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drawings/drawing5.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Y:\Planejamento\5 - OUTROS\25 - UNIGEL_anti-ácido\4 - PROPOSTA PARA CLARCK SOLUTIONS\revisão 01\"/>
    </mc:Choice>
  </mc:AlternateContent>
  <xr:revisionPtr revIDLastSave="0" documentId="13_ncr:1_{CD8E09B5-F373-4881-9D90-957DE84A6F30}" xr6:coauthVersionLast="47" xr6:coauthVersionMax="47" xr10:uidLastSave="{00000000-0000-0000-0000-000000000000}"/>
  <bookViews>
    <workbookView xWindow="28680" yWindow="-120" windowWidth="20730" windowHeight="11040" firstSheet="3" activeTab="3" xr2:uid="{BC687A0B-DF48-4196-8078-5E625932A94B}"/>
  </bookViews>
  <sheets>
    <sheet name="AS" sheetId="4" state="hidden" r:id="rId1"/>
    <sheet name="_memória PU" sheetId="2" state="hidden" r:id="rId2"/>
    <sheet name="HH" sheetId="7" state="hidden" r:id="rId3"/>
    <sheet name="MEM. CALC MOD" sheetId="6" r:id="rId4"/>
    <sheet name="MEM. CALC MOI" sheetId="15" r:id="rId5"/>
    <sheet name="OUTROS CUSTOS" sheetId="16" r:id="rId6"/>
    <sheet name="escopo" sheetId="17" r:id="rId7"/>
    <sheet name="historico revisão" sheetId="18" r:id="rId8"/>
    <sheet name="PRÊMIO" sheetId="9" state="hidden" r:id="rId9"/>
    <sheet name="Planilha2" sheetId="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DA">[1]FONTE!$B$41:$B$293</definedName>
    <definedName name="____________dd1" localSheetId="4" hidden="1">{#N/A,#N/A,FALSE,"ET-CAPA";#N/A,#N/A,FALSE,"ET-PAG1";#N/A,#N/A,FALSE,"ET-PAG2";#N/A,#N/A,FALSE,"ET-PAG3";#N/A,#N/A,FALSE,"ET-PAG4";#N/A,#N/A,FALSE,"ET-PAG5"}</definedName>
    <definedName name="____________dd1" localSheetId="8" hidden="1">{#N/A,#N/A,FALSE,"ET-CAPA";#N/A,#N/A,FALSE,"ET-PAG1";#N/A,#N/A,FALSE,"ET-PAG2";#N/A,#N/A,FALSE,"ET-PAG3";#N/A,#N/A,FALSE,"ET-PAG4";#N/A,#N/A,FALSE,"ET-PAG5"}</definedName>
    <definedName name="____________dd1" hidden="1">{#N/A,#N/A,FALSE,"ET-CAPA";#N/A,#N/A,FALSE,"ET-PAG1";#N/A,#N/A,FALSE,"ET-PAG2";#N/A,#N/A,FALSE,"ET-PAG3";#N/A,#N/A,FALSE,"ET-PAG4";#N/A,#N/A,FALSE,"ET-PAG5"}</definedName>
    <definedName name="___________dd1" localSheetId="4" hidden="1">{#N/A,#N/A,FALSE,"ET-CAPA";#N/A,#N/A,FALSE,"ET-PAG1";#N/A,#N/A,FALSE,"ET-PAG2";#N/A,#N/A,FALSE,"ET-PAG3";#N/A,#N/A,FALSE,"ET-PAG4";#N/A,#N/A,FALSE,"ET-PAG5"}</definedName>
    <definedName name="___________dd1" localSheetId="8" hidden="1">{#N/A,#N/A,FALSE,"ET-CAPA";#N/A,#N/A,FALSE,"ET-PAG1";#N/A,#N/A,FALSE,"ET-PAG2";#N/A,#N/A,FALSE,"ET-PAG3";#N/A,#N/A,FALSE,"ET-PAG4";#N/A,#N/A,FALSE,"ET-PAG5"}</definedName>
    <definedName name="___________dd1" hidden="1">{#N/A,#N/A,FALSE,"ET-CAPA";#N/A,#N/A,FALSE,"ET-PAG1";#N/A,#N/A,FALSE,"ET-PAG2";#N/A,#N/A,FALSE,"ET-PAG3";#N/A,#N/A,FALSE,"ET-PAG4";#N/A,#N/A,FALSE,"ET-PAG5"}</definedName>
    <definedName name="__________dd1" localSheetId="4" hidden="1">{#N/A,#N/A,FALSE,"ET-CAPA";#N/A,#N/A,FALSE,"ET-PAG1";#N/A,#N/A,FALSE,"ET-PAG2";#N/A,#N/A,FALSE,"ET-PAG3";#N/A,#N/A,FALSE,"ET-PAG4";#N/A,#N/A,FALSE,"ET-PAG5"}</definedName>
    <definedName name="__________dd1" localSheetId="8" hidden="1">{#N/A,#N/A,FALSE,"ET-CAPA";#N/A,#N/A,FALSE,"ET-PAG1";#N/A,#N/A,FALSE,"ET-PAG2";#N/A,#N/A,FALSE,"ET-PAG3";#N/A,#N/A,FALSE,"ET-PAG4";#N/A,#N/A,FALSE,"ET-PAG5"}</definedName>
    <definedName name="__________dd1" hidden="1">{#N/A,#N/A,FALSE,"ET-CAPA";#N/A,#N/A,FALSE,"ET-PAG1";#N/A,#N/A,FALSE,"ET-PAG2";#N/A,#N/A,FALSE,"ET-PAG3";#N/A,#N/A,FALSE,"ET-PAG4";#N/A,#N/A,FALSE,"ET-PAG5"}</definedName>
    <definedName name="_________dd1" localSheetId="4" hidden="1">{#N/A,#N/A,FALSE,"ET-CAPA";#N/A,#N/A,FALSE,"ET-PAG1";#N/A,#N/A,FALSE,"ET-PAG2";#N/A,#N/A,FALSE,"ET-PAG3";#N/A,#N/A,FALSE,"ET-PAG4";#N/A,#N/A,FALSE,"ET-PAG5"}</definedName>
    <definedName name="_________dd1" localSheetId="8" hidden="1">{#N/A,#N/A,FALSE,"ET-CAPA";#N/A,#N/A,FALSE,"ET-PAG1";#N/A,#N/A,FALSE,"ET-PAG2";#N/A,#N/A,FALSE,"ET-PAG3";#N/A,#N/A,FALSE,"ET-PAG4";#N/A,#N/A,FALSE,"ET-PAG5"}</definedName>
    <definedName name="_________dd1" hidden="1">{#N/A,#N/A,FALSE,"ET-CAPA";#N/A,#N/A,FALSE,"ET-PAG1";#N/A,#N/A,FALSE,"ET-PAG2";#N/A,#N/A,FALSE,"ET-PAG3";#N/A,#N/A,FALSE,"ET-PAG4";#N/A,#N/A,FALSE,"ET-PAG5"}</definedName>
    <definedName name="________aux1">[2]Resumo!#REF!</definedName>
    <definedName name="________aux2">[2]Resumo!#REF!</definedName>
    <definedName name="________aux5">[2]Resumo!#REF!</definedName>
    <definedName name="________aux6">[2]Resumo!#REF!</definedName>
    <definedName name="________cab1">#REF!</definedName>
    <definedName name="________cab3">[3]PFAB!$1:$12</definedName>
    <definedName name="________cab4">[3]FERR!$1:$12</definedName>
    <definedName name="________cab5">[3]ISOL!$1:$12</definedName>
    <definedName name="________cab6">[3]ISOL!$1:$12</definedName>
    <definedName name="________cab7">#REF!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d1" localSheetId="4" hidden="1">{#N/A,#N/A,FALSE,"ET-CAPA";#N/A,#N/A,FALSE,"ET-PAG1";#N/A,#N/A,FALSE,"ET-PAG2";#N/A,#N/A,FALSE,"ET-PAG3";#N/A,#N/A,FALSE,"ET-PAG4";#N/A,#N/A,FALSE,"ET-PAG5"}</definedName>
    <definedName name="________dd1" localSheetId="8" hidden="1">{#N/A,#N/A,FALSE,"ET-CAPA";#N/A,#N/A,FALSE,"ET-PAG1";#N/A,#N/A,FALSE,"ET-PAG2";#N/A,#N/A,FALSE,"ET-PAG3";#N/A,#N/A,FALSE,"ET-PAG4";#N/A,#N/A,FALSE,"ET-PAG5"}</definedName>
    <definedName name="________dd1" hidden="1">{#N/A,#N/A,FALSE,"ET-CAPA";#N/A,#N/A,FALSE,"ET-PAG1";#N/A,#N/A,FALSE,"ET-PAG2";#N/A,#N/A,FALSE,"ET-PAG3";#N/A,#N/A,FALSE,"ET-PAG4";#N/A,#N/A,FALSE,"ET-PAG5"}</definedName>
    <definedName name="________iso1">[2]Resumo!#REF!</definedName>
    <definedName name="________iso11">[2]Resumo!#REF!</definedName>
    <definedName name="________iso2">[2]Resumo!#REF!</definedName>
    <definedName name="________iso5">[2]Resumo!#REF!</definedName>
    <definedName name="________iso6">[2]Resumo!#REF!</definedName>
    <definedName name="________iso8">[2]Resumo!#REF!</definedName>
    <definedName name="________mo2">[2]Resumo!$X$442</definedName>
    <definedName name="________mo3">[2]Resumo!$X$394</definedName>
    <definedName name="________mo5">[2]Resumo!$X$13</definedName>
    <definedName name="________mo6">[2]Resumo!$X$26</definedName>
    <definedName name="________mo7">[2]Resumo!$X$118</definedName>
    <definedName name="________mo9">[2]Resumo!$X$450</definedName>
    <definedName name="________rev1">[2]Resumo!#REF!</definedName>
    <definedName name="________rev11">[2]Resumo!#REF!</definedName>
    <definedName name="________rev2">[2]Resumo!#REF!</definedName>
    <definedName name="________rev5">[2]Resumo!#REF!</definedName>
    <definedName name="________rev6">[2]Resumo!#REF!</definedName>
    <definedName name="________rev8">[2]Resumo!#REF!</definedName>
    <definedName name="________TAB1">#REF!</definedName>
    <definedName name="________TAB2">#REF!</definedName>
    <definedName name="________TAB3">#REF!</definedName>
    <definedName name="_______aux1">[2]Resumo!#REF!</definedName>
    <definedName name="_______aux2">[2]Resumo!#REF!</definedName>
    <definedName name="_______aux5">[2]Resumo!#REF!</definedName>
    <definedName name="_______aux6">[2]Resumo!#REF!</definedName>
    <definedName name="_______aux8">[2]Resumo!#REF!</definedName>
    <definedName name="_______cab1">#REF!</definedName>
    <definedName name="_______cab2">#REF!</definedName>
    <definedName name="_______cab3">[3]PFAB!$1:$12</definedName>
    <definedName name="_______cab4">[3]FERR!$1:$12</definedName>
    <definedName name="_______cab5">[3]ISOL!$1:$12</definedName>
    <definedName name="_______cab6">[3]ISOL!$1:$12</definedName>
    <definedName name="_______cab7">#REF!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d1" localSheetId="4" hidden="1">{#N/A,#N/A,FALSE,"ET-CAPA";#N/A,#N/A,FALSE,"ET-PAG1";#N/A,#N/A,FALSE,"ET-PAG2";#N/A,#N/A,FALSE,"ET-PAG3";#N/A,#N/A,FALSE,"ET-PAG4";#N/A,#N/A,FALSE,"ET-PAG5"}</definedName>
    <definedName name="_______dd1" localSheetId="8" hidden="1">{#N/A,#N/A,FALSE,"ET-CAPA";#N/A,#N/A,FALSE,"ET-PAG1";#N/A,#N/A,FALSE,"ET-PAG2";#N/A,#N/A,FALSE,"ET-PAG3";#N/A,#N/A,FALSE,"ET-PAG4";#N/A,#N/A,FALSE,"ET-PAG5"}</definedName>
    <definedName name="_______dd1" hidden="1">{#N/A,#N/A,FALSE,"ET-CAPA";#N/A,#N/A,FALSE,"ET-PAG1";#N/A,#N/A,FALSE,"ET-PAG2";#N/A,#N/A,FALSE,"ET-PAG3";#N/A,#N/A,FALSE,"ET-PAG4";#N/A,#N/A,FALSE,"ET-PAG5"}</definedName>
    <definedName name="_______iso1">[2]Resumo!#REF!</definedName>
    <definedName name="_______iso11">[2]Resumo!#REF!</definedName>
    <definedName name="_______iso2">[2]Resumo!#REF!</definedName>
    <definedName name="_______iso5">[2]Resumo!#REF!</definedName>
    <definedName name="_______iso6">[2]Resumo!#REF!</definedName>
    <definedName name="_______iso8">[2]Resumo!#REF!</definedName>
    <definedName name="_______mo2">[2]Resumo!$X$442</definedName>
    <definedName name="_______mo3">[2]Resumo!$X$394</definedName>
    <definedName name="_______mo5">[2]Resumo!$X$13</definedName>
    <definedName name="_______mo6">[2]Resumo!$X$26</definedName>
    <definedName name="_______mo7">[2]Resumo!$X$118</definedName>
    <definedName name="_______mo9">[2]Resumo!$X$450</definedName>
    <definedName name="_______rev1">[2]Resumo!#REF!</definedName>
    <definedName name="_______rev11">[2]Resumo!#REF!</definedName>
    <definedName name="_______rev2">[2]Resumo!#REF!</definedName>
    <definedName name="_______rev5">[2]Resumo!#REF!</definedName>
    <definedName name="_______rev6">[2]Resumo!#REF!</definedName>
    <definedName name="_______rev8">[2]Resumo!#REF!</definedName>
    <definedName name="_______TAB1">#REF!</definedName>
    <definedName name="_______TAB2">#REF!</definedName>
    <definedName name="_______TAB3">#REF!</definedName>
    <definedName name="______aux1" localSheetId="2">[2]Resumo!#REF!</definedName>
    <definedName name="______aux1">[2]Resumo!#REF!</definedName>
    <definedName name="______aux2" localSheetId="2">[2]Resumo!#REF!</definedName>
    <definedName name="______aux2">[2]Resumo!#REF!</definedName>
    <definedName name="______aux5">[2]Resumo!#REF!</definedName>
    <definedName name="______aux6">[2]Resumo!#REF!</definedName>
    <definedName name="______aux8">[2]Resumo!#REF!</definedName>
    <definedName name="______cab1" localSheetId="2">#REF!</definedName>
    <definedName name="______cab1">#REF!</definedName>
    <definedName name="______cab2">#REF!</definedName>
    <definedName name="______cab3">[3]PFAB!$1:$12</definedName>
    <definedName name="______cab4">[3]FERR!$1:$12</definedName>
    <definedName name="______cab5">[3]ISOL!$1:$12</definedName>
    <definedName name="______cab6">[3]ISOL!$1:$12</definedName>
    <definedName name="______cab7" localSheetId="2">#REF!</definedName>
    <definedName name="______cab7">#REF!</definedName>
    <definedName name="______DAT1" localSheetId="2">#REF!</definedName>
    <definedName name="______DAT1">#REF!</definedName>
    <definedName name="______DAT10" localSheetId="2">#REF!</definedName>
    <definedName name="______DAT10">#REF!</definedName>
    <definedName name="______DAT11" localSheetId="2">#REF!</definedName>
    <definedName name="______DAT11">#REF!</definedName>
    <definedName name="______DAT12" localSheetId="2">#REF!</definedName>
    <definedName name="______DAT12">#REF!</definedName>
    <definedName name="______DAT13" localSheetId="2">#REF!</definedName>
    <definedName name="______DAT13">#REF!</definedName>
    <definedName name="______DAT14" localSheetId="2">#REF!</definedName>
    <definedName name="______DAT14">#REF!</definedName>
    <definedName name="______DAT15" localSheetId="2">#REF!</definedName>
    <definedName name="______DAT15">#REF!</definedName>
    <definedName name="______DAT2" localSheetId="2">#REF!</definedName>
    <definedName name="______DAT2">#REF!</definedName>
    <definedName name="______DAT3" localSheetId="2">#REF!</definedName>
    <definedName name="______DAT3">#REF!</definedName>
    <definedName name="______DAT4" localSheetId="2">#REF!</definedName>
    <definedName name="______DAT4">#REF!</definedName>
    <definedName name="______DAT5" localSheetId="2">#REF!</definedName>
    <definedName name="______DAT5">#REF!</definedName>
    <definedName name="______DAT6" localSheetId="2">#REF!</definedName>
    <definedName name="______DAT6">#REF!</definedName>
    <definedName name="______DAT7" localSheetId="2">#REF!</definedName>
    <definedName name="______DAT7">#REF!</definedName>
    <definedName name="______DAT8" localSheetId="2">#REF!</definedName>
    <definedName name="______DAT8">#REF!</definedName>
    <definedName name="______DAT9" localSheetId="2">#REF!</definedName>
    <definedName name="______DAT9">#REF!</definedName>
    <definedName name="______dd1" localSheetId="4" hidden="1">{#N/A,#N/A,FALSE,"ET-CAPA";#N/A,#N/A,FALSE,"ET-PAG1";#N/A,#N/A,FALSE,"ET-PAG2";#N/A,#N/A,FALSE,"ET-PAG3";#N/A,#N/A,FALSE,"ET-PAG4";#N/A,#N/A,FALSE,"ET-PAG5"}</definedName>
    <definedName name="______dd1" localSheetId="8" hidden="1">{#N/A,#N/A,FALSE,"ET-CAPA";#N/A,#N/A,FALSE,"ET-PAG1";#N/A,#N/A,FALSE,"ET-PAG2";#N/A,#N/A,FALSE,"ET-PAG3";#N/A,#N/A,FALSE,"ET-PAG4";#N/A,#N/A,FALSE,"ET-PAG5"}</definedName>
    <definedName name="______dd1" hidden="1">{#N/A,#N/A,FALSE,"ET-CAPA";#N/A,#N/A,FALSE,"ET-PAG1";#N/A,#N/A,FALSE,"ET-PAG2";#N/A,#N/A,FALSE,"ET-PAG3";#N/A,#N/A,FALSE,"ET-PAG4";#N/A,#N/A,FALSE,"ET-PAG5"}</definedName>
    <definedName name="______iso1" localSheetId="2">[2]Resumo!#REF!</definedName>
    <definedName name="______iso1">[2]Resumo!#REF!</definedName>
    <definedName name="______iso11" localSheetId="2">[2]Resumo!#REF!</definedName>
    <definedName name="______iso11">[2]Resumo!#REF!</definedName>
    <definedName name="______iso2" localSheetId="2">[2]Resumo!#REF!</definedName>
    <definedName name="______iso2">[2]Resumo!#REF!</definedName>
    <definedName name="______iso5" localSheetId="2">[2]Resumo!#REF!</definedName>
    <definedName name="______iso5">[2]Resumo!#REF!</definedName>
    <definedName name="______iso6">[2]Resumo!#REF!</definedName>
    <definedName name="______iso8">[2]Resumo!#REF!</definedName>
    <definedName name="______mo2">[2]Resumo!$X$442</definedName>
    <definedName name="______mo3">[2]Resumo!$X$394</definedName>
    <definedName name="______mo5">[2]Resumo!$X$13</definedName>
    <definedName name="______mo6">[2]Resumo!$X$26</definedName>
    <definedName name="______mo7">[2]Resumo!$X$118</definedName>
    <definedName name="______mo9">[2]Resumo!$X$450</definedName>
    <definedName name="______rev1" localSheetId="2">[2]Resumo!#REF!</definedName>
    <definedName name="______rev1">[2]Resumo!#REF!</definedName>
    <definedName name="______rev11" localSheetId="2">[2]Resumo!#REF!</definedName>
    <definedName name="______rev11">[2]Resumo!#REF!</definedName>
    <definedName name="______rev2" localSheetId="2">[2]Resumo!#REF!</definedName>
    <definedName name="______rev2">[2]Resumo!#REF!</definedName>
    <definedName name="______rev5" localSheetId="2">[2]Resumo!#REF!</definedName>
    <definedName name="______rev5">[2]Resumo!#REF!</definedName>
    <definedName name="______rev6">[2]Resumo!#REF!</definedName>
    <definedName name="______rev8">[2]Resumo!#REF!</definedName>
    <definedName name="______TAB1" localSheetId="2">#REF!</definedName>
    <definedName name="______TAB1">#REF!</definedName>
    <definedName name="______TAB2" localSheetId="2">#REF!</definedName>
    <definedName name="______TAB2">#REF!</definedName>
    <definedName name="______TAB3" localSheetId="2">#REF!</definedName>
    <definedName name="______TAB3">#REF!</definedName>
    <definedName name="_____aux1">[2]Resumo!#REF!</definedName>
    <definedName name="_____aux2">[2]Resumo!#REF!</definedName>
    <definedName name="_____aux5">[2]Resumo!#REF!</definedName>
    <definedName name="_____aux6">[2]Resumo!#REF!</definedName>
    <definedName name="_____aux8">[2]Resumo!#REF!</definedName>
    <definedName name="_____cab1" localSheetId="2">#REF!</definedName>
    <definedName name="_____cab1">#REF!</definedName>
    <definedName name="_____cab2" localSheetId="2">#REF!</definedName>
    <definedName name="_____cab2">#REF!</definedName>
    <definedName name="_____cab3">[3]PFAB!$1:$12</definedName>
    <definedName name="_____cab4">[3]FERR!$1:$12</definedName>
    <definedName name="_____cab5">[3]ISOL!$1:$12</definedName>
    <definedName name="_____cab6">[3]ISOL!$1:$12</definedName>
    <definedName name="_____cab7" localSheetId="2">#REF!</definedName>
    <definedName name="_____cab7">#REF!</definedName>
    <definedName name="_____DAT1" localSheetId="2">#REF!</definedName>
    <definedName name="_____DAT1">#REF!</definedName>
    <definedName name="_____DAT10" localSheetId="2">#REF!</definedName>
    <definedName name="_____DAT10">#REF!</definedName>
    <definedName name="_____DAT11" localSheetId="2">#REF!</definedName>
    <definedName name="_____DAT11">#REF!</definedName>
    <definedName name="_____DAT12" localSheetId="2">#REF!</definedName>
    <definedName name="_____DAT12">#REF!</definedName>
    <definedName name="_____DAT13" localSheetId="2">#REF!</definedName>
    <definedName name="_____DAT13">#REF!</definedName>
    <definedName name="_____DAT14" localSheetId="2">#REF!</definedName>
    <definedName name="_____DAT14">#REF!</definedName>
    <definedName name="_____DAT15" localSheetId="2">#REF!</definedName>
    <definedName name="_____DAT15">#REF!</definedName>
    <definedName name="_____DAT2" localSheetId="2">#REF!</definedName>
    <definedName name="_____DAT2">#REF!</definedName>
    <definedName name="_____DAT3" localSheetId="2">#REF!</definedName>
    <definedName name="_____DAT3">#REF!</definedName>
    <definedName name="_____DAT4" localSheetId="2">#REF!</definedName>
    <definedName name="_____DAT4">#REF!</definedName>
    <definedName name="_____DAT5" localSheetId="2">#REF!</definedName>
    <definedName name="_____DAT5">#REF!</definedName>
    <definedName name="_____DAT6" localSheetId="2">#REF!</definedName>
    <definedName name="_____DAT6">#REF!</definedName>
    <definedName name="_____DAT7" localSheetId="2">#REF!</definedName>
    <definedName name="_____DAT7">#REF!</definedName>
    <definedName name="_____DAT8" localSheetId="2">#REF!</definedName>
    <definedName name="_____DAT8">#REF!</definedName>
    <definedName name="_____DAT9" localSheetId="2">#REF!</definedName>
    <definedName name="_____DAT9">#REF!</definedName>
    <definedName name="_____dd1" localSheetId="4" hidden="1">{#N/A,#N/A,FALSE,"ET-CAPA";#N/A,#N/A,FALSE,"ET-PAG1";#N/A,#N/A,FALSE,"ET-PAG2";#N/A,#N/A,FALSE,"ET-PAG3";#N/A,#N/A,FALSE,"ET-PAG4";#N/A,#N/A,FALSE,"ET-PAG5"}</definedName>
    <definedName name="_____dd1" localSheetId="8" hidden="1">{#N/A,#N/A,FALSE,"ET-CAPA";#N/A,#N/A,FALSE,"ET-PAG1";#N/A,#N/A,FALSE,"ET-PAG2";#N/A,#N/A,FALSE,"ET-PAG3";#N/A,#N/A,FALSE,"ET-PAG4";#N/A,#N/A,FALSE,"ET-PAG5"}</definedName>
    <definedName name="_____dd1" hidden="1">{#N/A,#N/A,FALSE,"ET-CAPA";#N/A,#N/A,FALSE,"ET-PAG1";#N/A,#N/A,FALSE,"ET-PAG2";#N/A,#N/A,FALSE,"ET-PAG3";#N/A,#N/A,FALSE,"ET-PAG4";#N/A,#N/A,FALSE,"ET-PAG5"}</definedName>
    <definedName name="_____ep1" localSheetId="4" hidden="1">{#N/A,#N/A,FALSE,"CONTROLE"}</definedName>
    <definedName name="_____ep1" localSheetId="8" hidden="1">{#N/A,#N/A,FALSE,"CONTROLE"}</definedName>
    <definedName name="_____ep1" hidden="1">{#N/A,#N/A,FALSE,"CONTROLE"}</definedName>
    <definedName name="_____iso1">[2]Resumo!#REF!</definedName>
    <definedName name="_____iso11">[2]Resumo!#REF!</definedName>
    <definedName name="_____iso2">[2]Resumo!#REF!</definedName>
    <definedName name="_____iso5">[2]Resumo!#REF!</definedName>
    <definedName name="_____iso6">[2]Resumo!#REF!</definedName>
    <definedName name="_____iso8">[2]Resumo!#REF!</definedName>
    <definedName name="_____mo2">[2]Resumo!$X$442</definedName>
    <definedName name="_____mo3">[2]Resumo!$X$394</definedName>
    <definedName name="_____mo5">[2]Resumo!$X$13</definedName>
    <definedName name="_____mo6">[2]Resumo!$X$26</definedName>
    <definedName name="_____mo7">[2]Resumo!$X$118</definedName>
    <definedName name="_____mo9">[2]Resumo!$X$450</definedName>
    <definedName name="_____rev1">[2]Resumo!#REF!</definedName>
    <definedName name="_____rev11">[2]Resumo!#REF!</definedName>
    <definedName name="_____rev2">[2]Resumo!#REF!</definedName>
    <definedName name="_____rev5">[2]Resumo!#REF!</definedName>
    <definedName name="_____rev6">[2]Resumo!#REF!</definedName>
    <definedName name="_____rev8">[2]Resumo!#REF!</definedName>
    <definedName name="_____TAB1" localSheetId="2">#REF!</definedName>
    <definedName name="_____TAB1">#REF!</definedName>
    <definedName name="_____TAB2" localSheetId="2">#REF!</definedName>
    <definedName name="_____TAB2">#REF!</definedName>
    <definedName name="_____TAB3" localSheetId="2">#REF!</definedName>
    <definedName name="_____TAB3">#REF!</definedName>
    <definedName name="____aux1" localSheetId="2">[2]Resumo!#REF!</definedName>
    <definedName name="____aux1">[2]Resumo!#REF!</definedName>
    <definedName name="____aux2">[2]Resumo!#REF!</definedName>
    <definedName name="____aux5">[2]Resumo!#REF!</definedName>
    <definedName name="____aux6">[2]Resumo!#REF!</definedName>
    <definedName name="____aux8">[2]Resumo!#REF!</definedName>
    <definedName name="____cab1" localSheetId="2">#REF!</definedName>
    <definedName name="____cab1">#REF!</definedName>
    <definedName name="____cab2" localSheetId="2">#REF!</definedName>
    <definedName name="____cab2">#REF!</definedName>
    <definedName name="____cab3">[3]PFAB!$1:$12</definedName>
    <definedName name="____cab4">[3]FERR!$1:$12</definedName>
    <definedName name="____cab5">[3]ISOL!$1:$12</definedName>
    <definedName name="____cab6">[3]ISOL!$1:$12</definedName>
    <definedName name="____cab7" localSheetId="2">#REF!</definedName>
    <definedName name="____cab7">#REF!</definedName>
    <definedName name="____DAT1" localSheetId="2">#REF!</definedName>
    <definedName name="____DAT1">#REF!</definedName>
    <definedName name="____DAT10" localSheetId="2">#REF!</definedName>
    <definedName name="____DAT10">#REF!</definedName>
    <definedName name="____DAT11" localSheetId="2">#REF!</definedName>
    <definedName name="____DAT11">#REF!</definedName>
    <definedName name="____DAT12" localSheetId="2">#REF!</definedName>
    <definedName name="____DAT12">#REF!</definedName>
    <definedName name="____DAT13" localSheetId="2">#REF!</definedName>
    <definedName name="____DAT13">#REF!</definedName>
    <definedName name="____DAT14" localSheetId="2">#REF!</definedName>
    <definedName name="____DAT14">#REF!</definedName>
    <definedName name="____DAT15" localSheetId="2">#REF!</definedName>
    <definedName name="____DAT15">#REF!</definedName>
    <definedName name="____DAT2" localSheetId="2">#REF!</definedName>
    <definedName name="____DAT2">#REF!</definedName>
    <definedName name="____DAT3" localSheetId="2">#REF!</definedName>
    <definedName name="____DAT3">#REF!</definedName>
    <definedName name="____DAT4" localSheetId="2">#REF!</definedName>
    <definedName name="____DAT4">#REF!</definedName>
    <definedName name="____DAT5" localSheetId="2">#REF!</definedName>
    <definedName name="____DAT5">#REF!</definedName>
    <definedName name="____DAT6" localSheetId="2">#REF!</definedName>
    <definedName name="____DAT6">#REF!</definedName>
    <definedName name="____DAT7" localSheetId="2">#REF!</definedName>
    <definedName name="____DAT7">#REF!</definedName>
    <definedName name="____DAT8" localSheetId="2">#REF!</definedName>
    <definedName name="____DAT8">#REF!</definedName>
    <definedName name="____DAT9" localSheetId="2">#REF!</definedName>
    <definedName name="____DAT9">#REF!</definedName>
    <definedName name="____dd1" localSheetId="4" hidden="1">{#N/A,#N/A,FALSE,"ET-CAPA";#N/A,#N/A,FALSE,"ET-PAG1";#N/A,#N/A,FALSE,"ET-PAG2";#N/A,#N/A,FALSE,"ET-PAG3";#N/A,#N/A,FALSE,"ET-PAG4";#N/A,#N/A,FALSE,"ET-PAG5"}</definedName>
    <definedName name="____dd1" localSheetId="8" hidden="1">{#N/A,#N/A,FALSE,"ET-CAPA";#N/A,#N/A,FALSE,"ET-PAG1";#N/A,#N/A,FALSE,"ET-PAG2";#N/A,#N/A,FALSE,"ET-PAG3";#N/A,#N/A,FALSE,"ET-PAG4";#N/A,#N/A,FALSE,"ET-PAG5"}</definedName>
    <definedName name="____dd1" hidden="1">{#N/A,#N/A,FALSE,"ET-CAPA";#N/A,#N/A,FALSE,"ET-PAG1";#N/A,#N/A,FALSE,"ET-PAG2";#N/A,#N/A,FALSE,"ET-PAG3";#N/A,#N/A,FALSE,"ET-PAG4";#N/A,#N/A,FALSE,"ET-PAG5"}</definedName>
    <definedName name="____iso1">[2]Resumo!#REF!</definedName>
    <definedName name="____iso11">[2]Resumo!#REF!</definedName>
    <definedName name="____iso2">[2]Resumo!#REF!</definedName>
    <definedName name="____iso5">[2]Resumo!#REF!</definedName>
    <definedName name="____iso6">[2]Resumo!#REF!</definedName>
    <definedName name="____iso8">[2]Resumo!#REF!</definedName>
    <definedName name="____mo2">[2]Resumo!$X$442</definedName>
    <definedName name="____mo3">[2]Resumo!$X$394</definedName>
    <definedName name="____mo5">[2]Resumo!$X$13</definedName>
    <definedName name="____mo6">[2]Resumo!$X$26</definedName>
    <definedName name="____mo7">[2]Resumo!$X$118</definedName>
    <definedName name="____mo9">[2]Resumo!$X$450</definedName>
    <definedName name="____rev1">[2]Resumo!#REF!</definedName>
    <definedName name="____rev11">[2]Resumo!#REF!</definedName>
    <definedName name="____rev2">[2]Resumo!#REF!</definedName>
    <definedName name="____rev5">[2]Resumo!#REF!</definedName>
    <definedName name="____rev6">[2]Resumo!#REF!</definedName>
    <definedName name="____rev8">[2]Resumo!#REF!</definedName>
    <definedName name="____TAB1" localSheetId="2">#REF!</definedName>
    <definedName name="____TAB1">#REF!</definedName>
    <definedName name="____TAB2" localSheetId="2">#REF!</definedName>
    <definedName name="____TAB2">#REF!</definedName>
    <definedName name="____TAB3" localSheetId="2">#REF!</definedName>
    <definedName name="____TAB3">#REF!</definedName>
    <definedName name="___aux1" localSheetId="2">[2]Resumo!#REF!</definedName>
    <definedName name="___aux1">[2]Resumo!#REF!</definedName>
    <definedName name="___aux2">[2]Resumo!#REF!</definedName>
    <definedName name="___aux5">[2]Resumo!#REF!</definedName>
    <definedName name="___aux6">[2]Resumo!#REF!</definedName>
    <definedName name="___aux8">[2]Resumo!#REF!</definedName>
    <definedName name="___cab1" localSheetId="2">#REF!</definedName>
    <definedName name="___cab1">#REF!</definedName>
    <definedName name="___cab2" localSheetId="2">#REF!</definedName>
    <definedName name="___cab2">#REF!</definedName>
    <definedName name="___cab3">[3]PFAB!$1:$12</definedName>
    <definedName name="___cab4">[3]FERR!$1:$12</definedName>
    <definedName name="___cab5">[3]ISOL!$1:$12</definedName>
    <definedName name="___cab6">[3]ISOL!$1:$12</definedName>
    <definedName name="___cab7" localSheetId="2">#REF!</definedName>
    <definedName name="___cab7">#REF!</definedName>
    <definedName name="___DAT1" localSheetId="2">#REF!</definedName>
    <definedName name="___DAT1">#REF!</definedName>
    <definedName name="___DAT10" localSheetId="2">#REF!</definedName>
    <definedName name="___DAT10">#REF!</definedName>
    <definedName name="___DAT11" localSheetId="2">#REF!</definedName>
    <definedName name="___DAT11">#REF!</definedName>
    <definedName name="___DAT12" localSheetId="2">#REF!</definedName>
    <definedName name="___DAT12">#REF!</definedName>
    <definedName name="___DAT13" localSheetId="2">#REF!</definedName>
    <definedName name="___DAT13">#REF!</definedName>
    <definedName name="___DAT14" localSheetId="2">#REF!</definedName>
    <definedName name="___DAT14">#REF!</definedName>
    <definedName name="___DAT15" localSheetId="2">#REF!</definedName>
    <definedName name="___DAT15">#REF!</definedName>
    <definedName name="___DAT2" localSheetId="2">#REF!</definedName>
    <definedName name="___DAT2">#REF!</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_dd1" localSheetId="4" hidden="1">{#N/A,#N/A,FALSE,"ET-CAPA";#N/A,#N/A,FALSE,"ET-PAG1";#N/A,#N/A,FALSE,"ET-PAG2";#N/A,#N/A,FALSE,"ET-PAG3";#N/A,#N/A,FALSE,"ET-PAG4";#N/A,#N/A,FALSE,"ET-PAG5"}</definedName>
    <definedName name="___dd1" localSheetId="8" hidden="1">{#N/A,#N/A,FALSE,"ET-CAPA";#N/A,#N/A,FALSE,"ET-PAG1";#N/A,#N/A,FALSE,"ET-PAG2";#N/A,#N/A,FALSE,"ET-PAG3";#N/A,#N/A,FALSE,"ET-PAG4";#N/A,#N/A,FALSE,"ET-PAG5"}</definedName>
    <definedName name="___dd1" hidden="1">{#N/A,#N/A,FALSE,"ET-CAPA";#N/A,#N/A,FALSE,"ET-PAG1";#N/A,#N/A,FALSE,"ET-PAG2";#N/A,#N/A,FALSE,"ET-PAG3";#N/A,#N/A,FALSE,"ET-PAG4";#N/A,#N/A,FALSE,"ET-PAG5"}</definedName>
    <definedName name="___iso1">[2]Resumo!#REF!</definedName>
    <definedName name="___iso11">[2]Resumo!#REF!</definedName>
    <definedName name="___iso2">[2]Resumo!#REF!</definedName>
    <definedName name="___iso5">[2]Resumo!#REF!</definedName>
    <definedName name="___iso6">[2]Resumo!#REF!</definedName>
    <definedName name="___iso8">[2]Resumo!#REF!</definedName>
    <definedName name="___mo2">[2]Resumo!$X$442</definedName>
    <definedName name="___mo3">[2]Resumo!$X$394</definedName>
    <definedName name="___mo5">[2]Resumo!$X$13</definedName>
    <definedName name="___mo6">[2]Resumo!$X$26</definedName>
    <definedName name="___mo7">[2]Resumo!$X$118</definedName>
    <definedName name="___mo9">[2]Resumo!$X$450</definedName>
    <definedName name="___rev1">[2]Resumo!#REF!</definedName>
    <definedName name="___rev11">[2]Resumo!#REF!</definedName>
    <definedName name="___rev2">[2]Resumo!#REF!</definedName>
    <definedName name="___rev5">[2]Resumo!#REF!</definedName>
    <definedName name="___rev6">[2]Resumo!#REF!</definedName>
    <definedName name="___rev8">[2]Resumo!#REF!</definedName>
    <definedName name="___TAB1" localSheetId="2">#REF!</definedName>
    <definedName name="___TAB1">#REF!</definedName>
    <definedName name="___TAB2" localSheetId="2">#REF!</definedName>
    <definedName name="___TAB2">#REF!</definedName>
    <definedName name="___TAB3" localSheetId="2">#REF!</definedName>
    <definedName name="___TAB3">#REF!</definedName>
    <definedName name="__123Graph_A" hidden="1">[4]DADOS!#REF!</definedName>
    <definedName name="__123Graph_AACOLEUM" hidden="1">[4]DADOS!#REF!</definedName>
    <definedName name="__123Graph_AAMONIA" hidden="1">[4]DADOS!#REF!</definedName>
    <definedName name="__123Graph_ABENZENO" hidden="1">[4]DADOS!#REF!</definedName>
    <definedName name="__123Graph_ACHEXANONA" hidden="1">[4]DADOS!#REF!</definedName>
    <definedName name="__123Graph_AHIDROGENIO" hidden="1">[4]DADOS!#REF!</definedName>
    <definedName name="__123Graph_BACOLEUM" hidden="1">[4]DADOS!#REF!</definedName>
    <definedName name="__123Graph_BAMONIA" hidden="1">[4]DADOS!#REF!</definedName>
    <definedName name="__123Graph_BCHEXANONA" hidden="1">[4]DADOS!#REF!</definedName>
    <definedName name="__123Graph_DAMONIA" hidden="1">[4]DADOS!#REF!</definedName>
    <definedName name="__aux1">[2]Resumo!#REF!</definedName>
    <definedName name="__aux2">[2]Resumo!#REF!</definedName>
    <definedName name="__aux5">[2]Resumo!#REF!</definedName>
    <definedName name="__aux6">[2]Resumo!#REF!</definedName>
    <definedName name="__aux8">[2]Resumo!#REF!</definedName>
    <definedName name="__cab1" localSheetId="2">#REF!</definedName>
    <definedName name="__cab1">#REF!</definedName>
    <definedName name="__cab2" localSheetId="2">#REF!</definedName>
    <definedName name="__cab2">#REF!</definedName>
    <definedName name="__cab3">[3]PFAB!$1:$12</definedName>
    <definedName name="__cab4">[3]FERR!$1:$12</definedName>
    <definedName name="__cab5">[3]ISOL!$1:$12</definedName>
    <definedName name="__cab6">[3]ISOL!$1:$12</definedName>
    <definedName name="__cab7" localSheetId="2">#REF!</definedName>
    <definedName name="__cab7">#REF!</definedName>
    <definedName name="__DAT1" localSheetId="2">#REF!</definedName>
    <definedName name="__DAT1">#REF!</definedName>
    <definedName name="__DAT10" localSheetId="2">#REF!</definedName>
    <definedName name="__DAT10">#REF!</definedName>
    <definedName name="__DAT11" localSheetId="2">#REF!</definedName>
    <definedName name="__DAT11">#REF!</definedName>
    <definedName name="__DAT12" localSheetId="2">#REF!</definedName>
    <definedName name="__DAT12">#REF!</definedName>
    <definedName name="__DAT13" localSheetId="2">#REF!</definedName>
    <definedName name="__DAT13">#REF!</definedName>
    <definedName name="__DAT14" localSheetId="2">#REF!</definedName>
    <definedName name="__DAT14">#REF!</definedName>
    <definedName name="__DAT15" localSheetId="2">#REF!</definedName>
    <definedName name="__DAT15">#REF!</definedName>
    <definedName name="__DAT2" localSheetId="2">#REF!</definedName>
    <definedName name="__DAT2">#REF!</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_dd1" localSheetId="4" hidden="1">{#N/A,#N/A,FALSE,"ET-CAPA";#N/A,#N/A,FALSE,"ET-PAG1";#N/A,#N/A,FALSE,"ET-PAG2";#N/A,#N/A,FALSE,"ET-PAG3";#N/A,#N/A,FALSE,"ET-PAG4";#N/A,#N/A,FALSE,"ET-PAG5"}</definedName>
    <definedName name="__dd1" localSheetId="8" hidden="1">{#N/A,#N/A,FALSE,"ET-CAPA";#N/A,#N/A,FALSE,"ET-PAG1";#N/A,#N/A,FALSE,"ET-PAG2";#N/A,#N/A,FALSE,"ET-PAG3";#N/A,#N/A,FALSE,"ET-PAG4";#N/A,#N/A,FALSE,"ET-PAG5"}</definedName>
    <definedName name="__dd1" hidden="1">{#N/A,#N/A,FALSE,"ET-CAPA";#N/A,#N/A,FALSE,"ET-PAG1";#N/A,#N/A,FALSE,"ET-PAG2";#N/A,#N/A,FALSE,"ET-PAG3";#N/A,#N/A,FALSE,"ET-PAG4";#N/A,#N/A,FALSE,"ET-PAG5"}</definedName>
    <definedName name="__ep1" localSheetId="4" hidden="1">{#N/A,#N/A,FALSE,"CONTROLE"}</definedName>
    <definedName name="__ep1" localSheetId="8" hidden="1">{#N/A,#N/A,FALSE,"CONTROLE"}</definedName>
    <definedName name="__ep1" hidden="1">{#N/A,#N/A,FALSE,"CONTROLE"}</definedName>
    <definedName name="__FT08" hidden="1">"3OYHDJRF05V1IN1D1R6C32J5E"</definedName>
    <definedName name="__iso1" localSheetId="2">[2]Resumo!#REF!</definedName>
    <definedName name="__iso1">[2]Resumo!#REF!</definedName>
    <definedName name="__iso11" localSheetId="2">[2]Resumo!#REF!</definedName>
    <definedName name="__iso11">[2]Resumo!#REF!</definedName>
    <definedName name="__iso2" localSheetId="2">[2]Resumo!#REF!</definedName>
    <definedName name="__iso2">[2]Resumo!#REF!</definedName>
    <definedName name="__iso5" localSheetId="2">[2]Resumo!#REF!</definedName>
    <definedName name="__iso5">[2]Resumo!#REF!</definedName>
    <definedName name="__iso6" localSheetId="2">[2]Resumo!#REF!</definedName>
    <definedName name="__iso6">[2]Resumo!#REF!</definedName>
    <definedName name="__iso8" localSheetId="2">[2]Resumo!#REF!</definedName>
    <definedName name="__iso8">[2]Resumo!#REF!</definedName>
    <definedName name="__mo2">[2]Resumo!$X$442</definedName>
    <definedName name="__mo3">[2]Resumo!$X$394</definedName>
    <definedName name="__mo5">[2]Resumo!$X$13</definedName>
    <definedName name="__mo6">[2]Resumo!$X$26</definedName>
    <definedName name="__mo7">[2]Resumo!$X$118</definedName>
    <definedName name="__mo9">[2]Resumo!$X$450</definedName>
    <definedName name="__rev1">[2]Resumo!#REF!</definedName>
    <definedName name="__rev11">[2]Resumo!#REF!</definedName>
    <definedName name="__rev2">[2]Resumo!#REF!</definedName>
    <definedName name="__rev5">[2]Resumo!#REF!</definedName>
    <definedName name="__rev6">[2]Resumo!#REF!</definedName>
    <definedName name="__rev8">[2]Resumo!#REF!</definedName>
    <definedName name="__TAB1" localSheetId="2">#REF!</definedName>
    <definedName name="__TAB1">#REF!</definedName>
    <definedName name="__TAB2" localSheetId="2">#REF!</definedName>
    <definedName name="__TAB2">#REF!</definedName>
    <definedName name="__TAB3" localSheetId="2">#REF!</definedName>
    <definedName name="__TAB3">#REF!</definedName>
    <definedName name="_aux1">[2]Resumo!#REF!</definedName>
    <definedName name="_aux2">[2]Resumo!#REF!</definedName>
    <definedName name="_aux5">[2]Resumo!#REF!</definedName>
    <definedName name="_aux6">[2]Resumo!#REF!</definedName>
    <definedName name="_aux8">[2]Resumo!#REF!</definedName>
    <definedName name="_cab1" localSheetId="2">#REF!</definedName>
    <definedName name="_cab1">#REF!</definedName>
    <definedName name="_cab2" localSheetId="2">#REF!</definedName>
    <definedName name="_cab2">#REF!</definedName>
    <definedName name="_cab3">[3]PFAB!$1:$12</definedName>
    <definedName name="_cab4">[3]FERR!$1:$12</definedName>
    <definedName name="_cab5">[3]ISOL!$1:$12</definedName>
    <definedName name="_cab6">[3]ISOL!$1:$12</definedName>
    <definedName name="_cab7" localSheetId="2">#REF!</definedName>
    <definedName name="_cab7">#REF!</definedName>
    <definedName name="_D258" localSheetId="4" hidden="1">{"Presentation",#N/A,FALSE,"Feb96 - ALL"}</definedName>
    <definedName name="_D258" localSheetId="8" hidden="1">{"Presentation",#N/A,FALSE,"Feb96 - ALL"}</definedName>
    <definedName name="_D258" hidden="1">{"Presentation",#N/A,FALSE,"Feb96 - ALL"}</definedName>
    <definedName name="_DAT1" localSheetId="2">#REF!</definedName>
    <definedName name="_DAT1">#REF!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 localSheetId="2">#REF!</definedName>
    <definedName name="_DAT13">#REF!</definedName>
    <definedName name="_DAT14" localSheetId="2">#REF!</definedName>
    <definedName name="_DAT14">#REF!</definedName>
    <definedName name="_DAT15" localSheetId="2">#REF!</definedName>
    <definedName name="_DAT15">#REF!</definedName>
    <definedName name="_DAT2" localSheetId="2">#REF!</definedName>
    <definedName name="_DAT2">#REF!</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dc1" localSheetId="4" hidden="1">{#N/A,#N/A,FALSE,"Chart";#N/A,#N/A,FALSE,"Overview";#N/A,#N/A,FALSE,"Overview_Acty";#N/A,#N/A,FALSE,"Inc97D";#N/A,#N/A,FALSE,"Rel_Inc97TD";#N/A,#N/A,FALSE,"Rel_Inc_97_NTD";#N/A,#N/A,FALSE,"Marketing";#N/A,#N/A,FALSE,"Pot_97"}</definedName>
    <definedName name="_dc1" localSheetId="8" hidden="1">{#N/A,#N/A,FALSE,"Chart";#N/A,#N/A,FALSE,"Overview";#N/A,#N/A,FALSE,"Overview_Acty";#N/A,#N/A,FALSE,"Inc97D";#N/A,#N/A,FALSE,"Rel_Inc97TD";#N/A,#N/A,FALSE,"Rel_Inc_97_NTD";#N/A,#N/A,FALSE,"Marketing";#N/A,#N/A,FALSE,"Pot_97"}</definedName>
    <definedName name="_dc1" hidden="1">{#N/A,#N/A,FALSE,"Chart";#N/A,#N/A,FALSE,"Overview";#N/A,#N/A,FALSE,"Overview_Acty";#N/A,#N/A,FALSE,"Inc97D";#N/A,#N/A,FALSE,"Rel_Inc97TD";#N/A,#N/A,FALSE,"Rel_Inc_97_NTD";#N/A,#N/A,FALSE,"Marketing";#N/A,#N/A,FALSE,"Pot_97"}</definedName>
    <definedName name="_dd1" localSheetId="4" hidden="1">{#N/A,#N/A,FALSE,"ET-CAPA";#N/A,#N/A,FALSE,"ET-PAG1";#N/A,#N/A,FALSE,"ET-PAG2";#N/A,#N/A,FALSE,"ET-PAG3";#N/A,#N/A,FALSE,"ET-PAG4";#N/A,#N/A,FALSE,"ET-PAG5"}</definedName>
    <definedName name="_dd1" localSheetId="8" hidden="1">{#N/A,#N/A,FALSE,"ET-CAPA";#N/A,#N/A,FALSE,"ET-PAG1";#N/A,#N/A,FALSE,"ET-PAG2";#N/A,#N/A,FALSE,"ET-PAG3";#N/A,#N/A,FALSE,"ET-PAG4";#N/A,#N/A,FALSE,"ET-PAG5"}</definedName>
    <definedName name="_dd1" hidden="1">{#N/A,#N/A,FALSE,"ET-CAPA";#N/A,#N/A,FALSE,"ET-PAG1";#N/A,#N/A,FALSE,"ET-PAG2";#N/A,#N/A,FALSE,"ET-PAG3";#N/A,#N/A,FALSE,"ET-PAG4";#N/A,#N/A,FALSE,"ET-PAG5"}</definedName>
    <definedName name="_Fill" localSheetId="2" hidden="1">#REF!</definedName>
    <definedName name="_Fill" hidden="1">#REF!</definedName>
    <definedName name="_xlnm._FilterDatabase" localSheetId="1" hidden="1">'_memória PU'!$B$2:$R$25</definedName>
    <definedName name="_xlnm._FilterDatabase" localSheetId="3" hidden="1">'MEM. CALC MOD'!$A$11:$E$18</definedName>
    <definedName name="_xlnm._FilterDatabase" localSheetId="4" hidden="1">'MEM. CALC MOI'!$A$11:$WZP$16</definedName>
    <definedName name="_FT08" hidden="1">"3OYHDJRF05V1IN1D1R6C32J5E"</definedName>
    <definedName name="_iso1" localSheetId="2">[2]Resumo!#REF!</definedName>
    <definedName name="_iso1">[2]Resumo!#REF!</definedName>
    <definedName name="_iso11" localSheetId="2">[2]Resumo!#REF!</definedName>
    <definedName name="_iso11">[2]Resumo!#REF!</definedName>
    <definedName name="_iso2" localSheetId="2">[2]Resumo!#REF!</definedName>
    <definedName name="_iso2">[2]Resumo!#REF!</definedName>
    <definedName name="_iso5" localSheetId="2">[2]Resumo!#REF!</definedName>
    <definedName name="_iso5">[2]Resumo!#REF!</definedName>
    <definedName name="_iso6" localSheetId="2">[2]Resumo!#REF!</definedName>
    <definedName name="_iso6">[2]Resumo!#REF!</definedName>
    <definedName name="_iso8" localSheetId="2">[2]Resumo!#REF!</definedName>
    <definedName name="_iso8">[2]Resumo!#REF!</definedName>
    <definedName name="_Key1" hidden="1">'[5]HPS Slit Coil (Centralia)'!#REF!</definedName>
    <definedName name="_Key2" hidden="1">'[5]HPS Slit Coil (Centralia)'!#REF!</definedName>
    <definedName name="_mo2">[2]Resumo!$X$442</definedName>
    <definedName name="_mo3">[2]Resumo!$X$394</definedName>
    <definedName name="_mo5">[2]Resumo!$X$13</definedName>
    <definedName name="_mo6">[2]Resumo!$X$26</definedName>
    <definedName name="_mo7">[2]Resumo!$X$118</definedName>
    <definedName name="_mo9">[2]Resumo!$X$450</definedName>
    <definedName name="_Order1" hidden="1">255</definedName>
    <definedName name="_Order2" hidden="1">255</definedName>
    <definedName name="_Parse_Out" hidden="1">'[5]HPS Slit Coil (Centralia)'!#REF!</definedName>
    <definedName name="_PE3" hidden="1">[4]DADOS!#REF!</definedName>
    <definedName name="_rev1">[2]Resumo!#REF!</definedName>
    <definedName name="_rev11">[2]Resumo!#REF!</definedName>
    <definedName name="_rev2">[2]Resumo!#REF!</definedName>
    <definedName name="_rev5">[2]Resumo!#REF!</definedName>
    <definedName name="_rev6">[2]Resumo!#REF!</definedName>
    <definedName name="_rev8">[2]Resumo!#REF!</definedName>
    <definedName name="_Sort" hidden="1">'[5]HPS Slit Coil (Centralia)'!#REF!</definedName>
    <definedName name="_TAB1" localSheetId="2">#REF!</definedName>
    <definedName name="_TAB1" localSheetId="4">#REF!</definedName>
    <definedName name="_TAB1">#REF!</definedName>
    <definedName name="_TAB2" localSheetId="2">#REF!</definedName>
    <definedName name="_TAB2">#REF!</definedName>
    <definedName name="_TAB3" localSheetId="2">#REF!</definedName>
    <definedName name="_TAB3">#REF!</definedName>
    <definedName name="_x1" localSheetId="4" hidden="1">{#N/A,#N/A,FALSE,"Cover";#N/A,#N/A,FALSE,"Profits";#N/A,#N/A,FALSE,"ABS";#N/A,#N/A,FALSE,"TFLE Detail";#N/A,#N/A,FALSE,"TFLE Walk";#N/A,#N/A,FALSE,"Variable Cost";#N/A,#N/A,FALSE,"V.C. Walk"}</definedName>
    <definedName name="_x1" localSheetId="8" hidden="1">{#N/A,#N/A,FALSE,"Cover";#N/A,#N/A,FALSE,"Profits";#N/A,#N/A,FALSE,"ABS";#N/A,#N/A,FALSE,"TFLE Detail";#N/A,#N/A,FALSE,"TFLE Walk";#N/A,#N/A,FALSE,"Variable Cost";#N/A,#N/A,FALSE,"V.C. Walk"}</definedName>
    <definedName name="_x1" hidden="1">{#N/A,#N/A,FALSE,"Cover";#N/A,#N/A,FALSE,"Profits";#N/A,#N/A,FALSE,"ABS";#N/A,#N/A,FALSE,"TFLE Detail";#N/A,#N/A,FALSE,"TFLE Walk";#N/A,#N/A,FALSE,"Variable Cost";#N/A,#N/A,FALSE,"V.C. Walk"}</definedName>
    <definedName name="AAA" localSheetId="4" hidden="1">{#N/A,#N/A,FALSE,"ET-CAPA";#N/A,#N/A,FALSE,"ET-PAG1";#N/A,#N/A,FALSE,"ET-PAG2";#N/A,#N/A,FALSE,"ET-PAG3";#N/A,#N/A,FALSE,"ET-PAG4";#N/A,#N/A,FALSE,"ET-PAG5"}</definedName>
    <definedName name="AAA" localSheetId="8" hidden="1">{#N/A,#N/A,FALSE,"ET-CAPA";#N/A,#N/A,FALSE,"ET-PAG1";#N/A,#N/A,FALSE,"ET-PAG2";#N/A,#N/A,FALSE,"ET-PAG3";#N/A,#N/A,FALSE,"ET-PAG4";#N/A,#N/A,FALSE,"ET-PAG5"}</definedName>
    <definedName name="AAA" hidden="1">{#N/A,#N/A,FALSE,"ET-CAPA";#N/A,#N/A,FALSE,"ET-PAG1";#N/A,#N/A,FALSE,"ET-PAG2";#N/A,#N/A,FALSE,"ET-PAG3";#N/A,#N/A,FALSE,"ET-PAG4";#N/A,#N/A,FALSE,"ET-PAG5"}</definedName>
    <definedName name="aaaaaaaaaaaaaa" hidden="1">#REF!</definedName>
    <definedName name="AccessDatabase" hidden="1">"C:\PESSOAL\RICARDO\PROGRESS\DIVERSOS\EMPREIT.mdb"</definedName>
    <definedName name="aces11" localSheetId="2">[2]Resumo!#REF!</definedName>
    <definedName name="aces11">[2]Resumo!#REF!</definedName>
    <definedName name="Acompanhamento" hidden="1">"4424KAROPA72W2MUU1RYR1U1C"</definedName>
    <definedName name="ActionsList">'[6]14. Actions'!$A$6:$A$27</definedName>
    <definedName name="ada">[7]FONTE!$B$5:$B$47</definedName>
    <definedName name="afa">[8]FONTE!$B$300:$B$302</definedName>
    <definedName name="Área" localSheetId="2">#REF!</definedName>
    <definedName name="Área" localSheetId="4">#REF!</definedName>
    <definedName name="Área">#REF!</definedName>
    <definedName name="_xlnm.Print_Area" localSheetId="1">'_memória PU'!$A$1:$R$26</definedName>
    <definedName name="_xlnm.Print_Area" localSheetId="0">AS!$A$1:$AQ$59</definedName>
    <definedName name="_xlnm.Print_Area" localSheetId="3">'MEM. CALC MOD'!$CZ$8:$DM$41</definedName>
    <definedName name="_xlnm.Print_Area" localSheetId="4">'MEM. CALC MOI'!$CW$8:$DH$17</definedName>
    <definedName name="Área_impressão_IM" localSheetId="2">#REF!</definedName>
    <definedName name="Área_impressão_IM" localSheetId="4">#REF!</definedName>
    <definedName name="Área_impressão_IM">#REF!</definedName>
    <definedName name="area1" localSheetId="2">#REF!</definedName>
    <definedName name="area1">#REF!</definedName>
    <definedName name="as" localSheetId="4" hidden="1">{#N/A,#N/A,FALSE,"FATURAM";#N/A,#N/A,FALSE,"PrVnd"}</definedName>
    <definedName name="as" localSheetId="8" hidden="1">{#N/A,#N/A,FALSE,"FATURAM";#N/A,#N/A,FALSE,"PrVnd"}</definedName>
    <definedName name="as" hidden="1">{#N/A,#N/A,FALSE,"FATURAM";#N/A,#N/A,FALSE,"PrVnd"}</definedName>
    <definedName name="ASSIS" localSheetId="2">#REF!</definedName>
    <definedName name="ASSIS">#REF!</definedName>
    <definedName name="aux">[2]Resumo!#REF!</definedName>
    <definedName name="Avanço" localSheetId="4" hidden="1">{#N/A,#N/A,FALSE,"ET-CAPA";#N/A,#N/A,FALSE,"ET-PAG1";#N/A,#N/A,FALSE,"ET-PAG2";#N/A,#N/A,FALSE,"ET-PAG3";#N/A,#N/A,FALSE,"ET-PAG4";#N/A,#N/A,FALSE,"ET-PAG5"}</definedName>
    <definedName name="Avanço" localSheetId="8" hidden="1">{#N/A,#N/A,FALSE,"ET-CAPA";#N/A,#N/A,FALSE,"ET-PAG1";#N/A,#N/A,FALSE,"ET-PAG2";#N/A,#N/A,FALSE,"ET-PAG3";#N/A,#N/A,FALSE,"ET-PAG4";#N/A,#N/A,FALSE,"ET-PAG5"}</definedName>
    <definedName name="Avanço" hidden="1">{#N/A,#N/A,FALSE,"ET-CAPA";#N/A,#N/A,FALSE,"ET-PAG1";#N/A,#N/A,FALSE,"ET-PAG2";#N/A,#N/A,FALSE,"ET-PAG3";#N/A,#N/A,FALSE,"ET-PAG4";#N/A,#N/A,FALSE,"ET-PAG5"}</definedName>
    <definedName name="bb" localSheetId="4" hidden="1">{#N/A,#N/A,FALSE,"ET-CAPA";#N/A,#N/A,FALSE,"ET-PAG1";#N/A,#N/A,FALSE,"ET-PAG2";#N/A,#N/A,FALSE,"ET-PAG3";#N/A,#N/A,FALSE,"ET-PAG4";#N/A,#N/A,FALSE,"ET-PAG5"}</definedName>
    <definedName name="bb" localSheetId="8" hidden="1">{#N/A,#N/A,FALSE,"ET-CAPA";#N/A,#N/A,FALSE,"ET-PAG1";#N/A,#N/A,FALSE,"ET-PAG2";#N/A,#N/A,FALSE,"ET-PAG3";#N/A,#N/A,FALSE,"ET-PAG4";#N/A,#N/A,FALSE,"ET-PAG5"}</definedName>
    <definedName name="bb" hidden="1">{#N/A,#N/A,FALSE,"ET-CAPA";#N/A,#N/A,FALSE,"ET-PAG1";#N/A,#N/A,FALSE,"ET-PAG2";#N/A,#N/A,FALSE,"ET-PAG3";#N/A,#N/A,FALSE,"ET-PAG4";#N/A,#N/A,FALSE,"ET-PAG5"}</definedName>
    <definedName name="Bitola">'[9]TABELA PID'!$A$5:$A$247</definedName>
    <definedName name="BITOLAS">'[10]TABELA PID'!$A$4:$A$247</definedName>
    <definedName name="CAB" localSheetId="2">#REF!</definedName>
    <definedName name="CAB" localSheetId="4">#REF!</definedName>
    <definedName name="CAB">#REF!</definedName>
    <definedName name="cabe">'[3]Avanço Físico Sem26'!$1:$11</definedName>
    <definedName name="cabeca">'[3]Rel.Desvios'!$1:$10</definedName>
    <definedName name="caf">[11]FONTE!$B$5:$B$52</definedName>
    <definedName name="casa" localSheetId="4" hidden="1">{#N/A,#N/A,FALSE,"FATURAM";#N/A,#N/A,FALSE,"PrVnd"}</definedName>
    <definedName name="casa" localSheetId="8" hidden="1">{#N/A,#N/A,FALSE,"FATURAM";#N/A,#N/A,FALSE,"PrVnd"}</definedName>
    <definedName name="casa" hidden="1">{#N/A,#N/A,FALSE,"FATURAM";#N/A,#N/A,FALSE,"PrVnd"}</definedName>
    <definedName name="concorrentes" localSheetId="4" hidden="1">{#N/A,#N/A,FALSE,"Cronograma";#N/A,#N/A,FALSE,"Cronogr. 2"}</definedName>
    <definedName name="concorrentes" localSheetId="8" hidden="1">{#N/A,#N/A,FALSE,"Cronograma";#N/A,#N/A,FALSE,"Cronogr. 2"}</definedName>
    <definedName name="concorrentes" hidden="1">{#N/A,#N/A,FALSE,"Cronograma";#N/A,#N/A,FALSE,"Cronogr. 2"}</definedName>
    <definedName name="COPIA" localSheetId="4" hidden="1">{#N/A,#N/A,FALSE,"CONTROLE"}</definedName>
    <definedName name="COPIA" localSheetId="8" hidden="1">{#N/A,#N/A,FALSE,"CONTROLE"}</definedName>
    <definedName name="COPIA" hidden="1">{#N/A,#N/A,FALSE,"CONTROLE"}</definedName>
    <definedName name="COPIA1" localSheetId="4" hidden="1">{#N/A,#N/A,FALSE,"CONTROLE"}</definedName>
    <definedName name="COPIA1" localSheetId="8" hidden="1">{#N/A,#N/A,FALSE,"CONTROLE"}</definedName>
    <definedName name="COPIA1" hidden="1">{#N/A,#N/A,FALSE,"CONTROLE"}</definedName>
    <definedName name="cpv">[12]CPV!$J$42</definedName>
    <definedName name="DA">[13]FONTE!$B$107:$B$112</definedName>
    <definedName name="dad">[14]FONTE!$B$87:$B$93</definedName>
    <definedName name="dada">[15]FONTE!$B$5:$B$51</definedName>
    <definedName name="daf">[8]FONTE!$B$38:$B$242</definedName>
    <definedName name="dd" localSheetId="4" hidden="1">{#N/A,#N/A,FALSE,"ET-CAPA";#N/A,#N/A,FALSE,"ET-PAG1";#N/A,#N/A,FALSE,"ET-PAG2";#N/A,#N/A,FALSE,"ET-PAG3";#N/A,#N/A,FALSE,"ET-PAG4";#N/A,#N/A,FALSE,"ET-PAG5"}</definedName>
    <definedName name="dd" localSheetId="8" hidden="1">{#N/A,#N/A,FALSE,"ET-CAPA";#N/A,#N/A,FALSE,"ET-PAG1";#N/A,#N/A,FALSE,"ET-PAG2";#N/A,#N/A,FALSE,"ET-PAG3";#N/A,#N/A,FALSE,"ET-PAG4";#N/A,#N/A,FALSE,"ET-PAG5"}</definedName>
    <definedName name="dd" hidden="1">{#N/A,#N/A,FALSE,"ET-CAPA";#N/A,#N/A,FALSE,"ET-PAG1";#N/A,#N/A,FALSE,"ET-PAG2";#N/A,#N/A,FALSE,"ET-PAG3";#N/A,#N/A,FALSE,"ET-PAG4";#N/A,#N/A,FALSE,"ET-PAG5"}</definedName>
    <definedName name="DDD" localSheetId="4" hidden="1">{#N/A,#N/A,FALSE,"ET-CAPA";#N/A,#N/A,FALSE,"ET-PAG1";#N/A,#N/A,FALSE,"ET-PAG2";#N/A,#N/A,FALSE,"ET-PAG3";#N/A,#N/A,FALSE,"ET-PAG4";#N/A,#N/A,FALSE,"ET-PAG5"}</definedName>
    <definedName name="DDD" localSheetId="8" hidden="1">{#N/A,#N/A,FALSE,"ET-CAPA";#N/A,#N/A,FALSE,"ET-PAG1";#N/A,#N/A,FALSE,"ET-PAG2";#N/A,#N/A,FALSE,"ET-PAG3";#N/A,#N/A,FALSE,"ET-PAG4";#N/A,#N/A,FALSE,"ET-PAG5"}</definedName>
    <definedName name="DDD" hidden="1">{#N/A,#N/A,FALSE,"ET-CAPA";#N/A,#N/A,FALSE,"ET-PAG1";#N/A,#N/A,FALSE,"ET-PAG2";#N/A,#N/A,FALSE,"ET-PAG3";#N/A,#N/A,FALSE,"ET-PAG4";#N/A,#N/A,FALSE,"ET-PAG5"}</definedName>
    <definedName name="ddddwa" hidden="1">#REF!</definedName>
    <definedName name="DES" hidden="1">#REF!</definedName>
    <definedName name="DESNIVEL" localSheetId="4" hidden="1">{#N/A,#N/A,FALSE,"RESUMO-BB1";#N/A,#N/A,FALSE,"MOD-A01-R - BB1";#N/A,#N/A,FALSE,"URB-BB1"}</definedName>
    <definedName name="DESNIVEL" localSheetId="8" hidden="1">{#N/A,#N/A,FALSE,"RESUMO-BB1";#N/A,#N/A,FALSE,"MOD-A01-R - BB1";#N/A,#N/A,FALSE,"URB-BB1"}</definedName>
    <definedName name="DESNIVEL" hidden="1">{#N/A,#N/A,FALSE,"RESUMO-BB1";#N/A,#N/A,FALSE,"MOD-A01-R - BB1";#N/A,#N/A,FALSE,"URB-BB1"}</definedName>
    <definedName name="dfdaf" hidden="1">15</definedName>
    <definedName name="dfse" hidden="1">#REF!</definedName>
    <definedName name="dfswq" localSheetId="4" hidden="1">{#N/A,#N/A,FALSE,"ET-CAPA";#N/A,#N/A,FALSE,"ET-PAG1";#N/A,#N/A,FALSE,"ET-PAG2";#N/A,#N/A,FALSE,"ET-PAG3";#N/A,#N/A,FALSE,"ET-PAG4";#N/A,#N/A,FALSE,"ET-PAG5"}</definedName>
    <definedName name="dfswq" localSheetId="8" hidden="1">{#N/A,#N/A,FALSE,"ET-CAPA";#N/A,#N/A,FALSE,"ET-PAG1";#N/A,#N/A,FALSE,"ET-PAG2";#N/A,#N/A,FALSE,"ET-PAG3";#N/A,#N/A,FALSE,"ET-PAG4";#N/A,#N/A,FALSE,"ET-PAG5"}</definedName>
    <definedName name="dfswq" hidden="1">{#N/A,#N/A,FALSE,"ET-CAPA";#N/A,#N/A,FALSE,"ET-PAG1";#N/A,#N/A,FALSE,"ET-PAG2";#N/A,#N/A,FALSE,"ET-PAG3";#N/A,#N/A,FALSE,"ET-PAG4";#N/A,#N/A,FALSE,"ET-PAG5"}</definedName>
    <definedName name="DIÂMETRO" localSheetId="2">'[10]TABELA PID'!$A$4:$B$247</definedName>
    <definedName name="DIÂMETRO" localSheetId="8">'[10]TABELA PID'!$A$4:$B$247</definedName>
    <definedName name="DIÂMETRO">'[16]TABELA PID'!$A$4:$B$247</definedName>
    <definedName name="DIVISÃO">[17]FONTE!$B$4:$B$7</definedName>
    <definedName name="Dolar" localSheetId="2">#REF!</definedName>
    <definedName name="Dolar" localSheetId="4">#REF!</definedName>
    <definedName name="Dolar">#REF!</definedName>
    <definedName name="DolarCompra" localSheetId="2">#REF!</definedName>
    <definedName name="DolarCompra">#REF!</definedName>
    <definedName name="DolarVenda" localSheetId="2">#REF!</definedName>
    <definedName name="DolarVenda">#REF!</definedName>
    <definedName name="dsgsd" localSheetId="4" hidden="1">{#N/A,#N/A,FALSE,"Cronograma";#N/A,#N/A,FALSE,"Cronogr. 2"}</definedName>
    <definedName name="dsgsd" localSheetId="8" hidden="1">{#N/A,#N/A,FALSE,"Cronograma";#N/A,#N/A,FALSE,"Cronogr. 2"}</definedName>
    <definedName name="dsgsd" hidden="1">{#N/A,#N/A,FALSE,"Cronograma";#N/A,#N/A,FALSE,"Cronogr. 2"}</definedName>
    <definedName name="efef" hidden="1">#REF!</definedName>
    <definedName name="efgh">#N/A</definedName>
    <definedName name="Equipamentos" localSheetId="2" hidden="1">{#N/A,#N/A,FALSE,"CPV";#N/A,#N/A,FALSE,"Pareto";#N/A,#N/A,FALSE,"Gráficos"}</definedName>
    <definedName name="Equipamentos" localSheetId="4" hidden="1">{#N/A,#N/A,FALSE,"CPV";#N/A,#N/A,FALSE,"Pareto";#N/A,#N/A,FALSE,"Gráficos"}</definedName>
    <definedName name="Equipamentos" localSheetId="8" hidden="1">{#N/A,#N/A,FALSE,"CPV";#N/A,#N/A,FALSE,"Pareto";#N/A,#N/A,FALSE,"Gráficos"}</definedName>
    <definedName name="Equipamentos" hidden="1">{#N/A,#N/A,FALSE,"CPV";#N/A,#N/A,FALSE,"Pareto";#N/A,#N/A,FALSE,"Gráficos"}</definedName>
    <definedName name="EQUIPES">[17]FONTE!$B$141:$B$494</definedName>
    <definedName name="Eurocompra" localSheetId="2">#REF!</definedName>
    <definedName name="Eurocompra" localSheetId="4">#REF!</definedName>
    <definedName name="Eurocompra">#REF!</definedName>
    <definedName name="Eurovenda" localSheetId="2">#REF!</definedName>
    <definedName name="Eurovenda">#REF!</definedName>
    <definedName name="f_" localSheetId="4" hidden="1">{#N/A,#N/A,FALSE,"GERAL";#N/A,#N/A,FALSE,"012-96";#N/A,#N/A,FALSE,"018-96";#N/A,#N/A,FALSE,"027-96";#N/A,#N/A,FALSE,"059-96";#N/A,#N/A,FALSE,"076-96";#N/A,#N/A,FALSE,"019-97";#N/A,#N/A,FALSE,"021-97";#N/A,#N/A,FALSE,"022-97";#N/A,#N/A,FALSE,"028-97"}</definedName>
    <definedName name="f_" localSheetId="8" hidden="1">{#N/A,#N/A,FALSE,"GERAL";#N/A,#N/A,FALSE,"012-96";#N/A,#N/A,FALSE,"018-96";#N/A,#N/A,FALSE,"027-96";#N/A,#N/A,FALSE,"059-96";#N/A,#N/A,FALSE,"076-96";#N/A,#N/A,FALSE,"019-97";#N/A,#N/A,FALSE,"021-97";#N/A,#N/A,FALSE,"022-97";#N/A,#N/A,FALSE,"028-97"}</definedName>
    <definedName name="f_" hidden="1">{#N/A,#N/A,FALSE,"GERAL";#N/A,#N/A,FALSE,"012-96";#N/A,#N/A,FALSE,"018-96";#N/A,#N/A,FALSE,"027-96";#N/A,#N/A,FALSE,"059-96";#N/A,#N/A,FALSE,"076-96";#N/A,#N/A,FALSE,"019-97";#N/A,#N/A,FALSE,"021-97";#N/A,#N/A,FALSE,"022-97";#N/A,#N/A,FALSE,"028-97"}</definedName>
    <definedName name="fabio" localSheetId="4" hidden="1">{#N/A,#N/A,FALSE,"Cronograma";#N/A,#N/A,FALSE,"Cronogr. 2"}</definedName>
    <definedName name="fabio" localSheetId="8" hidden="1">{#N/A,#N/A,FALSE,"Cronograma";#N/A,#N/A,FALSE,"Cronogr. 2"}</definedName>
    <definedName name="fabio" hidden="1">{#N/A,#N/A,FALSE,"Cronograma";#N/A,#N/A,FALSE,"Cronogr. 2"}</definedName>
    <definedName name="Faturamento" localSheetId="2">#REF!</definedName>
    <definedName name="Faturamento">#REF!</definedName>
    <definedName name="fdaf">[18]FONTE!$B$132:$B$154</definedName>
    <definedName name="FFFFF" localSheetId="4" hidden="1">{#N/A,#N/A,FALSE,"ET-CAPA";#N/A,#N/A,FALSE,"ET-PAG1";#N/A,#N/A,FALSE,"ET-PAG2";#N/A,#N/A,FALSE,"ET-PAG3";#N/A,#N/A,FALSE,"ET-PAG4";#N/A,#N/A,FALSE,"ET-PAG5"}</definedName>
    <definedName name="FFFFF" localSheetId="8" hidden="1">{#N/A,#N/A,FALSE,"ET-CAPA";#N/A,#N/A,FALSE,"ET-PAG1";#N/A,#N/A,FALSE,"ET-PAG2";#N/A,#N/A,FALSE,"ET-PAG3";#N/A,#N/A,FALSE,"ET-PAG4";#N/A,#N/A,FALSE,"ET-PAG5"}</definedName>
    <definedName name="FFFFF" hidden="1">{#N/A,#N/A,FALSE,"ET-CAPA";#N/A,#N/A,FALSE,"ET-PAG1";#N/A,#N/A,FALSE,"ET-PAG2";#N/A,#N/A,FALSE,"ET-PAG3";#N/A,#N/A,FALSE,"ET-PAG4";#N/A,#N/A,FALSE,"ET-PAG5"}</definedName>
    <definedName name="ffffffffffffffffffffffffffffff" localSheetId="4" hidden="1">{#N/A,#N/A,FALSE,"ET-CAPA";#N/A,#N/A,FALSE,"ET-PAG1";#N/A,#N/A,FALSE,"ET-PAG2";#N/A,#N/A,FALSE,"ET-PAG3";#N/A,#N/A,FALSE,"ET-PAG4";#N/A,#N/A,FALSE,"ET-PAG5"}</definedName>
    <definedName name="ffffffffffffffffffffffffffffff" localSheetId="8" hidden="1">{#N/A,#N/A,FALSE,"ET-CAPA";#N/A,#N/A,FALSE,"ET-PAG1";#N/A,#N/A,FALSE,"ET-PAG2";#N/A,#N/A,FALSE,"ET-PAG3";#N/A,#N/A,FALSE,"ET-PAG4";#N/A,#N/A,FALSE,"ET-PAG5"}</definedName>
    <definedName name="ffffffffffffffffffffffffffffff" hidden="1">{#N/A,#N/A,FALSE,"ET-CAPA";#N/A,#N/A,FALSE,"ET-PAG1";#N/A,#N/A,FALSE,"ET-PAG2";#N/A,#N/A,FALSE,"ET-PAG3";#N/A,#N/A,FALSE,"ET-PAG4";#N/A,#N/A,FALSE,"ET-PAG5"}</definedName>
    <definedName name="FGGD" localSheetId="2">#REF!</definedName>
    <definedName name="FGGD">#REF!</definedName>
    <definedName name="FGSD" localSheetId="4" hidden="1">{#N/A,#N/A,FALSE,"ET-CAPA";#N/A,#N/A,FALSE,"ET-PAG1";#N/A,#N/A,FALSE,"ET-PAG2";#N/A,#N/A,FALSE,"ET-PAG3";#N/A,#N/A,FALSE,"ET-PAG4";#N/A,#N/A,FALSE,"ET-PAG5"}</definedName>
    <definedName name="FGSD" localSheetId="8" hidden="1">{#N/A,#N/A,FALSE,"ET-CAPA";#N/A,#N/A,FALSE,"ET-PAG1";#N/A,#N/A,FALSE,"ET-PAG2";#N/A,#N/A,FALSE,"ET-PAG3";#N/A,#N/A,FALSE,"ET-PAG4";#N/A,#N/A,FALSE,"ET-PAG5"}</definedName>
    <definedName name="FGSD" hidden="1">{#N/A,#N/A,FALSE,"ET-CAPA";#N/A,#N/A,FALSE,"ET-PAG1";#N/A,#N/A,FALSE,"ET-PAG2";#N/A,#N/A,FALSE,"ET-PAG3";#N/A,#N/A,FALSE,"ET-PAG4";#N/A,#N/A,FALSE,"ET-PAG5"}</definedName>
    <definedName name="fill" hidden="1">#REF!</definedName>
    <definedName name="Fill_" hidden="1">#REF!</definedName>
    <definedName name="gg" localSheetId="4" hidden="1">{#N/A,#N/A,FALSE,"ET-CAPA";#N/A,#N/A,FALSE,"ET-PAG1";#N/A,#N/A,FALSE,"ET-PAG2";#N/A,#N/A,FALSE,"ET-PAG3";#N/A,#N/A,FALSE,"ET-PAG4";#N/A,#N/A,FALSE,"ET-PAG5"}</definedName>
    <definedName name="gg" localSheetId="8" hidden="1">{#N/A,#N/A,FALSE,"ET-CAPA";#N/A,#N/A,FALSE,"ET-PAG1";#N/A,#N/A,FALSE,"ET-PAG2";#N/A,#N/A,FALSE,"ET-PAG3";#N/A,#N/A,FALSE,"ET-PAG4";#N/A,#N/A,FALSE,"ET-PAG5"}</definedName>
    <definedName name="gg" hidden="1">{#N/A,#N/A,FALSE,"ET-CAPA";#N/A,#N/A,FALSE,"ET-PAG1";#N/A,#N/A,FALSE,"ET-PAG2";#N/A,#N/A,FALSE,"ET-PAG3";#N/A,#N/A,FALSE,"ET-PAG4";#N/A,#N/A,FALSE,"ET-PAG5"}</definedName>
    <definedName name="gggg" localSheetId="4" hidden="1">{#N/A,#N/A,FALSE,"ET-CAPA";#N/A,#N/A,FALSE,"ET-PAG1";#N/A,#N/A,FALSE,"ET-PAG2";#N/A,#N/A,FALSE,"ET-PAG3";#N/A,#N/A,FALSE,"ET-PAG4";#N/A,#N/A,FALSE,"ET-PAG5"}</definedName>
    <definedName name="gggg" localSheetId="8" hidden="1">{#N/A,#N/A,FALSE,"ET-CAPA";#N/A,#N/A,FALSE,"ET-PAG1";#N/A,#N/A,FALSE,"ET-PAG2";#N/A,#N/A,FALSE,"ET-PAG3";#N/A,#N/A,FALSE,"ET-PAG4";#N/A,#N/A,FALSE,"ET-PAG5"}</definedName>
    <definedName name="gggg" hidden="1">{#N/A,#N/A,FALSE,"ET-CAPA";#N/A,#N/A,FALSE,"ET-PAG1";#N/A,#N/A,FALSE,"ET-PAG2";#N/A,#N/A,FALSE,"ET-PAG3";#N/A,#N/A,FALSE,"ET-PAG4";#N/A,#N/A,FALSE,"ET-PAG5"}</definedName>
    <definedName name="greal" localSheetId="4" hidden="1">{#N/A,#N/A,FALSE,"ET-CAPA";#N/A,#N/A,FALSE,"ET-PAG1";#N/A,#N/A,FALSE,"ET-PAG2";#N/A,#N/A,FALSE,"ET-PAG3";#N/A,#N/A,FALSE,"ET-PAG4";#N/A,#N/A,FALSE,"ET-PAG5"}</definedName>
    <definedName name="greal" localSheetId="8" hidden="1">{#N/A,#N/A,FALSE,"ET-CAPA";#N/A,#N/A,FALSE,"ET-PAG1";#N/A,#N/A,FALSE,"ET-PAG2";#N/A,#N/A,FALSE,"ET-PAG3";#N/A,#N/A,FALSE,"ET-PAG4";#N/A,#N/A,FALSE,"ET-PAG5"}</definedName>
    <definedName name="greal" hidden="1">{#N/A,#N/A,FALSE,"ET-CAPA";#N/A,#N/A,FALSE,"ET-PAG1";#N/A,#N/A,FALSE,"ET-PAG2";#N/A,#N/A,FALSE,"ET-PAG3";#N/A,#N/A,FALSE,"ET-PAG4";#N/A,#N/A,FALSE,"ET-PAG5"}</definedName>
    <definedName name="GRTE" localSheetId="4" hidden="1">{#N/A,#N/A,FALSE,"ET-CAPA";#N/A,#N/A,FALSE,"ET-PAG1";#N/A,#N/A,FALSE,"ET-PAG2";#N/A,#N/A,FALSE,"ET-PAG3";#N/A,#N/A,FALSE,"ET-PAG4";#N/A,#N/A,FALSE,"ET-PAG5"}</definedName>
    <definedName name="GRTE" localSheetId="8" hidden="1">{#N/A,#N/A,FALSE,"ET-CAPA";#N/A,#N/A,FALSE,"ET-PAG1";#N/A,#N/A,FALSE,"ET-PAG2";#N/A,#N/A,FALSE,"ET-PAG3";#N/A,#N/A,FALSE,"ET-PAG4";#N/A,#N/A,FALSE,"ET-PAG5"}</definedName>
    <definedName name="GRTE" hidden="1">{#N/A,#N/A,FALSE,"ET-CAPA";#N/A,#N/A,FALSE,"ET-PAG1";#N/A,#N/A,FALSE,"ET-PAG2";#N/A,#N/A,FALSE,"ET-PAG3";#N/A,#N/A,FALSE,"ET-PAG4";#N/A,#N/A,FALSE,"ET-PAG5"}</definedName>
    <definedName name="h" localSheetId="4" hidden="1">{#N/A,#N/A,FALSE,"ET-CAPA";#N/A,#N/A,FALSE,"ET-PAG1";#N/A,#N/A,FALSE,"ET-PAG2";#N/A,#N/A,FALSE,"ET-PAG3";#N/A,#N/A,FALSE,"ET-PAG4";#N/A,#N/A,FALSE,"ET-PAG5"}</definedName>
    <definedName name="h" localSheetId="8" hidden="1">{#N/A,#N/A,FALSE,"ET-CAPA";#N/A,#N/A,FALSE,"ET-PAG1";#N/A,#N/A,FALSE,"ET-PAG2";#N/A,#N/A,FALSE,"ET-PAG3";#N/A,#N/A,FALSE,"ET-PAG4";#N/A,#N/A,FALSE,"ET-PAG5"}</definedName>
    <definedName name="h" hidden="1">{#N/A,#N/A,FALSE,"ET-CAPA";#N/A,#N/A,FALSE,"ET-PAG1";#N/A,#N/A,FALSE,"ET-PAG2";#N/A,#N/A,FALSE,"ET-PAG3";#N/A,#N/A,FALSE,"ET-PAG4";#N/A,#N/A,FALSE,"ET-PAG5"}</definedName>
    <definedName name="HHH" localSheetId="4" hidden="1">{#N/A,#N/A,FALSE,"ET-CAPA";#N/A,#N/A,FALSE,"ET-PAG1";#N/A,#N/A,FALSE,"ET-PAG2";#N/A,#N/A,FALSE,"ET-PAG3";#N/A,#N/A,FALSE,"ET-PAG4";#N/A,#N/A,FALSE,"ET-PAG5"}</definedName>
    <definedName name="HHH" localSheetId="8" hidden="1">{#N/A,#N/A,FALSE,"ET-CAPA";#N/A,#N/A,FALSE,"ET-PAG1";#N/A,#N/A,FALSE,"ET-PAG2";#N/A,#N/A,FALSE,"ET-PAG3";#N/A,#N/A,FALSE,"ET-PAG4";#N/A,#N/A,FALSE,"ET-PAG5"}</definedName>
    <definedName name="HHH" hidden="1">{#N/A,#N/A,FALSE,"ET-CAPA";#N/A,#N/A,FALSE,"ET-PAG1";#N/A,#N/A,FALSE,"ET-PAG2";#N/A,#N/A,FALSE,"ET-PAG3";#N/A,#N/A,FALSE,"ET-PAG4";#N/A,#N/A,FALSE,"ET-PAG5"}</definedName>
    <definedName name="huhidgbiop" localSheetId="2">#REF!</definedName>
    <definedName name="huhidgbiop">#REF!</definedName>
    <definedName name="Inad" hidden="1">49</definedName>
    <definedName name="ISISISIS" localSheetId="4" hidden="1">{#N/A,#N/A,FALSE,"ET-CAPA";#N/A,#N/A,FALSE,"ET-PAG1";#N/A,#N/A,FALSE,"ET-PAG2";#N/A,#N/A,FALSE,"ET-PAG3";#N/A,#N/A,FALSE,"ET-PAG4";#N/A,#N/A,FALSE,"ET-PAG5"}</definedName>
    <definedName name="ISISISIS" localSheetId="8" hidden="1">{#N/A,#N/A,FALSE,"ET-CAPA";#N/A,#N/A,FALSE,"ET-PAG1";#N/A,#N/A,FALSE,"ET-PAG2";#N/A,#N/A,FALSE,"ET-PAG3";#N/A,#N/A,FALSE,"ET-PAG4";#N/A,#N/A,FALSE,"ET-PAG5"}</definedName>
    <definedName name="ISISISIS" hidden="1">{#N/A,#N/A,FALSE,"ET-CAPA";#N/A,#N/A,FALSE,"ET-PAG1";#N/A,#N/A,FALSE,"ET-PAG2";#N/A,#N/A,FALSE,"ET-PAG3";#N/A,#N/A,FALSE,"ET-PAG4";#N/A,#N/A,FALSE,"ET-PAG5"}</definedName>
    <definedName name="isol">[2]Resumo!#REF!</definedName>
    <definedName name="Jan" localSheetId="4" hidden="1">{#N/A,#N/A,FALSE,"FATURAM";#N/A,#N/A,FALSE,"PrVnd"}</definedName>
    <definedName name="Jan" localSheetId="8" hidden="1">{#N/A,#N/A,FALSE,"FATURAM";#N/A,#N/A,FALSE,"PrVnd"}</definedName>
    <definedName name="Jan" hidden="1">{#N/A,#N/A,FALSE,"FATURAM";#N/A,#N/A,FALSE,"PrVnd"}</definedName>
    <definedName name="JHJKHJ" localSheetId="2">#REF!</definedName>
    <definedName name="JHJKHJ">#REF!</definedName>
    <definedName name="jhkjkllj" localSheetId="2">#REF!</definedName>
    <definedName name="jhkjkllj">#REF!</definedName>
    <definedName name="JIK" localSheetId="2">#REF!</definedName>
    <definedName name="JIK">#REF!</definedName>
    <definedName name="jnjni" localSheetId="4" hidden="1">{#N/A,#N/A,FALSE,"ET-CAPA";#N/A,#N/A,FALSE,"ET-PAG1";#N/A,#N/A,FALSE,"ET-PAG2";#N/A,#N/A,FALSE,"ET-PAG3";#N/A,#N/A,FALSE,"ET-PAG4";#N/A,#N/A,FALSE,"ET-PAG5"}</definedName>
    <definedName name="jnjni" localSheetId="8" hidden="1">{#N/A,#N/A,FALSE,"ET-CAPA";#N/A,#N/A,FALSE,"ET-PAG1";#N/A,#N/A,FALSE,"ET-PAG2";#N/A,#N/A,FALSE,"ET-PAG3";#N/A,#N/A,FALSE,"ET-PAG4";#N/A,#N/A,FALSE,"ET-PAG5"}</definedName>
    <definedName name="jnjni" hidden="1">{#N/A,#N/A,FALSE,"ET-CAPA";#N/A,#N/A,FALSE,"ET-PAG1";#N/A,#N/A,FALSE,"ET-PAG2";#N/A,#N/A,FALSE,"ET-PAG3";#N/A,#N/A,FALSE,"ET-PAG4";#N/A,#N/A,FALSE,"ET-PAG5"}</definedName>
    <definedName name="JONAS" localSheetId="2">#REF!</definedName>
    <definedName name="JONAS">#REF!</definedName>
    <definedName name="jose" localSheetId="4" hidden="1">{#N/A,#N/A,FALSE,"ET-CAPA";#N/A,#N/A,FALSE,"ET-PAG1";#N/A,#N/A,FALSE,"ET-PAG2";#N/A,#N/A,FALSE,"ET-PAG3";#N/A,#N/A,FALSE,"ET-PAG4";#N/A,#N/A,FALSE,"ET-PAG5"}</definedName>
    <definedName name="jose" localSheetId="8" hidden="1">{#N/A,#N/A,FALSE,"ET-CAPA";#N/A,#N/A,FALSE,"ET-PAG1";#N/A,#N/A,FALSE,"ET-PAG2";#N/A,#N/A,FALSE,"ET-PAG3";#N/A,#N/A,FALSE,"ET-PAG4";#N/A,#N/A,FALSE,"ET-PAG5"}</definedName>
    <definedName name="jose" hidden="1">{#N/A,#N/A,FALSE,"ET-CAPA";#N/A,#N/A,FALSE,"ET-PAG1";#N/A,#N/A,FALSE,"ET-PAG2";#N/A,#N/A,FALSE,"ET-PAG3";#N/A,#N/A,FALSE,"ET-PAG4";#N/A,#N/A,FALSE,"ET-PAG5"}</definedName>
    <definedName name="joseinf" localSheetId="4" hidden="1">{#N/A,#N/A,FALSE,"ET-CAPA";#N/A,#N/A,FALSE,"ET-PAG1";#N/A,#N/A,FALSE,"ET-PAG2";#N/A,#N/A,FALSE,"ET-PAG3";#N/A,#N/A,FALSE,"ET-PAG4";#N/A,#N/A,FALSE,"ET-PAG5"}</definedName>
    <definedName name="joseinf" localSheetId="8" hidden="1">{#N/A,#N/A,FALSE,"ET-CAPA";#N/A,#N/A,FALSE,"ET-PAG1";#N/A,#N/A,FALSE,"ET-PAG2";#N/A,#N/A,FALSE,"ET-PAG3";#N/A,#N/A,FALSE,"ET-PAG4";#N/A,#N/A,FALSE,"ET-PAG5"}</definedName>
    <definedName name="joseinf" hidden="1">{#N/A,#N/A,FALSE,"ET-CAPA";#N/A,#N/A,FALSE,"ET-PAG1";#N/A,#N/A,FALSE,"ET-PAG2";#N/A,#N/A,FALSE,"ET-PAG3";#N/A,#N/A,FALSE,"ET-PAG4";#N/A,#N/A,FALSE,"ET-PAG5"}</definedName>
    <definedName name="JSJS" localSheetId="4" hidden="1">{#N/A,#N/A,FALSE,"ET-CAPA";#N/A,#N/A,FALSE,"ET-PAG1";#N/A,#N/A,FALSE,"ET-PAG2";#N/A,#N/A,FALSE,"ET-PAG3";#N/A,#N/A,FALSE,"ET-PAG4";#N/A,#N/A,FALSE,"ET-PAG5"}</definedName>
    <definedName name="JSJS" localSheetId="8" hidden="1">{#N/A,#N/A,FALSE,"ET-CAPA";#N/A,#N/A,FALSE,"ET-PAG1";#N/A,#N/A,FALSE,"ET-PAG2";#N/A,#N/A,FALSE,"ET-PAG3";#N/A,#N/A,FALSE,"ET-PAG4";#N/A,#N/A,FALSE,"ET-PAG5"}</definedName>
    <definedName name="JSJS" hidden="1">{#N/A,#N/A,FALSE,"ET-CAPA";#N/A,#N/A,FALSE,"ET-PAG1";#N/A,#N/A,FALSE,"ET-PAG2";#N/A,#N/A,FALSE,"ET-PAG3";#N/A,#N/A,FALSE,"ET-PAG4";#N/A,#N/A,FALSE,"ET-PAG5"}</definedName>
    <definedName name="jugbk" localSheetId="2">#REF!</definedName>
    <definedName name="jugbk">#REF!</definedName>
    <definedName name="juhko">#N/A</definedName>
    <definedName name="llp">'[6]13. Ceilings'!$B$4:$B$66</definedName>
    <definedName name="luciano" localSheetId="4" hidden="1">{#N/A,#N/A,FALSE,"ET-CAPA";#N/A,#N/A,FALSE,"ET-PAG1";#N/A,#N/A,FALSE,"ET-PAG2";#N/A,#N/A,FALSE,"ET-PAG3";#N/A,#N/A,FALSE,"ET-PAG4";#N/A,#N/A,FALSE,"ET-PAG5"}</definedName>
    <definedName name="luciano" localSheetId="8" hidden="1">{#N/A,#N/A,FALSE,"ET-CAPA";#N/A,#N/A,FALSE,"ET-PAG1";#N/A,#N/A,FALSE,"ET-PAG2";#N/A,#N/A,FALSE,"ET-PAG3";#N/A,#N/A,FALSE,"ET-PAG4";#N/A,#N/A,FALSE,"ET-PAG5"}</definedName>
    <definedName name="luciano" hidden="1">{#N/A,#N/A,FALSE,"ET-CAPA";#N/A,#N/A,FALSE,"ET-PAG1";#N/A,#N/A,FALSE,"ET-PAG2";#N/A,#N/A,FALSE,"ET-PAG3";#N/A,#N/A,FALSE,"ET-PAG4";#N/A,#N/A,FALSE,"ET-PAG5"}</definedName>
    <definedName name="mam">[2]Resumo!$S$2:$V$8</definedName>
    <definedName name="MAN">[2]Resumo!$S$2:$V$8</definedName>
    <definedName name="mão">[2]Resumo!$X$21</definedName>
    <definedName name="mão1">[2]Resumo!$X$286</definedName>
    <definedName name="mATERIAL" localSheetId="4" hidden="1">{#N/A,#N/A,FALSE,"ET-CAPA";#N/A,#N/A,FALSE,"ET-PAG1";#N/A,#N/A,FALSE,"ET-PAG2";#N/A,#N/A,FALSE,"ET-PAG3";#N/A,#N/A,FALSE,"ET-PAG4";#N/A,#N/A,FALSE,"ET-PAG5"}</definedName>
    <definedName name="mATERIAL" localSheetId="8" hidden="1">{#N/A,#N/A,FALSE,"ET-CAPA";#N/A,#N/A,FALSE,"ET-PAG1";#N/A,#N/A,FALSE,"ET-PAG2";#N/A,#N/A,FALSE,"ET-PAG3";#N/A,#N/A,FALSE,"ET-PAG4";#N/A,#N/A,FALSE,"ET-PAG5"}</definedName>
    <definedName name="mATERIAL" hidden="1">{#N/A,#N/A,FALSE,"ET-CAPA";#N/A,#N/A,FALSE,"ET-PAG1";#N/A,#N/A,FALSE,"ET-PAG2";#N/A,#N/A,FALSE,"ET-PAG3";#N/A,#N/A,FALSE,"ET-PAG4";#N/A,#N/A,FALSE,"ET-PAG5"}</definedName>
    <definedName name="mmm">[2]Resumo!$S$2:$V$8</definedName>
    <definedName name="mmmm" localSheetId="4" hidden="1">{#N/A,#N/A,FALSE,"ET-CAPA";#N/A,#N/A,FALSE,"ET-PAG1";#N/A,#N/A,FALSE,"ET-PAG2";#N/A,#N/A,FALSE,"ET-PAG3";#N/A,#N/A,FALSE,"ET-PAG4";#N/A,#N/A,FALSE,"ET-PAG5"}</definedName>
    <definedName name="mmmm" localSheetId="8" hidden="1">{#N/A,#N/A,FALSE,"ET-CAPA";#N/A,#N/A,FALSE,"ET-PAG1";#N/A,#N/A,FALSE,"ET-PAG2";#N/A,#N/A,FALSE,"ET-PAG3";#N/A,#N/A,FALSE,"ET-PAG4";#N/A,#N/A,FALSE,"ET-PAG5"}</definedName>
    <definedName name="mmmm" hidden="1">{#N/A,#N/A,FALSE,"ET-CAPA";#N/A,#N/A,FALSE,"ET-PAG1";#N/A,#N/A,FALSE,"ET-PAG2";#N/A,#N/A,FALSE,"ET-PAG3";#N/A,#N/A,FALSE,"ET-PAG4";#N/A,#N/A,FALSE,"ET-PAG5"}</definedName>
    <definedName name="MNGB" localSheetId="4" hidden="1">{#N/A,#N/A,FALSE,"ET-CAPA";#N/A,#N/A,FALSE,"ET-PAG1";#N/A,#N/A,FALSE,"ET-PAG2";#N/A,#N/A,FALSE,"ET-PAG3";#N/A,#N/A,FALSE,"ET-PAG4";#N/A,#N/A,FALSE,"ET-PAG5"}</definedName>
    <definedName name="MNGB" localSheetId="8" hidden="1">{#N/A,#N/A,FALSE,"ET-CAPA";#N/A,#N/A,FALSE,"ET-PAG1";#N/A,#N/A,FALSE,"ET-PAG2";#N/A,#N/A,FALSE,"ET-PAG3";#N/A,#N/A,FALSE,"ET-PAG4";#N/A,#N/A,FALSE,"ET-PAG5"}</definedName>
    <definedName name="MNGB" hidden="1">{#N/A,#N/A,FALSE,"ET-CAPA";#N/A,#N/A,FALSE,"ET-PAG1";#N/A,#N/A,FALSE,"ET-PAG2";#N/A,#N/A,FALSE,"ET-PAG3";#N/A,#N/A,FALSE,"ET-PAG4";#N/A,#N/A,FALSE,"ET-PAG5"}</definedName>
    <definedName name="MOBILIZAÇÃO" localSheetId="4" hidden="1">{#N/A,#N/A,FALSE,"Cronograma";#N/A,#N/A,FALSE,"Cronogr. 2"}</definedName>
    <definedName name="MOBILIZAÇÃO" localSheetId="8" hidden="1">{#N/A,#N/A,FALSE,"Cronograma";#N/A,#N/A,FALSE,"Cronogr. 2"}</definedName>
    <definedName name="MOBILIZAÇÃO" hidden="1">{#N/A,#N/A,FALSE,"Cronograma";#N/A,#N/A,FALSE,"Cronogr. 2"}</definedName>
    <definedName name="moi">[2]Resumo!$X$357</definedName>
    <definedName name="Months">'[6]7. Expenditure &amp; revenue (LLP)'!$T$1:$T$36</definedName>
    <definedName name="NA">#N/A</definedName>
    <definedName name="nak">[2]Resumo!#REF!</definedName>
    <definedName name="naka">[2]Resumo!#REF!</definedName>
    <definedName name="NÃO">#N/A</definedName>
    <definedName name="okok" localSheetId="4" hidden="1">{#N/A,#N/A,FALSE,"ET-CAPA";#N/A,#N/A,FALSE,"ET-PAG1";#N/A,#N/A,FALSE,"ET-PAG2";#N/A,#N/A,FALSE,"ET-PAG3";#N/A,#N/A,FALSE,"ET-PAG4";#N/A,#N/A,FALSE,"ET-PAG5"}</definedName>
    <definedName name="okok" localSheetId="8" hidden="1">{#N/A,#N/A,FALSE,"ET-CAPA";#N/A,#N/A,FALSE,"ET-PAG1";#N/A,#N/A,FALSE,"ET-PAG2";#N/A,#N/A,FALSE,"ET-PAG3";#N/A,#N/A,FALSE,"ET-PAG4";#N/A,#N/A,FALSE,"ET-PAG5"}</definedName>
    <definedName name="okok" hidden="1">{#N/A,#N/A,FALSE,"ET-CAPA";#N/A,#N/A,FALSE,"ET-PAG1";#N/A,#N/A,FALSE,"ET-PAG2";#N/A,#N/A,FALSE,"ET-PAG3";#N/A,#N/A,FALSE,"ET-PAG4";#N/A,#N/A,FALSE,"ET-PAG5"}</definedName>
    <definedName name="Opções" localSheetId="2">#REF!</definedName>
    <definedName name="Opções">#REF!</definedName>
    <definedName name="OSE">#N/A</definedName>
    <definedName name="P200LLP">'[6]2. Staff (LLP)'!$A$9:$A$208</definedName>
    <definedName name="PARETOATIV" localSheetId="2" hidden="1">{#N/A,#N/A,FALSE,"CPV";#N/A,#N/A,FALSE,"Pareto";#N/A,#N/A,FALSE,"Gráficos"}</definedName>
    <definedName name="PARETOATIV" localSheetId="4" hidden="1">{#N/A,#N/A,FALSE,"CPV";#N/A,#N/A,FALSE,"Pareto";#N/A,#N/A,FALSE,"Gráficos"}</definedName>
    <definedName name="PARETOATIV" localSheetId="8" hidden="1">{#N/A,#N/A,FALSE,"CPV";#N/A,#N/A,FALSE,"Pareto";#N/A,#N/A,FALSE,"Gráficos"}</definedName>
    <definedName name="PARETOATIV" hidden="1">{#N/A,#N/A,FALSE,"CPV";#N/A,#N/A,FALSE,"Pareto";#N/A,#N/A,FALSE,"Gráficos"}</definedName>
    <definedName name="PEDIDO" hidden="1">#REF!</definedName>
    <definedName name="PERÍODO">[17]FONTE!$B$624:$B$638</definedName>
    <definedName name="PG_agosto_2002">[2]Resumo!$A$7:$AA$326</definedName>
    <definedName name="PLAMOBRA" localSheetId="2">#REF!</definedName>
    <definedName name="PLAMOBRA">#REF!</definedName>
    <definedName name="plan1" localSheetId="4" hidden="1">{#N/A,#N/A,FALSE,"Cronograma";#N/A,#N/A,FALSE,"Cronogr. 2"}</definedName>
    <definedName name="plan1" localSheetId="8" hidden="1">{#N/A,#N/A,FALSE,"Cronograma";#N/A,#N/A,FALSE,"Cronogr. 2"}</definedName>
    <definedName name="plan1" hidden="1">{#N/A,#N/A,FALSE,"Cronograma";#N/A,#N/A,FALSE,"Cronogr. 2"}</definedName>
    <definedName name="planejado">[12]Planejado!$C$40</definedName>
    <definedName name="PLANTA_2">[17]FONTE!$C$25:$C$38</definedName>
    <definedName name="ppp" localSheetId="4" hidden="1">{#N/A,#N/A,FALSE,"ET-CAPA";#N/A,#N/A,FALSE,"ET-PAG1";#N/A,#N/A,FALSE,"ET-PAG2";#N/A,#N/A,FALSE,"ET-PAG3";#N/A,#N/A,FALSE,"ET-PAG4";#N/A,#N/A,FALSE,"ET-PAG5"}</definedName>
    <definedName name="ppp" localSheetId="8" hidden="1">{#N/A,#N/A,FALSE,"ET-CAPA";#N/A,#N/A,FALSE,"ET-PAG1";#N/A,#N/A,FALSE,"ET-PAG2";#N/A,#N/A,FALSE,"ET-PAG3";#N/A,#N/A,FALSE,"ET-PAG4";#N/A,#N/A,FALSE,"ET-PAG5"}</definedName>
    <definedName name="ppp" hidden="1">{#N/A,#N/A,FALSE,"ET-CAPA";#N/A,#N/A,FALSE,"ET-PAG1";#N/A,#N/A,FALSE,"ET-PAG2";#N/A,#N/A,FALSE,"ET-PAG3";#N/A,#N/A,FALSE,"ET-PAG4";#N/A,#N/A,FALSE,"ET-PAG5"}</definedName>
    <definedName name="PTC">'[6]11.Expenditure &amp; revenue(Third)'!$A$10:$A$31</definedName>
    <definedName name="q" localSheetId="4" hidden="1">{#N/A,#N/A,FALSE,"RESUMO-BB1";#N/A,#N/A,FALSE,"MOD-A01-R - BB1";#N/A,#N/A,FALSE,"URB-BB1"}</definedName>
    <definedName name="q" localSheetId="8" hidden="1">{#N/A,#N/A,FALSE,"RESUMO-BB1";#N/A,#N/A,FALSE,"MOD-A01-R - BB1";#N/A,#N/A,FALSE,"URB-BB1"}</definedName>
    <definedName name="q" hidden="1">{#N/A,#N/A,FALSE,"RESUMO-BB1";#N/A,#N/A,FALSE,"MOD-A01-R - BB1";#N/A,#N/A,FALSE,"URB-BB1"}</definedName>
    <definedName name="qqq" localSheetId="4" hidden="1">{#N/A,#N/A,FALSE,"ET-CAPA";#N/A,#N/A,FALSE,"ET-PAG1";#N/A,#N/A,FALSE,"ET-PAG2";#N/A,#N/A,FALSE,"ET-PAG3";#N/A,#N/A,FALSE,"ET-PAG4";#N/A,#N/A,FALSE,"ET-PAG5"}</definedName>
    <definedName name="qqq" localSheetId="8" hidden="1">{#N/A,#N/A,FALSE,"ET-CAPA";#N/A,#N/A,FALSE,"ET-PAG1";#N/A,#N/A,FALSE,"ET-PAG2";#N/A,#N/A,FALSE,"ET-PAG3";#N/A,#N/A,FALSE,"ET-PAG4";#N/A,#N/A,FALSE,"ET-PAG5"}</definedName>
    <definedName name="qqq" hidden="1">{#N/A,#N/A,FALSE,"ET-CAPA";#N/A,#N/A,FALSE,"ET-PAG1";#N/A,#N/A,FALSE,"ET-PAG2";#N/A,#N/A,FALSE,"ET-PAG3";#N/A,#N/A,FALSE,"ET-PAG4";#N/A,#N/A,FALSE,"ET-PAG5"}</definedName>
    <definedName name="ra" localSheetId="4" hidden="1">{#N/A,#N/A,FALSE,"FATURAM";#N/A,#N/A,FALSE,"PrVnd"}</definedName>
    <definedName name="ra" localSheetId="8" hidden="1">{#N/A,#N/A,FALSE,"FATURAM";#N/A,#N/A,FALSE,"PrVnd"}</definedName>
    <definedName name="ra" hidden="1">{#N/A,#N/A,FALSE,"FATURAM";#N/A,#N/A,FALSE,"PrVnd"}</definedName>
    <definedName name="Rates">'[6]13. Ceilings'!$B$4:$H$229</definedName>
    <definedName name="RDO" localSheetId="4" hidden="1">{#N/A,#N/A,FALSE,"ET-CAPA";#N/A,#N/A,FALSE,"ET-PAG1";#N/A,#N/A,FALSE,"ET-PAG2";#N/A,#N/A,FALSE,"ET-PAG3";#N/A,#N/A,FALSE,"ET-PAG4";#N/A,#N/A,FALSE,"ET-PAG5"}</definedName>
    <definedName name="RDO" localSheetId="8" hidden="1">{#N/A,#N/A,FALSE,"ET-CAPA";#N/A,#N/A,FALSE,"ET-PAG1";#N/A,#N/A,FALSE,"ET-PAG2";#N/A,#N/A,FALSE,"ET-PAG3";#N/A,#N/A,FALSE,"ET-PAG4";#N/A,#N/A,FALSE,"ET-PAG5"}</definedName>
    <definedName name="RDO" hidden="1">{#N/A,#N/A,FALSE,"ET-CAPA";#N/A,#N/A,FALSE,"ET-PAG1";#N/A,#N/A,FALSE,"ET-PAG2";#N/A,#N/A,FALSE,"ET-PAG3";#N/A,#N/A,FALSE,"ET-PAG4";#N/A,#N/A,FALSE,"ET-PAG5"}</definedName>
    <definedName name="Relat" localSheetId="4" hidden="1">{#N/A,#N/A,FALSE,"CONTROLE";#N/A,#N/A,FALSE,"CONTROLE"}</definedName>
    <definedName name="Relat" localSheetId="8" hidden="1">{#N/A,#N/A,FALSE,"CONTROLE";#N/A,#N/A,FALSE,"CONTROLE"}</definedName>
    <definedName name="Relat" hidden="1">{#N/A,#N/A,FALSE,"CONTROLE";#N/A,#N/A,FALSE,"CONTROLE"}</definedName>
    <definedName name="RESP._MILLS">[17]FONTE!$D$4:$D$69</definedName>
    <definedName name="rev">[2]Resumo!#REF!</definedName>
    <definedName name="rua" localSheetId="4" hidden="1">{#N/A,#N/A,FALSE,"FATURAM";#N/A,#N/A,FALSE,"PrVnd"}</definedName>
    <definedName name="rua" localSheetId="8" hidden="1">{#N/A,#N/A,FALSE,"FATURAM";#N/A,#N/A,FALSE,"PrVnd"}</definedName>
    <definedName name="rua" hidden="1">{#N/A,#N/A,FALSE,"FATURAM";#N/A,#N/A,FALSE,"PrVnd"}</definedName>
    <definedName name="sadad" localSheetId="4" hidden="1">{#N/A,#N/A,FALSE,"ET-CAPA";#N/A,#N/A,FALSE,"ET-PAG1";#N/A,#N/A,FALSE,"ET-PAG2";#N/A,#N/A,FALSE,"ET-PAG3";#N/A,#N/A,FALSE,"ET-PAG4";#N/A,#N/A,FALSE,"ET-PAG5"}</definedName>
    <definedName name="sadad" localSheetId="8" hidden="1">{#N/A,#N/A,FALSE,"ET-CAPA";#N/A,#N/A,FALSE,"ET-PAG1";#N/A,#N/A,FALSE,"ET-PAG2";#N/A,#N/A,FALSE,"ET-PAG3";#N/A,#N/A,FALSE,"ET-PAG4";#N/A,#N/A,FALSE,"ET-PAG5"}</definedName>
    <definedName name="sadad" hidden="1">{#N/A,#N/A,FALSE,"ET-CAPA";#N/A,#N/A,FALSE,"ET-PAG1";#N/A,#N/A,FALSE,"ET-PAG2";#N/A,#N/A,FALSE,"ET-PAG3";#N/A,#N/A,FALSE,"ET-PAG4";#N/A,#N/A,FALSE,"ET-PAG5"}</definedName>
    <definedName name="SAPBEXdnldView" hidden="1">"4AC7D4F9KEZI2GK6TCS5BTOOK"</definedName>
    <definedName name="SAPBEXrevision" hidden="1">37</definedName>
    <definedName name="SAPBEXsysID" hidden="1">"BP0"</definedName>
    <definedName name="SAPBEXwbID" hidden="1">"3NSC4KY9CECFOJ87CIAWGNM9E"</definedName>
    <definedName name="sds" hidden="1">#REF!</definedName>
    <definedName name="seee" localSheetId="4" hidden="1">{#N/A,#N/A,FALSE,"Cronograma";#N/A,#N/A,FALSE,"Cronogr. 2"}</definedName>
    <definedName name="seee" localSheetId="8" hidden="1">{#N/A,#N/A,FALSE,"Cronograma";#N/A,#N/A,FALSE,"Cronogr. 2"}</definedName>
    <definedName name="seee" hidden="1">{#N/A,#N/A,FALSE,"Cronograma";#N/A,#N/A,FALSE,"Cronogr. 2"}</definedName>
    <definedName name="SIM">#N/A</definedName>
    <definedName name="SSS">#N/A</definedName>
    <definedName name="sssss" localSheetId="4" hidden="1">{#N/A,#N/A,FALSE,"ET-CAPA";#N/A,#N/A,FALSE,"ET-PAG1";#N/A,#N/A,FALSE,"ET-PAG2";#N/A,#N/A,FALSE,"ET-PAG3";#N/A,#N/A,FALSE,"ET-PAG4";#N/A,#N/A,FALSE,"ET-PAG5"}</definedName>
    <definedName name="sssss" localSheetId="8" hidden="1">{#N/A,#N/A,FALSE,"ET-CAPA";#N/A,#N/A,FALSE,"ET-PAG1";#N/A,#N/A,FALSE,"ET-PAG2";#N/A,#N/A,FALSE,"ET-PAG3";#N/A,#N/A,FALSE,"ET-PAG4";#N/A,#N/A,FALSE,"ET-PAG5"}</definedName>
    <definedName name="sssss" hidden="1">{#N/A,#N/A,FALSE,"ET-CAPA";#N/A,#N/A,FALSE,"ET-PAG1";#N/A,#N/A,FALSE,"ET-PAG2";#N/A,#N/A,FALSE,"ET-PAG3";#N/A,#N/A,FALSE,"ET-PAG4";#N/A,#N/A,FALSE,"ET-PAG5"}</definedName>
    <definedName name="TAB" localSheetId="2">#REF!</definedName>
    <definedName name="TAB">#REF!</definedName>
    <definedName name="Tab_preco" localSheetId="2">#REF!</definedName>
    <definedName name="Tab_preco">#REF!</definedName>
    <definedName name="tabela">[19]Sheet2!$A$4:$B$12</definedName>
    <definedName name="TEST0" localSheetId="2">#REF!</definedName>
    <definedName name="TEST0" localSheetId="4">#REF!</definedName>
    <definedName name="TEST0">#REF!</definedName>
    <definedName name="TEST1" localSheetId="2">#REF!</definedName>
    <definedName name="TEST1">#REF!</definedName>
    <definedName name="teste1" localSheetId="4" hidden="1">{#N/A,#N/A,FALSE,"CONTROLE"}</definedName>
    <definedName name="teste1" localSheetId="8" hidden="1">{#N/A,#N/A,FALSE,"CONTROLE"}</definedName>
    <definedName name="teste1" hidden="1">{#N/A,#N/A,FALSE,"CONTROLE"}</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hird">'[6]13. Ceilings'!$B$67:$B$229</definedName>
    <definedName name="TIB" localSheetId="4" hidden="1">#REF!</definedName>
    <definedName name="TIB" hidden="1">#REF!</definedName>
    <definedName name="TIPOISOLAMENTO" localSheetId="2">#REF!</definedName>
    <definedName name="TIPOISOLAMENTO" localSheetId="4">#REF!</definedName>
    <definedName name="TIPOISOLAMENTO">#REF!</definedName>
    <definedName name="_xlnm.Print_Titles" localSheetId="1">'_memória PU'!$2:$2</definedName>
    <definedName name="TM">[17]FONTE!$B$25:$B$33</definedName>
    <definedName name="tranaporte" localSheetId="4" hidden="1">{#N/A,#N/A,FALSE,"ET-CAPA";#N/A,#N/A,FALSE,"ET-PAG1";#N/A,#N/A,FALSE,"ET-PAG2";#N/A,#N/A,FALSE,"ET-PAG3";#N/A,#N/A,FALSE,"ET-PAG4";#N/A,#N/A,FALSE,"ET-PAG5"}</definedName>
    <definedName name="tranaporte" localSheetId="8" hidden="1">{#N/A,#N/A,FALSE,"ET-CAPA";#N/A,#N/A,FALSE,"ET-PAG1";#N/A,#N/A,FALSE,"ET-PAG2";#N/A,#N/A,FALSE,"ET-PAG3";#N/A,#N/A,FALSE,"ET-PAG4";#N/A,#N/A,FALSE,"ET-PAG5"}</definedName>
    <definedName name="tranaporte" hidden="1">{#N/A,#N/A,FALSE,"ET-CAPA";#N/A,#N/A,FALSE,"ET-PAG1";#N/A,#N/A,FALSE,"ET-PAG2";#N/A,#N/A,FALSE,"ET-PAG3";#N/A,#N/A,FALSE,"ET-PAG4";#N/A,#N/A,FALSE,"ET-PAG5"}</definedName>
    <definedName name="TRANSPORTE">[17]FONTE!$B$46:$B$51</definedName>
    <definedName name="TRANSPORTES">[20]FONTE!$B$129:$B$482</definedName>
    <definedName name="um" localSheetId="4" hidden="1">{#N/A,#N/A,FALSE,"Cronograma";#N/A,#N/A,FALSE,"Cronogr. 2"}</definedName>
    <definedName name="um" localSheetId="8" hidden="1">{#N/A,#N/A,FALSE,"Cronograma";#N/A,#N/A,FALSE,"Cronogr. 2"}</definedName>
    <definedName name="um" hidden="1">{#N/A,#N/A,FALSE,"Cronograma";#N/A,#N/A,FALSE,"Cronogr. 2"}</definedName>
    <definedName name="Upvc_2001" localSheetId="2">#REF!</definedName>
    <definedName name="Upvc_2001">#REF!</definedName>
    <definedName name="UPVC_99" localSheetId="2">#REF!</definedName>
    <definedName name="UPVC_99">#REF!</definedName>
    <definedName name="V.unit" localSheetId="2">#REF!</definedName>
    <definedName name="V.unit">#REF!</definedName>
    <definedName name="valorunitario" localSheetId="2">#REF!</definedName>
    <definedName name="valorunitario">#REF!</definedName>
    <definedName name="WAS" localSheetId="4" hidden="1">{#N/A,#N/A,FALSE,"ET-CAPA";#N/A,#N/A,FALSE,"ET-PAG1";#N/A,#N/A,FALSE,"ET-PAG2";#N/A,#N/A,FALSE,"ET-PAG3";#N/A,#N/A,FALSE,"ET-PAG4";#N/A,#N/A,FALSE,"ET-PAG5"}</definedName>
    <definedName name="WAS" localSheetId="8" hidden="1">{#N/A,#N/A,FALSE,"ET-CAPA";#N/A,#N/A,FALSE,"ET-PAG1";#N/A,#N/A,FALSE,"ET-PAG2";#N/A,#N/A,FALSE,"ET-PAG3";#N/A,#N/A,FALSE,"ET-PAG4";#N/A,#N/A,FALSE,"ET-PAG5"}</definedName>
    <definedName name="WAS" hidden="1">{#N/A,#N/A,FALSE,"ET-CAPA";#N/A,#N/A,FALSE,"ET-PAG1";#N/A,#N/A,FALSE,"ET-PAG2";#N/A,#N/A,FALSE,"ET-PAG3";#N/A,#N/A,FALSE,"ET-PAG4";#N/A,#N/A,FALSE,"ET-PAG5"}</definedName>
    <definedName name="World">'[6]13. Ceilings'!$B$4:$B$229</definedName>
    <definedName name="wrn.BB1." localSheetId="4" hidden="1">{#N/A,#N/A,FALSE,"RESUMO-BB1";#N/A,#N/A,FALSE,"MOD-A01-R - BB1";#N/A,#N/A,FALSE,"URB-BB1"}</definedName>
    <definedName name="wrn.BB1." localSheetId="8" hidden="1">{#N/A,#N/A,FALSE,"RESUMO-BB1";#N/A,#N/A,FALSE,"MOD-A01-R - BB1";#N/A,#N/A,FALSE,"URB-BB1"}</definedName>
    <definedName name="wrn.BB1." hidden="1">{#N/A,#N/A,FALSE,"RESUMO-BB1";#N/A,#N/A,FALSE,"MOD-A01-R - BB1";#N/A,#N/A,FALSE,"URB-BB1"}</definedName>
    <definedName name="wrn.BB2" localSheetId="4" hidden="1">{#N/A,#N/A,FALSE,"RESUMO-BB1";#N/A,#N/A,FALSE,"MOD-A01-R - BB1";#N/A,#N/A,FALSE,"URB-BB1"}</definedName>
    <definedName name="wrn.BB2" localSheetId="8" hidden="1">{#N/A,#N/A,FALSE,"RESUMO-BB1";#N/A,#N/A,FALSE,"MOD-A01-R - BB1";#N/A,#N/A,FALSE,"URB-BB1"}</definedName>
    <definedName name="wrn.BB2" hidden="1">{#N/A,#N/A,FALSE,"RESUMO-BB1";#N/A,#N/A,FALSE,"MOD-A01-R - BB1";#N/A,#N/A,FALSE,"URB-BB1"}</definedName>
    <definedName name="wrn.BETER." localSheetId="4" hidden="1">{#N/A,#N/A,FALSE,"BETER -1";#N/A,#N/A,FALSE,"BETER -2";#N/A,#N/A,FALSE,"BETER -3";#N/A,#N/A,FALSE,"BETER -urb";#N/A,#N/A,FALSE,"BETER -RESUMO"}</definedName>
    <definedName name="wrn.BETER." localSheetId="8" hidden="1">{#N/A,#N/A,FALSE,"BETER -1";#N/A,#N/A,FALSE,"BETER -2";#N/A,#N/A,FALSE,"BETER -3";#N/A,#N/A,FALSE,"BETER -urb";#N/A,#N/A,FALSE,"BETER -RESUMO"}</definedName>
    <definedName name="wrn.BETER." hidden="1">{#N/A,#N/A,FALSE,"BETER -1";#N/A,#N/A,FALSE,"BETER -2";#N/A,#N/A,FALSE,"BETER -3";#N/A,#N/A,FALSE,"BETER -urb";#N/A,#N/A,FALSE,"BETER -RESUMO"}</definedName>
    <definedName name="wrn.Caixa._.de._.Ferramentas." localSheetId="4"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8"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4"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8"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4" hidden="1">{#N/A,#N/A,FALSE,"Cronograma";#N/A,#N/A,FALSE,"Cronogr. 2"}</definedName>
    <definedName name="wrn.Cronograma." localSheetId="8" hidden="1">{#N/A,#N/A,FALSE,"Cronograma";#N/A,#N/A,FALSE,"Cronogr. 2"}</definedName>
    <definedName name="wrn.Cronograma." hidden="1">{#N/A,#N/A,FALSE,"Cronograma";#N/A,#N/A,FALSE,"Cronogr. 2"}</definedName>
    <definedName name="wrn.DESDOBRE." localSheetId="2" hidden="1">{#N/A,#N/A,FALSE,"CPV";#N/A,#N/A,FALSE,"Pareto";#N/A,#N/A,FALSE,"Gráficos"}</definedName>
    <definedName name="wrn.DESDOBRE." localSheetId="4" hidden="1">{#N/A,#N/A,FALSE,"CPV";#N/A,#N/A,FALSE,"Pareto";#N/A,#N/A,FALSE,"Gráficos"}</definedName>
    <definedName name="wrn.DESDOBRE." localSheetId="8" hidden="1">{#N/A,#N/A,FALSE,"CPV";#N/A,#N/A,FALSE,"Pareto";#N/A,#N/A,FALSE,"Gráficos"}</definedName>
    <definedName name="wrn.DESDOBRE." hidden="1">{#N/A,#N/A,FALSE,"CPV";#N/A,#N/A,FALSE,"Pareto";#N/A,#N/A,FALSE,"Gráficos"}</definedName>
    <definedName name="wrn.GERAL." localSheetId="4" hidden="1">{#N/A,#N/A,FALSE,"ET-CAPA";#N/A,#N/A,FALSE,"ET-PAG1";#N/A,#N/A,FALSE,"ET-PAG2";#N/A,#N/A,FALSE,"ET-PAG3";#N/A,#N/A,FALSE,"ET-PAG4";#N/A,#N/A,FALSE,"ET-PAG5"}</definedName>
    <definedName name="wrn.GERAL." localSheetId="8"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4" hidden="1">{#N/A,#N/A,FALSE,"GERAL";#N/A,#N/A,FALSE,"012-96";#N/A,#N/A,FALSE,"018-96";#N/A,#N/A,FALSE,"027-96";#N/A,#N/A,FALSE,"059-96";#N/A,#N/A,FALSE,"076-96";#N/A,#N/A,FALSE,"019-97";#N/A,#N/A,FALSE,"021-97";#N/A,#N/A,FALSE,"022-97";#N/A,#N/A,FALSE,"028-97"}</definedName>
    <definedName name="wrn.PENDENCIAS." localSheetId="8"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rela1." localSheetId="4" hidden="1">{#N/A,#N/A,FALSE,"FATURAM";#N/A,#N/A,FALSE,"PrVnd"}</definedName>
    <definedName name="wrn.rela1." localSheetId="8" hidden="1">{#N/A,#N/A,FALSE,"FATURAM";#N/A,#N/A,FALSE,"PrVnd"}</definedName>
    <definedName name="wrn.rela1." hidden="1">{#N/A,#N/A,FALSE,"FATURAM";#N/A,#N/A,FALSE,"PrVnd"}</definedName>
    <definedName name="xa\d">[18]FONTE!$B$81:$B$87</definedName>
    <definedName name="Xuxu" localSheetId="4" hidden="1">{#N/A,#N/A,FALSE,"CONTROLE"}</definedName>
    <definedName name="Xuxu" localSheetId="8" hidden="1">{#N/A,#N/A,FALSE,"CONTROLE"}</definedName>
    <definedName name="Xuxu" hidden="1">{#N/A,#N/A,FALSE,"CONTROLE"}</definedName>
    <definedName name="xxx" localSheetId="2">#REF!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13" i="15" l="1"/>
  <c r="DC14" i="15"/>
  <c r="DC15" i="15"/>
  <c r="DC12" i="15"/>
  <c r="C23" i="6"/>
  <c r="C21" i="6"/>
  <c r="C9" i="17" l="1"/>
  <c r="DE12" i="6"/>
  <c r="DE13" i="6"/>
  <c r="DE14" i="6"/>
  <c r="DE15" i="6"/>
  <c r="DE16" i="6"/>
  <c r="DF16" i="6" l="1"/>
  <c r="DG16" i="6" s="1"/>
  <c r="DF15" i="6"/>
  <c r="DG15" i="6"/>
  <c r="DF14" i="6"/>
  <c r="DG14" i="6"/>
  <c r="DG13" i="6"/>
  <c r="DF12" i="6"/>
  <c r="DG12" i="6"/>
  <c r="DF13"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F17" i="6"/>
  <c r="D17" i="6"/>
  <c r="E3" i="16"/>
  <c r="E2" i="16"/>
  <c r="E4" i="16"/>
  <c r="E5" i="16"/>
  <c r="E6" i="16"/>
  <c r="E7" i="16"/>
  <c r="E8" i="16" l="1"/>
  <c r="E11" i="16" s="1"/>
  <c r="E13" i="16" s="1"/>
  <c r="DM17" i="6" l="1"/>
  <c r="DC12" i="6"/>
  <c r="DC13" i="6"/>
  <c r="DC14" i="6"/>
  <c r="DC15" i="6"/>
  <c r="DC16" i="6"/>
  <c r="DA12" i="6"/>
  <c r="DA13" i="6"/>
  <c r="DA14" i="6"/>
  <c r="DA15" i="6"/>
  <c r="DA16" i="6"/>
  <c r="DB12" i="6"/>
  <c r="DB13" i="6"/>
  <c r="DB14" i="6"/>
  <c r="DB15" i="6"/>
  <c r="DB16" i="6"/>
  <c r="DE12" i="15"/>
  <c r="DB12" i="15"/>
  <c r="CX12" i="15"/>
  <c r="DA12" i="15" s="1"/>
  <c r="CW12" i="15"/>
  <c r="CT16" i="15"/>
  <c r="CS16" i="15"/>
  <c r="CR16" i="15"/>
  <c r="CQ16" i="15"/>
  <c r="CP16" i="15"/>
  <c r="CO16" i="15"/>
  <c r="CN16" i="15"/>
  <c r="CM16" i="15"/>
  <c r="CL16" i="15"/>
  <c r="CK16" i="15"/>
  <c r="CJ16" i="15"/>
  <c r="CI16" i="15"/>
  <c r="CH16" i="15"/>
  <c r="CG16" i="15"/>
  <c r="CF16" i="15"/>
  <c r="CE16" i="15"/>
  <c r="CD16" i="15"/>
  <c r="CC16" i="15"/>
  <c r="CB16" i="15"/>
  <c r="CA16" i="15"/>
  <c r="BZ16" i="15"/>
  <c r="BY16" i="15"/>
  <c r="BX16" i="15"/>
  <c r="BW16" i="15"/>
  <c r="BV16" i="15"/>
  <c r="BU16" i="15"/>
  <c r="BT16" i="15"/>
  <c r="BS16" i="15"/>
  <c r="BR16" i="15"/>
  <c r="BQ16" i="15"/>
  <c r="BP16" i="15"/>
  <c r="BO16" i="15"/>
  <c r="BN16" i="15"/>
  <c r="BM16" i="15"/>
  <c r="BL16" i="15"/>
  <c r="BK16" i="15"/>
  <c r="BJ16" i="15"/>
  <c r="BI16" i="15"/>
  <c r="BH16" i="15"/>
  <c r="BG16" i="15"/>
  <c r="BF16" i="15"/>
  <c r="BE16" i="15"/>
  <c r="BD16"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K15" i="15"/>
  <c r="DE15" i="15" s="1"/>
  <c r="DB15" i="15"/>
  <c r="CX15" i="15"/>
  <c r="DA15" i="15" s="1"/>
  <c r="CW15" i="15"/>
  <c r="DE14" i="15"/>
  <c r="DB14" i="15"/>
  <c r="CX14" i="15"/>
  <c r="DA14" i="15" s="1"/>
  <c r="CW14" i="15"/>
  <c r="DE13" i="15"/>
  <c r="DB13" i="15"/>
  <c r="CX13" i="15"/>
  <c r="DA13" i="15" s="1"/>
  <c r="CW13" i="15"/>
  <c r="AL10" i="15"/>
  <c r="AL9" i="15" s="1"/>
  <c r="AK9" i="15"/>
  <c r="AJ9" i="15"/>
  <c r="AI9" i="15"/>
  <c r="AH9" i="15"/>
  <c r="AG9" i="15"/>
  <c r="AF9" i="15"/>
  <c r="AE9" i="15"/>
  <c r="AD9" i="15"/>
  <c r="AC9" i="15"/>
  <c r="AB9" i="15"/>
  <c r="AA9" i="15"/>
  <c r="Z9" i="15"/>
  <c r="Y9" i="15"/>
  <c r="X9" i="15"/>
  <c r="W9" i="15"/>
  <c r="V9" i="15"/>
  <c r="U9" i="15"/>
  <c r="T9" i="15"/>
  <c r="S9" i="15"/>
  <c r="R9" i="15"/>
  <c r="Q9" i="15"/>
  <c r="P9" i="15"/>
  <c r="O9" i="15"/>
  <c r="N9" i="15"/>
  <c r="M9" i="15"/>
  <c r="L9" i="15"/>
  <c r="K9" i="15"/>
  <c r="J9" i="15"/>
  <c r="I9" i="15"/>
  <c r="H9" i="15"/>
  <c r="G9" i="15"/>
  <c r="F9" i="15"/>
  <c r="E9" i="15"/>
  <c r="DE4" i="15"/>
  <c r="DE3" i="15"/>
  <c r="DD13" i="15" l="1"/>
  <c r="DG13" i="15" s="1"/>
  <c r="DD12" i="15"/>
  <c r="DG12" i="15" s="1"/>
  <c r="AM10" i="15"/>
  <c r="DD15" i="15"/>
  <c r="DG15" i="15" s="1"/>
  <c r="DD14" i="15"/>
  <c r="DG14" i="15" s="1"/>
  <c r="DG16" i="15" l="1"/>
  <c r="AM9" i="15"/>
  <c r="AN10" i="15"/>
  <c r="AO10" i="15" l="1"/>
  <c r="AN9" i="15"/>
  <c r="AP10" i="15" l="1"/>
  <c r="AO9" i="15"/>
  <c r="AP9" i="15" l="1"/>
  <c r="AQ10" i="15"/>
  <c r="AQ9" i="15" l="1"/>
  <c r="AR10" i="15"/>
  <c r="AR9" i="15" l="1"/>
  <c r="AS10" i="15"/>
  <c r="AS9" i="15" l="1"/>
  <c r="AT10" i="15"/>
  <c r="AT9" i="15" l="1"/>
  <c r="AU10" i="15"/>
  <c r="AU9" i="15" l="1"/>
  <c r="AV10" i="15"/>
  <c r="AW10" i="15" l="1"/>
  <c r="AV9" i="15"/>
  <c r="AX10" i="15" l="1"/>
  <c r="AW9" i="15"/>
  <c r="AX9" i="15" l="1"/>
  <c r="AY10" i="15"/>
  <c r="AY9" i="15" l="1"/>
  <c r="AZ10" i="15"/>
  <c r="BA10" i="15" l="1"/>
  <c r="AZ9" i="15"/>
  <c r="BA9" i="15" l="1"/>
  <c r="BB10" i="15"/>
  <c r="BC10" i="15" l="1"/>
  <c r="BB9" i="15"/>
  <c r="BC9" i="15" l="1"/>
  <c r="BD10" i="15"/>
  <c r="BE10" i="15" l="1"/>
  <c r="BD9" i="15"/>
  <c r="BF10" i="15" l="1"/>
  <c r="BE9" i="15"/>
  <c r="BG10" i="15" l="1"/>
  <c r="BF9" i="15"/>
  <c r="BG9" i="15" l="1"/>
  <c r="BH10" i="15"/>
  <c r="BH9" i="15" l="1"/>
  <c r="BI10" i="15"/>
  <c r="BI9" i="15" l="1"/>
  <c r="BJ10" i="15"/>
  <c r="BJ9" i="15" l="1"/>
  <c r="BK10" i="15"/>
  <c r="BK9" i="15" l="1"/>
  <c r="BL10" i="15"/>
  <c r="BM10" i="15" l="1"/>
  <c r="BL9" i="15"/>
  <c r="BN10" i="15" l="1"/>
  <c r="BM9" i="15"/>
  <c r="BN9" i="15" l="1"/>
  <c r="BO10" i="15"/>
  <c r="BO9" i="15" l="1"/>
  <c r="BP10" i="15"/>
  <c r="BP9" i="15" l="1"/>
  <c r="BQ10" i="15"/>
  <c r="BQ9" i="15" l="1"/>
  <c r="BR10" i="15"/>
  <c r="BS10" i="15" l="1"/>
  <c r="BR9" i="15"/>
  <c r="BS9" i="15" l="1"/>
  <c r="BT10" i="15"/>
  <c r="BU10" i="15" l="1"/>
  <c r="BT9" i="15"/>
  <c r="BV10" i="15" l="1"/>
  <c r="BU9" i="15"/>
  <c r="BV9" i="15" l="1"/>
  <c r="BW10" i="15"/>
  <c r="BW9" i="15" l="1"/>
  <c r="BX10" i="15"/>
  <c r="BY10" i="15" l="1"/>
  <c r="BX9" i="15"/>
  <c r="BY9" i="15" l="1"/>
  <c r="BZ10" i="15"/>
  <c r="BZ9" i="15" l="1"/>
  <c r="CA10" i="15"/>
  <c r="CA9" i="15" l="1"/>
  <c r="CB10" i="15"/>
  <c r="CC10" i="15" l="1"/>
  <c r="CB9" i="15"/>
  <c r="CD10" i="15" l="1"/>
  <c r="CC9" i="15"/>
  <c r="CD9" i="15" l="1"/>
  <c r="CE10" i="15"/>
  <c r="CE9" i="15" l="1"/>
  <c r="CF10" i="15"/>
  <c r="CF9" i="15" l="1"/>
  <c r="CG10" i="15"/>
  <c r="CG9" i="15" l="1"/>
  <c r="CH10" i="15"/>
  <c r="CH9" i="15" l="1"/>
  <c r="CI10" i="15"/>
  <c r="CI9" i="15" l="1"/>
  <c r="CJ10" i="15"/>
  <c r="CK10" i="15" l="1"/>
  <c r="CJ9" i="15"/>
  <c r="CL10" i="15" l="1"/>
  <c r="CK9" i="15"/>
  <c r="CL9" i="15" l="1"/>
  <c r="CM10" i="15"/>
  <c r="CM9" i="15" l="1"/>
  <c r="CN10" i="15"/>
  <c r="CN9" i="15" l="1"/>
  <c r="CO10" i="15"/>
  <c r="CO9" i="15" l="1"/>
  <c r="CP10" i="15"/>
  <c r="CQ10" i="15" l="1"/>
  <c r="CP9" i="15"/>
  <c r="CQ9" i="15" l="1"/>
  <c r="CR10" i="15"/>
  <c r="CS10" i="15" l="1"/>
  <c r="CR9" i="15"/>
  <c r="CT10" i="15" l="1"/>
  <c r="CT9" i="15" s="1"/>
  <c r="CS9" i="15"/>
  <c r="CV13" i="6" l="1"/>
  <c r="CV12" i="6"/>
  <c r="CV14" i="6"/>
  <c r="CV15" i="6"/>
  <c r="CV16" i="6"/>
  <c r="CZ14" i="6"/>
  <c r="DH14" i="6"/>
  <c r="CZ15" i="6"/>
  <c r="DH15" i="6"/>
  <c r="C25" i="6"/>
  <c r="DH13" i="6"/>
  <c r="CZ13" i="6"/>
  <c r="DR13" i="6" l="1"/>
  <c r="DR15" i="6" l="1"/>
  <c r="DR14" i="6"/>
  <c r="DH12" i="6" l="1"/>
  <c r="DH16" i="6"/>
  <c r="CZ12" i="6"/>
  <c r="CZ16" i="6"/>
  <c r="DG17" i="6" l="1"/>
  <c r="DR16" i="6" l="1"/>
  <c r="DR12" i="6"/>
  <c r="CL17" i="6"/>
  <c r="CM17" i="6"/>
  <c r="CN17" i="6"/>
  <c r="CO17" i="6"/>
  <c r="CP17" i="6"/>
  <c r="CQ17" i="6"/>
  <c r="CR17" i="6"/>
  <c r="CS17" i="6"/>
  <c r="CT17" i="6"/>
  <c r="CU17" i="6"/>
  <c r="AF34" i="4" l="1"/>
  <c r="AL34" i="4" s="1"/>
  <c r="AC33" i="4"/>
  <c r="AF31" i="4"/>
  <c r="AF33" i="4"/>
  <c r="AF32" i="4"/>
  <c r="AC32" i="4"/>
  <c r="AC31" i="4"/>
  <c r="AF37" i="4"/>
  <c r="AF36" i="4"/>
  <c r="AF35" i="4"/>
  <c r="AL30" i="4"/>
  <c r="AF30" i="4"/>
  <c r="AF29" i="4"/>
  <c r="AF28" i="4"/>
  <c r="AF27" i="4"/>
  <c r="AF26" i="4"/>
  <c r="AF25" i="4"/>
  <c r="AF24" i="4"/>
  <c r="AF23" i="4"/>
  <c r="AF22" i="4"/>
  <c r="AF17" i="4"/>
  <c r="AF18" i="4"/>
  <c r="AF19" i="4"/>
  <c r="AF20" i="4"/>
  <c r="AF21" i="4"/>
  <c r="AF16" i="4"/>
  <c r="M17" i="7"/>
  <c r="M18" i="7"/>
  <c r="M16" i="7"/>
  <c r="M15" i="7"/>
  <c r="M14" i="7"/>
  <c r="M13" i="7"/>
  <c r="M12" i="7"/>
  <c r="M10" i="7"/>
  <c r="M11" i="7"/>
  <c r="M7" i="7"/>
  <c r="M6" i="7"/>
  <c r="M5" i="7"/>
  <c r="M4" i="7"/>
  <c r="M8" i="7"/>
  <c r="M9" i="7"/>
  <c r="CX13" i="6" l="1"/>
  <c r="DS13" i="6" s="1"/>
  <c r="CX15" i="6"/>
  <c r="DS15" i="6" s="1"/>
  <c r="CX14" i="6"/>
  <c r="DS14" i="6" s="1"/>
  <c r="CX16" i="6"/>
  <c r="DS16" i="6" s="1"/>
  <c r="CX12" i="6"/>
  <c r="DS12" i="6" s="1"/>
  <c r="AL32" i="4"/>
  <c r="AL33" i="4"/>
  <c r="AL29" i="4"/>
  <c r="AC29" i="4" s="1"/>
  <c r="AC27" i="4"/>
  <c r="AL28" i="4"/>
  <c r="AC28" i="4" s="1"/>
  <c r="AL31" i="4"/>
  <c r="AC30" i="4"/>
  <c r="M20" i="7"/>
  <c r="CX17" i="6" l="1"/>
  <c r="DT15" i="6"/>
  <c r="DL15" i="6" s="1"/>
  <c r="DN15" i="6" s="1"/>
  <c r="DT12" i="6"/>
  <c r="DL12" i="6" s="1"/>
  <c r="DN12" i="6" s="1"/>
  <c r="DT14" i="6"/>
  <c r="DL14" i="6" s="1"/>
  <c r="DN14" i="6" s="1"/>
  <c r="DT16" i="6"/>
  <c r="DL16" i="6" s="1"/>
  <c r="DN16" i="6" s="1"/>
  <c r="DT13" i="6"/>
  <c r="DL13" i="6" s="1"/>
  <c r="DN13" i="6" s="1"/>
  <c r="AL27" i="4"/>
  <c r="AC26" i="4"/>
  <c r="DT17" i="6" l="1"/>
  <c r="DS17" i="6"/>
  <c r="DJ13" i="6"/>
  <c r="DJ14" i="6"/>
  <c r="DJ12" i="6"/>
  <c r="DJ16" i="6"/>
  <c r="DJ15" i="6"/>
  <c r="AC25" i="4"/>
  <c r="AC24" i="4"/>
  <c r="AC23" i="4"/>
  <c r="AC22" i="4"/>
  <c r="AC16" i="4" l="1"/>
  <c r="AC17" i="4"/>
  <c r="AC18" i="4"/>
  <c r="AC19" i="4"/>
  <c r="AC21" i="4" l="1"/>
  <c r="AC20" i="4"/>
  <c r="AL18" i="4"/>
  <c r="F9" i="9" l="1"/>
  <c r="AL38" i="4" s="1"/>
  <c r="P26" i="2" l="1"/>
  <c r="AL37" i="4" l="1"/>
  <c r="AC37" i="4" s="1"/>
  <c r="H53" i="6" l="1"/>
  <c r="G53" i="6"/>
  <c r="DH3" i="6"/>
  <c r="DH4" i="6"/>
  <c r="J53" i="6" l="1"/>
  <c r="K53" i="6"/>
  <c r="I53" i="6"/>
  <c r="G50" i="6" l="1"/>
  <c r="H50" i="6" s="1"/>
  <c r="I50" i="6" s="1"/>
  <c r="J50" i="6" s="1"/>
  <c r="K50" i="6" s="1"/>
  <c r="F44" i="6"/>
  <c r="G44" i="6" s="1"/>
  <c r="H44" i="6" s="1"/>
  <c r="I44" i="6" s="1"/>
  <c r="J44" i="6" s="1"/>
  <c r="K44" i="6" s="1"/>
  <c r="L44" i="6" s="1"/>
  <c r="M44" i="6" s="1"/>
  <c r="N44" i="6" s="1"/>
  <c r="O44" i="6" s="1"/>
  <c r="P44" i="6" s="1"/>
  <c r="Q44" i="6" s="1"/>
  <c r="R44" i="6" s="1"/>
  <c r="S44" i="6" s="1"/>
  <c r="T44" i="6" s="1"/>
  <c r="U44" i="6" s="1"/>
  <c r="V44" i="6" s="1"/>
  <c r="W44" i="6" s="1"/>
  <c r="X44" i="6" s="1"/>
  <c r="Y44" i="6" s="1"/>
  <c r="Z44" i="6" s="1"/>
  <c r="AA44" i="6" s="1"/>
  <c r="AB44" i="6" s="1"/>
  <c r="AC44" i="6" s="1"/>
  <c r="AD44" i="6" s="1"/>
  <c r="AE44" i="6" s="1"/>
  <c r="AF44" i="6" s="1"/>
  <c r="AG44" i="6" s="1"/>
  <c r="AH44" i="6" s="1"/>
  <c r="AI44" i="6" s="1"/>
  <c r="AJ44" i="6" s="1"/>
  <c r="AK44" i="6" s="1"/>
  <c r="AL44" i="6" s="1"/>
  <c r="AM44" i="6" s="1"/>
  <c r="AN44" i="6" s="1"/>
  <c r="AO44" i="6" s="1"/>
  <c r="AP44" i="6" s="1"/>
  <c r="AQ44" i="6" s="1"/>
  <c r="AR44" i="6" s="1"/>
  <c r="AS44" i="6" s="1"/>
  <c r="AT44" i="6" s="1"/>
  <c r="AU44" i="6" s="1"/>
  <c r="AV44" i="6" s="1"/>
  <c r="AW44" i="6" s="1"/>
  <c r="AX44" i="6" s="1"/>
  <c r="AY44" i="6" s="1"/>
  <c r="AZ44" i="6" s="1"/>
  <c r="BA44" i="6" s="1"/>
  <c r="BB44" i="6" s="1"/>
  <c r="BC44" i="6" s="1"/>
  <c r="BD44" i="6" s="1"/>
  <c r="BE44" i="6" s="1"/>
  <c r="BF44" i="6" s="1"/>
  <c r="BG44" i="6" s="1"/>
  <c r="BH44" i="6" s="1"/>
  <c r="BI44" i="6" s="1"/>
  <c r="BJ44" i="6" s="1"/>
  <c r="BK44" i="6" s="1"/>
  <c r="BL44" i="6" s="1"/>
  <c r="BM44" i="6" s="1"/>
  <c r="BN44" i="6" s="1"/>
  <c r="BO44" i="6" s="1"/>
  <c r="BP44" i="6" s="1"/>
  <c r="BQ44" i="6" s="1"/>
  <c r="BR44" i="6" s="1"/>
  <c r="BS44" i="6" s="1"/>
  <c r="BT44" i="6" s="1"/>
  <c r="BU44" i="6" s="1"/>
  <c r="BV44" i="6" s="1"/>
  <c r="BW44" i="6" s="1"/>
  <c r="BX44" i="6" s="1"/>
  <c r="BY44" i="6" s="1"/>
  <c r="BZ44" i="6" s="1"/>
  <c r="CA44" i="6" s="1"/>
  <c r="CB44" i="6" s="1"/>
  <c r="CC44" i="6" s="1"/>
  <c r="CD44" i="6" s="1"/>
  <c r="CE44" i="6" s="1"/>
  <c r="CF44" i="6" s="1"/>
  <c r="CG44" i="6" s="1"/>
  <c r="CH44" i="6" s="1"/>
  <c r="CI44" i="6" s="1"/>
  <c r="CJ44" i="6" s="1"/>
  <c r="CK44" i="6" s="1"/>
  <c r="CL44" i="6" s="1"/>
  <c r="CM44" i="6" s="1"/>
  <c r="CN44" i="6" s="1"/>
  <c r="CO44" i="6" s="1"/>
  <c r="CP44" i="6" s="1"/>
  <c r="CQ44" i="6" s="1"/>
  <c r="CR44" i="6" s="1"/>
  <c r="CS44" i="6" s="1"/>
  <c r="CT44" i="6" s="1"/>
  <c r="CU44" i="6" s="1"/>
  <c r="F42" i="6"/>
  <c r="F40" i="6"/>
  <c r="G46" i="6" s="1"/>
  <c r="H46" i="6" s="1"/>
  <c r="H52" i="6" s="1"/>
  <c r="CU41" i="6"/>
  <c r="CT41" i="6"/>
  <c r="CS41" i="6"/>
  <c r="CR41" i="6"/>
  <c r="CQ41" i="6"/>
  <c r="CP41" i="6"/>
  <c r="CO41" i="6"/>
  <c r="CN41" i="6"/>
  <c r="CM41" i="6"/>
  <c r="CL41" i="6"/>
  <c r="CK41" i="6"/>
  <c r="CI41" i="6"/>
  <c r="CH41" i="6"/>
  <c r="CG41" i="6"/>
  <c r="CF41" i="6"/>
  <c r="CE41" i="6"/>
  <c r="CD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T41" i="6"/>
  <c r="AS41" i="6"/>
  <c r="AR41" i="6"/>
  <c r="AQ41" i="6"/>
  <c r="AP41" i="6"/>
  <c r="AO41" i="6"/>
  <c r="AN41" i="6"/>
  <c r="AL41" i="6"/>
  <c r="AK41" i="6"/>
  <c r="AJ41" i="6"/>
  <c r="AI41" i="6"/>
  <c r="AH41" i="6"/>
  <c r="AG41" i="6"/>
  <c r="AE41" i="6"/>
  <c r="AD41" i="6"/>
  <c r="AC41" i="6"/>
  <c r="AB41" i="6"/>
  <c r="AA41" i="6"/>
  <c r="Z41" i="6"/>
  <c r="Y41" i="6"/>
  <c r="X41" i="6"/>
  <c r="W41" i="6"/>
  <c r="V41" i="6"/>
  <c r="U41" i="6"/>
  <c r="T41" i="6"/>
  <c r="S41" i="6"/>
  <c r="R41" i="6"/>
  <c r="Q41" i="6"/>
  <c r="P41" i="6"/>
  <c r="O41" i="6"/>
  <c r="N41" i="6"/>
  <c r="M41" i="6"/>
  <c r="L41" i="6"/>
  <c r="K41" i="6"/>
  <c r="J41" i="6"/>
  <c r="I41" i="6"/>
  <c r="H41" i="6"/>
  <c r="G41" i="6"/>
  <c r="G40" i="6"/>
  <c r="G39" i="6" s="1"/>
  <c r="F9" i="6"/>
  <c r="F39" i="6" s="1"/>
  <c r="AL39" i="4"/>
  <c r="AL26" i="4"/>
  <c r="AL25" i="4"/>
  <c r="AL24" i="4"/>
  <c r="AL23" i="4"/>
  <c r="AL22" i="4"/>
  <c r="AL21" i="4"/>
  <c r="AL20" i="4"/>
  <c r="AL19" i="4"/>
  <c r="DR17" i="6" l="1"/>
  <c r="DG20" i="15" s="1"/>
  <c r="DL17" i="6"/>
  <c r="I47" i="6"/>
  <c r="I46" i="6"/>
  <c r="I52" i="6" s="1"/>
  <c r="G9" i="6"/>
  <c r="G47" i="6"/>
  <c r="G48" i="6" s="1"/>
  <c r="H47" i="6"/>
  <c r="J47" i="6"/>
  <c r="AU41" i="6"/>
  <c r="AM41" i="6"/>
  <c r="CC41" i="6"/>
  <c r="G42" i="6"/>
  <c r="H42" i="6" s="1"/>
  <c r="I42" i="6" s="1"/>
  <c r="J42" i="6" s="1"/>
  <c r="K42" i="6" s="1"/>
  <c r="L42" i="6" s="1"/>
  <c r="M42" i="6" s="1"/>
  <c r="N42" i="6" s="1"/>
  <c r="O42" i="6" s="1"/>
  <c r="P42" i="6" s="1"/>
  <c r="Q42" i="6" s="1"/>
  <c r="R42" i="6" s="1"/>
  <c r="S42" i="6" s="1"/>
  <c r="T42" i="6" s="1"/>
  <c r="U42" i="6" s="1"/>
  <c r="V42" i="6" s="1"/>
  <c r="W42" i="6" s="1"/>
  <c r="X42" i="6" s="1"/>
  <c r="Y42" i="6" s="1"/>
  <c r="Z42" i="6" s="1"/>
  <c r="AA42" i="6" s="1"/>
  <c r="AB42" i="6" s="1"/>
  <c r="AC42" i="6" s="1"/>
  <c r="AD42" i="6" s="1"/>
  <c r="AE42" i="6" s="1"/>
  <c r="G52" i="6"/>
  <c r="AF41" i="6"/>
  <c r="K47" i="6" s="1"/>
  <c r="CJ41" i="6"/>
  <c r="AL36" i="4" l="1"/>
  <c r="AC36" i="4" s="1"/>
  <c r="AL35" i="4"/>
  <c r="AC35" i="4" s="1"/>
  <c r="AF42" i="6"/>
  <c r="AG42" i="6" s="1"/>
  <c r="AH42" i="6" s="1"/>
  <c r="AI42" i="6" s="1"/>
  <c r="AJ42" i="6" s="1"/>
  <c r="AK42" i="6" s="1"/>
  <c r="AL42" i="6" s="1"/>
  <c r="AM42" i="6" s="1"/>
  <c r="AN42" i="6" s="1"/>
  <c r="AO42" i="6" s="1"/>
  <c r="AP42" i="6" s="1"/>
  <c r="AQ42" i="6" s="1"/>
  <c r="AR42" i="6" s="1"/>
  <c r="AS42" i="6" s="1"/>
  <c r="AT42" i="6" s="1"/>
  <c r="AU42" i="6" s="1"/>
  <c r="AV42" i="6" s="1"/>
  <c r="AW42" i="6" s="1"/>
  <c r="AX42" i="6" s="1"/>
  <c r="AY42" i="6" s="1"/>
  <c r="AZ42" i="6" s="1"/>
  <c r="BA42" i="6" s="1"/>
  <c r="BB42" i="6" s="1"/>
  <c r="BC42" i="6" s="1"/>
  <c r="BD42" i="6" s="1"/>
  <c r="BE42" i="6" s="1"/>
  <c r="BF42" i="6" s="1"/>
  <c r="BG42" i="6" s="1"/>
  <c r="BH42" i="6" s="1"/>
  <c r="BI42" i="6" s="1"/>
  <c r="BJ42" i="6" s="1"/>
  <c r="BK42" i="6" s="1"/>
  <c r="BL42" i="6" s="1"/>
  <c r="BM42" i="6" s="1"/>
  <c r="BN42" i="6" s="1"/>
  <c r="BO42" i="6" s="1"/>
  <c r="BP42" i="6" s="1"/>
  <c r="BQ42" i="6" s="1"/>
  <c r="BR42" i="6" s="1"/>
  <c r="BS42" i="6" s="1"/>
  <c r="BT42" i="6" s="1"/>
  <c r="BU42" i="6" s="1"/>
  <c r="BV42" i="6" s="1"/>
  <c r="BW42" i="6" s="1"/>
  <c r="BX42" i="6" s="1"/>
  <c r="BY42" i="6" s="1"/>
  <c r="BZ42" i="6" s="1"/>
  <c r="CA42" i="6" s="1"/>
  <c r="CB42" i="6" s="1"/>
  <c r="CC42" i="6" s="1"/>
  <c r="CD42" i="6" s="1"/>
  <c r="CE42" i="6" s="1"/>
  <c r="CF42" i="6" s="1"/>
  <c r="CG42" i="6" s="1"/>
  <c r="CH42" i="6" s="1"/>
  <c r="CI42" i="6" s="1"/>
  <c r="CJ42" i="6" s="1"/>
  <c r="CK42" i="6" s="1"/>
  <c r="CL42" i="6" s="1"/>
  <c r="CM42" i="6" s="1"/>
  <c r="CN42" i="6" s="1"/>
  <c r="CO42" i="6" s="1"/>
  <c r="CP42" i="6" s="1"/>
  <c r="CQ42" i="6" s="1"/>
  <c r="CR42" i="6" s="1"/>
  <c r="CS42" i="6" s="1"/>
  <c r="CT42" i="6" s="1"/>
  <c r="CU42" i="6" s="1"/>
  <c r="H48" i="6"/>
  <c r="I48" i="6" s="1"/>
  <c r="J48" i="6" s="1"/>
  <c r="K48" i="6" s="1"/>
  <c r="H40" i="6"/>
  <c r="H39" i="6" s="1"/>
  <c r="H9" i="6"/>
  <c r="J46" i="6"/>
  <c r="J52" i="6" s="1"/>
  <c r="DN17" i="6" l="1"/>
  <c r="DM18" i="6" s="1"/>
  <c r="C29" i="6"/>
  <c r="I9" i="6"/>
  <c r="I40" i="6"/>
  <c r="I39" i="6" s="1"/>
  <c r="K46" i="6"/>
  <c r="AL17" i="4"/>
  <c r="DL18" i="6" l="1"/>
  <c r="K52" i="6"/>
  <c r="J40" i="6"/>
  <c r="J39" i="6" s="1"/>
  <c r="J9" i="6"/>
  <c r="K40" i="6" l="1"/>
  <c r="K39" i="6" s="1"/>
  <c r="K9" i="6"/>
  <c r="L9" i="6" l="1"/>
  <c r="L40" i="6"/>
  <c r="L39" i="6" s="1"/>
  <c r="M40" i="6" l="1"/>
  <c r="M39" i="6" s="1"/>
  <c r="M9" i="6"/>
  <c r="N40" i="6" l="1"/>
  <c r="N39" i="6" s="1"/>
  <c r="N9" i="6"/>
  <c r="O40" i="6" l="1"/>
  <c r="O39" i="6" s="1"/>
  <c r="O9" i="6"/>
  <c r="AL16" i="4" l="1"/>
  <c r="P40" i="6"/>
  <c r="P39" i="6" s="1"/>
  <c r="P9" i="6"/>
  <c r="Q40" i="6" l="1"/>
  <c r="Q39" i="6" s="1"/>
  <c r="Q9" i="6"/>
  <c r="R40" i="6" l="1"/>
  <c r="R39" i="6" s="1"/>
  <c r="R9" i="6"/>
  <c r="S40" i="6" l="1"/>
  <c r="S39" i="6" s="1"/>
  <c r="S9" i="6"/>
  <c r="T40" i="6" l="1"/>
  <c r="T39" i="6" s="1"/>
  <c r="T9" i="6"/>
  <c r="U40" i="6" l="1"/>
  <c r="U39" i="6" s="1"/>
  <c r="U9" i="6"/>
  <c r="V40" i="6" l="1"/>
  <c r="V39" i="6" s="1"/>
  <c r="V9" i="6"/>
  <c r="W40" i="6" l="1"/>
  <c r="W39" i="6" s="1"/>
  <c r="W9" i="6"/>
  <c r="X9" i="6" l="1"/>
  <c r="X40" i="6"/>
  <c r="X39" i="6" s="1"/>
  <c r="Y40" i="6" l="1"/>
  <c r="Y39" i="6" s="1"/>
  <c r="Y9" i="6"/>
  <c r="Z40" i="6" l="1"/>
  <c r="Z39" i="6" s="1"/>
  <c r="Z9" i="6"/>
  <c r="AA40" i="6" l="1"/>
  <c r="AA39" i="6" s="1"/>
  <c r="AA9" i="6"/>
  <c r="AB40" i="6" l="1"/>
  <c r="AB39" i="6" s="1"/>
  <c r="AB9" i="6"/>
  <c r="AC40" i="6" l="1"/>
  <c r="AC39" i="6" s="1"/>
  <c r="AC9" i="6"/>
  <c r="AD40" i="6" l="1"/>
  <c r="AD39" i="6" s="1"/>
  <c r="AD9" i="6"/>
  <c r="AE40" i="6" l="1"/>
  <c r="AE39" i="6" s="1"/>
  <c r="AE9" i="6"/>
  <c r="AF9" i="6" l="1"/>
  <c r="AF40" i="6"/>
  <c r="AF39" i="6" s="1"/>
  <c r="AG9" i="6" l="1"/>
  <c r="AG40" i="6"/>
  <c r="AG39" i="6" s="1"/>
  <c r="AH40" i="6" l="1"/>
  <c r="AH39" i="6" s="1"/>
  <c r="AH9" i="6"/>
  <c r="AI40" i="6" l="1"/>
  <c r="AI39" i="6" s="1"/>
  <c r="AI9" i="6"/>
  <c r="AJ40" i="6" l="1"/>
  <c r="AJ39" i="6" s="1"/>
  <c r="AJ9" i="6"/>
  <c r="AK40" i="6" l="1"/>
  <c r="AK39" i="6" s="1"/>
  <c r="AK9" i="6"/>
  <c r="AL40" i="6" l="1"/>
  <c r="AL39" i="6" s="1"/>
  <c r="AM10" i="6"/>
  <c r="AL9" i="6"/>
  <c r="AM40" i="6" l="1"/>
  <c r="AM39" i="6" s="1"/>
  <c r="AN10" i="6"/>
  <c r="AM9" i="6"/>
  <c r="AO10" i="6" l="1"/>
  <c r="AN40" i="6"/>
  <c r="AN39" i="6" s="1"/>
  <c r="AN9" i="6"/>
  <c r="AO40" i="6" l="1"/>
  <c r="AO39" i="6" s="1"/>
  <c r="AP10" i="6"/>
  <c r="AO9" i="6"/>
  <c r="AP40" i="6" l="1"/>
  <c r="AP39" i="6" s="1"/>
  <c r="AQ10" i="6"/>
  <c r="AP9" i="6"/>
  <c r="AQ40" i="6" l="1"/>
  <c r="AQ39" i="6" s="1"/>
  <c r="AR10" i="6"/>
  <c r="AQ9" i="6"/>
  <c r="AR40" i="6" l="1"/>
  <c r="AR39" i="6" s="1"/>
  <c r="AS10" i="6"/>
  <c r="AR9" i="6"/>
  <c r="AS40" i="6" l="1"/>
  <c r="AS39" i="6" s="1"/>
  <c r="AT10" i="6"/>
  <c r="AS9" i="6"/>
  <c r="AT40" i="6" l="1"/>
  <c r="AT39" i="6" s="1"/>
  <c r="AT9" i="6"/>
  <c r="AU10" i="6"/>
  <c r="AU40" i="6" l="1"/>
  <c r="AU39" i="6" s="1"/>
  <c r="AV10" i="6"/>
  <c r="AU9" i="6"/>
  <c r="AV40" i="6" l="1"/>
  <c r="AV39" i="6" s="1"/>
  <c r="AW10" i="6"/>
  <c r="AV9" i="6"/>
  <c r="AW40" i="6" l="1"/>
  <c r="AW39" i="6" s="1"/>
  <c r="AX10" i="6"/>
  <c r="AW9" i="6"/>
  <c r="AX40" i="6" l="1"/>
  <c r="AX39" i="6" s="1"/>
  <c r="AY10" i="6"/>
  <c r="AX9" i="6"/>
  <c r="AY40" i="6" l="1"/>
  <c r="AY39" i="6" s="1"/>
  <c r="AZ10" i="6"/>
  <c r="AY9" i="6"/>
  <c r="AZ40" i="6" l="1"/>
  <c r="AZ39" i="6" s="1"/>
  <c r="BA10" i="6"/>
  <c r="AZ9" i="6"/>
  <c r="BA40" i="6" l="1"/>
  <c r="BA39" i="6" s="1"/>
  <c r="BB10" i="6"/>
  <c r="BA9" i="6"/>
  <c r="BB40" i="6" l="1"/>
  <c r="BB39" i="6" s="1"/>
  <c r="BB9" i="6"/>
  <c r="BC10" i="6"/>
  <c r="BC40" i="6" l="1"/>
  <c r="BC39" i="6" s="1"/>
  <c r="BD10" i="6"/>
  <c r="BC9" i="6"/>
  <c r="BE10" i="6" l="1"/>
  <c r="BD9" i="6"/>
  <c r="BD40" i="6"/>
  <c r="BD39" i="6" s="1"/>
  <c r="BF10" i="6" l="1"/>
  <c r="BE9" i="6"/>
  <c r="BE40" i="6"/>
  <c r="BE39" i="6" s="1"/>
  <c r="BF40" i="6" l="1"/>
  <c r="BF39" i="6" s="1"/>
  <c r="BG10" i="6"/>
  <c r="BF9" i="6"/>
  <c r="BG40" i="6" l="1"/>
  <c r="BG39" i="6" s="1"/>
  <c r="BH10" i="6"/>
  <c r="BG9" i="6"/>
  <c r="BH40" i="6" l="1"/>
  <c r="BH39" i="6" s="1"/>
  <c r="BI10" i="6"/>
  <c r="BH9" i="6"/>
  <c r="BI40" i="6" l="1"/>
  <c r="BI39" i="6" s="1"/>
  <c r="BJ10" i="6"/>
  <c r="BI9" i="6"/>
  <c r="BJ40" i="6" l="1"/>
  <c r="BJ39" i="6" s="1"/>
  <c r="BJ9" i="6"/>
  <c r="BK10" i="6"/>
  <c r="BK40" i="6" l="1"/>
  <c r="BK39" i="6" s="1"/>
  <c r="BL10" i="6"/>
  <c r="BK9" i="6"/>
  <c r="BM10" i="6" l="1"/>
  <c r="BL9" i="6"/>
  <c r="BL40" i="6"/>
  <c r="BL39" i="6" s="1"/>
  <c r="BM40" i="6" l="1"/>
  <c r="BM39" i="6" s="1"/>
  <c r="BN10" i="6"/>
  <c r="BM9" i="6"/>
  <c r="BN40" i="6" l="1"/>
  <c r="BN39" i="6" s="1"/>
  <c r="BO10" i="6"/>
  <c r="BN9" i="6"/>
  <c r="BO40" i="6" l="1"/>
  <c r="BO39" i="6" s="1"/>
  <c r="BP10" i="6"/>
  <c r="BO9" i="6"/>
  <c r="BP40" i="6" l="1"/>
  <c r="BP39" i="6" s="1"/>
  <c r="BQ10" i="6"/>
  <c r="BP9" i="6"/>
  <c r="BQ40" i="6" l="1"/>
  <c r="BQ39" i="6" s="1"/>
  <c r="BR10" i="6"/>
  <c r="BQ9" i="6"/>
  <c r="BR40" i="6" l="1"/>
  <c r="BR39" i="6" s="1"/>
  <c r="BR9" i="6"/>
  <c r="BS10" i="6"/>
  <c r="BS40" i="6" l="1"/>
  <c r="BS39" i="6" s="1"/>
  <c r="BT10" i="6"/>
  <c r="BS9" i="6"/>
  <c r="BT40" i="6" l="1"/>
  <c r="BT39" i="6" s="1"/>
  <c r="BU10" i="6"/>
  <c r="BT9" i="6"/>
  <c r="BU9" i="6" l="1"/>
  <c r="BV10" i="6"/>
  <c r="BU40" i="6"/>
  <c r="BU39" i="6" s="1"/>
  <c r="BV40" i="6" l="1"/>
  <c r="BV39" i="6" s="1"/>
  <c r="BW10" i="6"/>
  <c r="BV9" i="6"/>
  <c r="BW40" i="6" l="1"/>
  <c r="BW39" i="6" s="1"/>
  <c r="BX10" i="6"/>
  <c r="BW9" i="6"/>
  <c r="BX40" i="6" l="1"/>
  <c r="BX39" i="6" s="1"/>
  <c r="BY10" i="6"/>
  <c r="BX9" i="6"/>
  <c r="BY40" i="6" l="1"/>
  <c r="BY39" i="6" s="1"/>
  <c r="BZ10" i="6"/>
  <c r="BY9" i="6"/>
  <c r="BZ40" i="6" l="1"/>
  <c r="BZ39" i="6" s="1"/>
  <c r="BZ9" i="6"/>
  <c r="CA10" i="6"/>
  <c r="CA40" i="6" l="1"/>
  <c r="CA39" i="6" s="1"/>
  <c r="CB10" i="6"/>
  <c r="CA9" i="6"/>
  <c r="CB9" i="6" l="1"/>
  <c r="CC10" i="6"/>
  <c r="CB40" i="6"/>
  <c r="CB39" i="6" s="1"/>
  <c r="CC40" i="6" l="1"/>
  <c r="CC39" i="6" s="1"/>
  <c r="CC9" i="6"/>
  <c r="CD10" i="6"/>
  <c r="CD40" i="6" l="1"/>
  <c r="CD39" i="6" s="1"/>
  <c r="CE10" i="6"/>
  <c r="CD9" i="6"/>
  <c r="CF10" i="6" l="1"/>
  <c r="CE40" i="6"/>
  <c r="CE39" i="6" s="1"/>
  <c r="CE9" i="6"/>
  <c r="CF40" i="6" l="1"/>
  <c r="CF39" i="6" s="1"/>
  <c r="CG10" i="6"/>
  <c r="CF9" i="6"/>
  <c r="CG40" i="6" l="1"/>
  <c r="CG39" i="6" s="1"/>
  <c r="CG9" i="6"/>
  <c r="CH10" i="6"/>
  <c r="CH40" i="6" l="1"/>
  <c r="CH39" i="6" s="1"/>
  <c r="CH9" i="6"/>
  <c r="CI10" i="6"/>
  <c r="CI40" i="6" l="1"/>
  <c r="CI39" i="6" s="1"/>
  <c r="CJ10" i="6"/>
  <c r="CI9" i="6"/>
  <c r="CK10" i="6" l="1"/>
  <c r="CJ40" i="6"/>
  <c r="CJ39" i="6" s="1"/>
  <c r="CJ9" i="6"/>
  <c r="CK40" i="6" l="1"/>
  <c r="CK39" i="6" s="1"/>
  <c r="CK9" i="6"/>
  <c r="CL10" i="6"/>
  <c r="CL40" i="6" l="1"/>
  <c r="CL39" i="6" s="1"/>
  <c r="CM10" i="6"/>
  <c r="CL9" i="6"/>
  <c r="CM40" i="6" l="1"/>
  <c r="CM39" i="6" s="1"/>
  <c r="CN10" i="6"/>
  <c r="CM9" i="6"/>
  <c r="CN40" i="6" l="1"/>
  <c r="CN39" i="6" s="1"/>
  <c r="CO10" i="6"/>
  <c r="CN9" i="6"/>
  <c r="CO40" i="6" l="1"/>
  <c r="CO39" i="6" s="1"/>
  <c r="CP10" i="6"/>
  <c r="CO9" i="6"/>
  <c r="CP40" i="6" l="1"/>
  <c r="CP39" i="6" s="1"/>
  <c r="CQ10" i="6"/>
  <c r="CP9" i="6"/>
  <c r="CQ40" i="6" l="1"/>
  <c r="CQ39" i="6" s="1"/>
  <c r="CR10" i="6"/>
  <c r="CQ9" i="6"/>
  <c r="CS10" i="6" l="1"/>
  <c r="CR9" i="6"/>
  <c r="CR40" i="6"/>
  <c r="CR39" i="6" s="1"/>
  <c r="CT10" i="6" l="1"/>
  <c r="CS9" i="6"/>
  <c r="CS40" i="6"/>
  <c r="CS39" i="6" s="1"/>
  <c r="CT40" i="6" l="1"/>
  <c r="CT39" i="6" s="1"/>
  <c r="CU10" i="6"/>
  <c r="CT9" i="6"/>
  <c r="CU9" i="6" l="1"/>
  <c r="CU40" i="6"/>
  <c r="CU39" i="6" s="1"/>
  <c r="AL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Risoterm - Gabriel</author>
  </authors>
  <commentList>
    <comment ref="CV10" authorId="0" shapeId="0" xr:uid="{4900A1A5-4851-4D91-BF28-0E6F40F8E1C8}">
      <text>
        <r>
          <rPr>
            <b/>
            <sz val="9"/>
            <color indexed="81"/>
            <rFont val="Segoe UI"/>
            <charset val="1"/>
          </rPr>
          <t>1 m² a cada 2 horas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lvnf@msn.com</author>
    <author>Risoterm - Gabriel</author>
  </authors>
  <commentList>
    <comment ref="DF10" authorId="0" shapeId="0" xr:uid="{3D8534FA-52FD-4624-AB67-2E34C93E5CF6}">
      <text>
        <r>
          <rPr>
            <sz val="20"/>
            <color indexed="81"/>
            <rFont val="Segoe UI"/>
            <family val="2"/>
          </rPr>
          <t xml:space="preserve">18 MESES </t>
        </r>
      </text>
    </comment>
    <comment ref="DG16" authorId="1" shapeId="0" xr:uid="{38D977B8-CC0B-4886-8B14-0AEF30A2662A}">
      <text>
        <r>
          <rPr>
            <b/>
            <sz val="9"/>
            <color indexed="81"/>
            <rFont val="Segoe UI"/>
            <charset val="1"/>
          </rPr>
          <t>APXMD. 25% DO VALOR DE MOD + OUTROS CUSTOS</t>
        </r>
      </text>
    </comment>
  </commentList>
</comments>
</file>

<file path=xl/sharedStrings.xml><?xml version="1.0" encoding="utf-8"?>
<sst xmlns="http://schemas.openxmlformats.org/spreadsheetml/2006/main" count="303" uniqueCount="206">
  <si>
    <t>TOTAL</t>
  </si>
  <si>
    <t>ÁREA</t>
  </si>
  <si>
    <t>ITEM</t>
  </si>
  <si>
    <t>PESO (KG)</t>
  </si>
  <si>
    <t>LARG.</t>
  </si>
  <si>
    <t>ALT.</t>
  </si>
  <si>
    <t>LOCAL</t>
  </si>
  <si>
    <t>ETAPA</t>
  </si>
  <si>
    <t>QTD</t>
  </si>
  <si>
    <t>VALOR ITEM</t>
  </si>
  <si>
    <t>% MD</t>
  </si>
  <si>
    <t>SUBTOTAL</t>
  </si>
  <si>
    <t>DECRIÇÃO</t>
  </si>
  <si>
    <t>DIAS</t>
  </si>
  <si>
    <t>ISOLADOR</t>
  </si>
  <si>
    <t>FATOR</t>
  </si>
  <si>
    <t>AS - Autorização de Serviço</t>
  </si>
  <si>
    <t>AS</t>
  </si>
  <si>
    <t>DATA DE EMISSÃO</t>
  </si>
  <si>
    <t>CONTRATADA:</t>
  </si>
  <si>
    <t>Risoterm Isolantes Térmicos Ltda</t>
  </si>
  <si>
    <t>CONTRATO</t>
  </si>
  <si>
    <t>CNPJ:</t>
  </si>
  <si>
    <t>EMAIL:</t>
  </si>
  <si>
    <t>wilian@risoterm.com.br</t>
  </si>
  <si>
    <t>CONTATO:</t>
  </si>
  <si>
    <t>FONE:</t>
  </si>
  <si>
    <t>71 981867575</t>
  </si>
  <si>
    <t>DESCRIÇÃO DO SERVIÇO:</t>
  </si>
  <si>
    <t>Item</t>
  </si>
  <si>
    <t>Linha</t>
  </si>
  <si>
    <t>Descrição</t>
  </si>
  <si>
    <t>Un</t>
  </si>
  <si>
    <t>Quant.</t>
  </si>
  <si>
    <t>Valor Unit./Fator</t>
  </si>
  <si>
    <t xml:space="preserve">Total </t>
  </si>
  <si>
    <t>1</t>
  </si>
  <si>
    <t>2</t>
  </si>
  <si>
    <t>3</t>
  </si>
  <si>
    <t>4</t>
  </si>
  <si>
    <t>5</t>
  </si>
  <si>
    <t>7</t>
  </si>
  <si>
    <t>8</t>
  </si>
  <si>
    <t>9</t>
  </si>
  <si>
    <t>10</t>
  </si>
  <si>
    <t>11</t>
  </si>
  <si>
    <t>12</t>
  </si>
  <si>
    <t>13</t>
  </si>
  <si>
    <t>14</t>
  </si>
  <si>
    <t>15</t>
  </si>
  <si>
    <t>16</t>
  </si>
  <si>
    <t>17</t>
  </si>
  <si>
    <t>18</t>
  </si>
  <si>
    <t>19</t>
  </si>
  <si>
    <t>20</t>
  </si>
  <si>
    <t>OBSERVAÇÕES</t>
  </si>
  <si>
    <t>TOTAL DA "AS"</t>
  </si>
  <si>
    <t xml:space="preserve">  N°  </t>
  </si>
  <si>
    <t>APROVAÇÃO DA A.S</t>
  </si>
  <si>
    <t>ASS.:</t>
  </si>
  <si>
    <t>EMPRESA</t>
  </si>
  <si>
    <t>SOLICITANTE</t>
  </si>
  <si>
    <t>APROVADOR ACELEN</t>
  </si>
  <si>
    <t>Data: _____/_____/_____</t>
  </si>
  <si>
    <t>EFETIVO MÉDIO</t>
  </si>
  <si>
    <t>informar proporção</t>
  </si>
  <si>
    <t>VALOR HN</t>
  </si>
  <si>
    <t>FINILEIRO</t>
  </si>
  <si>
    <t>SQ</t>
  </si>
  <si>
    <t>DESCRIÇÃO</t>
  </si>
  <si>
    <t>ATIVIDADE</t>
  </si>
  <si>
    <t>FUNÇÃO</t>
  </si>
  <si>
    <t>HH TOTAL</t>
  </si>
  <si>
    <t>PREV.</t>
  </si>
  <si>
    <t>INDÍCE</t>
  </si>
  <si>
    <t>PREV. ACUM</t>
  </si>
  <si>
    <t>REAL</t>
  </si>
  <si>
    <t>REAL ACUM.</t>
  </si>
  <si>
    <t>MARCO</t>
  </si>
  <si>
    <t>HORAS NORMAIS</t>
  </si>
  <si>
    <t>HE (1,5)</t>
  </si>
  <si>
    <t>HE (1,8)</t>
  </si>
  <si>
    <t>HE (2,5)</t>
  </si>
  <si>
    <t>HE (1,6)</t>
  </si>
  <si>
    <t>SUBTOTAL  HH</t>
  </si>
  <si>
    <t>SEQ</t>
  </si>
  <si>
    <t>DENS. (kg/m³)</t>
  </si>
  <si>
    <t>ESP</t>
  </si>
  <si>
    <t>PRÊMIO PARADA</t>
  </si>
  <si>
    <t>QTD HORAS</t>
  </si>
  <si>
    <t>Valor Total</t>
  </si>
  <si>
    <t>Observação</t>
  </si>
  <si>
    <t>Subtotal</t>
  </si>
  <si>
    <t>VOL</t>
  </si>
  <si>
    <t>6</t>
  </si>
  <si>
    <t>REMOÇÃO DE MANTA</t>
  </si>
  <si>
    <t>APLICAÇÃO DE MASSA ANTICORROSIVA</t>
  </si>
  <si>
    <t>INSTALAÇÃO DE PAINEL FLEXÍVEL 64 KG/M³</t>
  </si>
  <si>
    <t>INSTALAÇÃO DE MANTA DE 96 KG/M³</t>
  </si>
  <si>
    <t>INSTALAÇÃO DE MANTA DE 128 KG/M³</t>
  </si>
  <si>
    <t>APLICAÇÃO DE COAT</t>
  </si>
  <si>
    <t>DIAM</t>
  </si>
  <si>
    <t>2.1</t>
  </si>
  <si>
    <t>3.1</t>
  </si>
  <si>
    <t>2.3</t>
  </si>
  <si>
    <t>3.16</t>
  </si>
  <si>
    <t>DEMOLIÇÃO DE CONCRETO REFRATÁRIO</t>
  </si>
  <si>
    <t>APLICAÇÃO DE CONCRETO REFRATÁRIO</t>
  </si>
  <si>
    <t>MONTAGEM DE TIJOLO REFRATÁRIO</t>
  </si>
  <si>
    <t>3.2</t>
  </si>
  <si>
    <t>DEMOLIÇÃO DE TIJOLO REFRATÁRIO</t>
  </si>
  <si>
    <t>3.5</t>
  </si>
  <si>
    <t>3.8</t>
  </si>
  <si>
    <t>Isolador - 12,65</t>
  </si>
  <si>
    <t>Pedreiro - 13,47</t>
  </si>
  <si>
    <t>Supervisor - Não temos essa função ativa, tenho que ver com Larissa</t>
  </si>
  <si>
    <t>Encarregado - Pedro - 22,96 e Jairo 24,15</t>
  </si>
  <si>
    <t>Téc Segurança - 25,70</t>
  </si>
  <si>
    <t>COM.</t>
  </si>
  <si>
    <t>3.11</t>
  </si>
  <si>
    <t>3.13</t>
  </si>
  <si>
    <t>REFRAT.</t>
  </si>
  <si>
    <t>m³</t>
  </si>
  <si>
    <t>KG</t>
  </si>
  <si>
    <t>DEMOLIÇÃO DE CONCRETO REFRATÁRIO - FIREPROOFING</t>
  </si>
  <si>
    <t>APLICAÇÃO DE CONCRETO REFRATÁRIO - FIREPROOFING</t>
  </si>
  <si>
    <t>-</t>
  </si>
  <si>
    <t>3.14</t>
  </si>
  <si>
    <t>HH</t>
  </si>
  <si>
    <t xml:space="preserve">SERVIÇOS DE REFRATARISTA </t>
  </si>
  <si>
    <t>SERVIÇOS DE OBSERVADOR DE SEGURANÇA</t>
  </si>
  <si>
    <t>SERVIÇOS DE SUPERVISÃO</t>
  </si>
  <si>
    <t>DIFERENÇA DE HE - SERVIÇOS DE REFRATÁRIO</t>
  </si>
  <si>
    <t>DIFERENÇA DE HE - ENCARREGADO</t>
  </si>
  <si>
    <t>DIFERENÇA DE HE - TÉCNICO DE SEGURANÇA</t>
  </si>
  <si>
    <t>5.4</t>
  </si>
  <si>
    <t>4.6</t>
  </si>
  <si>
    <t>4.1</t>
  </si>
  <si>
    <t>4.4</t>
  </si>
  <si>
    <t>4.2</t>
  </si>
  <si>
    <t>4.3</t>
  </si>
  <si>
    <t>PRÊMIO DE PARADA</t>
  </si>
  <si>
    <t>MOB. E DESMOB. DE COLABORADOR DE REVEST.O REFRATÁRIO</t>
  </si>
  <si>
    <t>1.1</t>
  </si>
  <si>
    <t>VGL</t>
  </si>
  <si>
    <t xml:space="preserve"> Larissa Mesquita / Wilian Fernandes </t>
  </si>
  <si>
    <t>REMOÇÃO E RECOMPOSIÇÃO DE ISOLAMENTO E REFRATÁRIO FORNO B-3001</t>
  </si>
  <si>
    <t>NÃO ESTÁ SENDO CONTEMPLADO O FORNECIMENTO DE MATERIAL PARA OS BLOCOS DOS QUEIMADORES</t>
  </si>
  <si>
    <t>CONCRETO PARA BVS</t>
  </si>
  <si>
    <t>CONCRETOPARA VISORES</t>
  </si>
  <si>
    <t>MASSA ANTICORROSIVA PARA BV'S e VISORES</t>
  </si>
  <si>
    <t>21</t>
  </si>
  <si>
    <t>22</t>
  </si>
  <si>
    <t>23</t>
  </si>
  <si>
    <t>GRAMPO RANHURADO</t>
  </si>
  <si>
    <t>24</t>
  </si>
  <si>
    <t>REFRATARISTA</t>
  </si>
  <si>
    <t>FATOR AJUSTE</t>
  </si>
  <si>
    <t xml:space="preserve">SERVIÇO EM HH </t>
  </si>
  <si>
    <t xml:space="preserve">ESTIMATIVA DE CUSTO </t>
  </si>
  <si>
    <t>U 940</t>
  </si>
  <si>
    <t>ASSENTAMENTO TIJOLOS</t>
  </si>
  <si>
    <t>ÍNDICES</t>
  </si>
  <si>
    <t>TANCAGEM - CANALETA</t>
  </si>
  <si>
    <t>ref produção</t>
  </si>
  <si>
    <t>Bombas da Estação de Carregamento - CANALETA</t>
  </si>
  <si>
    <t>Estação de Carregamento - PISO</t>
  </si>
  <si>
    <t>M² INF.</t>
  </si>
  <si>
    <t>PESO</t>
  </si>
  <si>
    <t>prod.</t>
  </si>
  <si>
    <t>HH DIA</t>
  </si>
  <si>
    <t>%</t>
  </si>
  <si>
    <t>ANDAIME</t>
  </si>
  <si>
    <t>TEC. PLANEJAMENTO</t>
  </si>
  <si>
    <t>TEC. SEGURANÇA</t>
  </si>
  <si>
    <t>ENGENHEIRO</t>
  </si>
  <si>
    <t>ENCARREGADO REFRATÁRIO</t>
  </si>
  <si>
    <t>VALOR M² - COM MOI</t>
  </si>
  <si>
    <t>saldo</t>
  </si>
  <si>
    <t>VALOR APLICAÇÃO</t>
  </si>
  <si>
    <t>TOTAL MOD</t>
  </si>
  <si>
    <t>VALOR M² - APLICAÇÃO</t>
  </si>
  <si>
    <t>VALOR M² - MATERIAL</t>
  </si>
  <si>
    <t>VALOR MATERIAL</t>
  </si>
  <si>
    <t>VALOR TOTAL</t>
  </si>
  <si>
    <t>VALOR APLICAÇÃO mod</t>
  </si>
  <si>
    <t>VALOR APLICAÇÃO moi</t>
  </si>
  <si>
    <t>ref valor SEM moi</t>
  </si>
  <si>
    <t>TOLDO 6 X 6 (VIVÊNCIA)</t>
  </si>
  <si>
    <t>CONTAINER ADM</t>
  </si>
  <si>
    <t>CONTAINER ALMOX</t>
  </si>
  <si>
    <t>RÁDIO</t>
  </si>
  <si>
    <t>CAMINHÃO MUNK</t>
  </si>
  <si>
    <t>CONTAINER VESTUÁRIO</t>
  </si>
  <si>
    <t>REAJUSTE</t>
  </si>
  <si>
    <t>QTD MESES</t>
  </si>
  <si>
    <t>DEMAIS CUSTOS</t>
  </si>
  <si>
    <t>Bombas da Estação de Carregamento - Parede e  PISO</t>
  </si>
  <si>
    <t>VALOR REFERÊNCIA P/ AJUSTE</t>
  </si>
  <si>
    <t>tratameno mec da superficio</t>
  </si>
  <si>
    <t>Tancagem - Canaleta</t>
  </si>
  <si>
    <t>Bombas da Estação de Carregamento - Canaleta</t>
  </si>
  <si>
    <t>Bombas da Estação de Carregamento - Parede e  Piso</t>
  </si>
  <si>
    <t>Estação de Carregamento - Piso</t>
  </si>
  <si>
    <t>Estação de Carregamento - Canaleta externa</t>
  </si>
  <si>
    <t>aumento de 20% na aplicação devido troca de argamassa para assentamento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</si>
</sst>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164" formatCode="0.000"/>
    <numFmt numFmtId="165" formatCode="_-[$R$-416]\ * #,##0.00_-;\-[$R$-416]\ * #,##0.00_-;_-[$R$-416]\ * &quot;-&quot;??_-;_-@_-"/>
    <numFmt numFmtId="166" formatCode="00000"/>
    <numFmt numFmtId="167" formatCode="_(* #,##0.00_);_(* \(#,##0.00\);_(* &quot;-&quot;??_);_(@_)"/>
    <numFmt numFmtId="168" formatCode="_(&quot;R$ &quot;* #,##0.00_);_(&quot;R$ &quot;* \(#,##0.00\);_(&quot;R$ &quot;* \-??_);_(@_)"/>
    <numFmt numFmtId="169" formatCode="0.0"/>
    <numFmt numFmtId="170" formatCode="ddd"/>
    <numFmt numFmtId="171" formatCode="0.00\ &quot;m²&quot;"/>
    <numFmt numFmtId="172" formatCode="[$-416]d\-mmm;@"/>
    <numFmt numFmtId="173" formatCode="#,##0.0_ ;\-#,##0.0\ "/>
    <numFmt numFmtId="174" formatCode="#,##0.00_ ;\-#,##0.00\ "/>
    <numFmt numFmtId="175" formatCode="&quot;AS Nº.: &quot;000&quot;/2024&quot;"/>
    <numFmt numFmtId="176" formatCode="0.00\ &quot;m&quot;"/>
    <numFmt numFmtId="177" formatCode="00.00\ &quot;m²&quot;"/>
  </numFmts>
  <fonts count="74" x14ac:knownFonts="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8"/>
      <name val="Calibri"/>
      <family val="2"/>
      <scheme val="minor"/>
    </font>
    <font>
      <b/>
      <u/>
      <sz val="12"/>
      <color rgb="FF0070C0"/>
      <name val="Calibri"/>
      <family val="2"/>
      <scheme val="minor"/>
    </font>
    <font>
      <b/>
      <sz val="12"/>
      <color rgb="FF0070C0"/>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10"/>
      <name val="Arial"/>
      <family val="2"/>
    </font>
    <font>
      <sz val="10"/>
      <color indexed="18"/>
      <name val="Calibri"/>
      <family val="2"/>
      <scheme val="minor"/>
    </font>
    <font>
      <b/>
      <sz val="18"/>
      <color rgb="FF000080"/>
      <name val="Calibri"/>
      <family val="2"/>
      <scheme val="minor"/>
    </font>
    <font>
      <sz val="10"/>
      <color indexed="10"/>
      <name val="Calibri"/>
      <family val="2"/>
      <scheme val="minor"/>
    </font>
    <font>
      <b/>
      <sz val="11"/>
      <color indexed="18"/>
      <name val="Calibri"/>
      <family val="2"/>
      <scheme val="minor"/>
    </font>
    <font>
      <sz val="12"/>
      <color rgb="FF002060"/>
      <name val="Calibri"/>
      <family val="2"/>
      <scheme val="minor"/>
    </font>
    <font>
      <b/>
      <sz val="10"/>
      <name val="Arial"/>
      <family val="2"/>
    </font>
    <font>
      <b/>
      <sz val="9"/>
      <name val="Arial"/>
      <family val="2"/>
    </font>
    <font>
      <sz val="11"/>
      <name val="Arial Unicode MS"/>
      <family val="2"/>
    </font>
    <font>
      <sz val="10"/>
      <color indexed="18"/>
      <name val="Tahoma"/>
      <family val="2"/>
    </font>
    <font>
      <b/>
      <sz val="10"/>
      <color indexed="18"/>
      <name val="Calibri"/>
      <family val="2"/>
      <scheme val="minor"/>
    </font>
    <font>
      <sz val="10"/>
      <color rgb="FF002060"/>
      <name val="Calibri"/>
      <family val="2"/>
      <scheme val="minor"/>
    </font>
    <font>
      <u/>
      <sz val="10"/>
      <color theme="10"/>
      <name val="Arial"/>
      <family val="2"/>
    </font>
    <font>
      <u/>
      <sz val="11"/>
      <color rgb="FF002060"/>
      <name val="Calibri"/>
      <family val="2"/>
      <scheme val="minor"/>
    </font>
    <font>
      <sz val="9"/>
      <color rgb="FF002060"/>
      <name val="Calibri"/>
      <family val="2"/>
      <scheme val="minor"/>
    </font>
    <font>
      <b/>
      <sz val="10"/>
      <color rgb="FF002060"/>
      <name val="Calibri"/>
      <family val="2"/>
      <scheme val="minor"/>
    </font>
    <font>
      <sz val="8"/>
      <name val="Arial"/>
      <family val="2"/>
    </font>
    <font>
      <b/>
      <sz val="10"/>
      <color rgb="FF000080"/>
      <name val="Calibri"/>
      <family val="2"/>
    </font>
    <font>
      <sz val="10"/>
      <color rgb="FF000080"/>
      <name val="Calibri"/>
      <family val="2"/>
    </font>
    <font>
      <sz val="8"/>
      <color theme="3"/>
      <name val="Arial"/>
      <family val="2"/>
    </font>
    <font>
      <b/>
      <sz val="11"/>
      <color rgb="FF000080"/>
      <name val="Calibri"/>
      <family val="2"/>
    </font>
    <font>
      <b/>
      <sz val="12"/>
      <name val="Arial"/>
      <family val="2"/>
    </font>
    <font>
      <b/>
      <sz val="14"/>
      <name val="Arial"/>
      <family val="2"/>
    </font>
    <font>
      <b/>
      <sz val="18"/>
      <color rgb="FF0070C0"/>
      <name val="Calibri"/>
      <family val="2"/>
      <scheme val="minor"/>
    </font>
    <font>
      <sz val="12"/>
      <color theme="1"/>
      <name val="Tahoma"/>
      <family val="2"/>
    </font>
    <font>
      <b/>
      <sz val="16"/>
      <color theme="1"/>
      <name val="Calibri"/>
      <family val="2"/>
      <scheme val="minor"/>
    </font>
    <font>
      <sz val="10"/>
      <color indexed="8"/>
      <name val="Arial"/>
      <family val="2"/>
    </font>
    <font>
      <b/>
      <sz val="20"/>
      <color theme="1"/>
      <name val="Calibri"/>
      <family val="2"/>
      <scheme val="minor"/>
    </font>
    <font>
      <sz val="10"/>
      <name val="Times New Roman"/>
      <family val="1"/>
    </font>
    <font>
      <b/>
      <sz val="10"/>
      <color rgb="FF002060"/>
      <name val="Arial Narrow"/>
      <family val="2"/>
    </font>
    <font>
      <b/>
      <sz val="10"/>
      <color theme="0"/>
      <name val="Arial"/>
      <family val="2"/>
    </font>
    <font>
      <b/>
      <sz val="14"/>
      <color theme="0"/>
      <name val="Arial"/>
      <family val="2"/>
    </font>
    <font>
      <sz val="10"/>
      <color theme="0"/>
      <name val="Arial"/>
      <family val="2"/>
    </font>
    <font>
      <sz val="14"/>
      <color rgb="FF002060"/>
      <name val="Arial"/>
      <family val="2"/>
    </font>
    <font>
      <sz val="14"/>
      <color rgb="FF002060"/>
      <name val="Calibri"/>
      <family val="2"/>
      <scheme val="minor"/>
    </font>
    <font>
      <sz val="14"/>
      <color rgb="FFC00000"/>
      <name val="Calibri"/>
      <family val="2"/>
      <scheme val="minor"/>
    </font>
    <font>
      <sz val="10"/>
      <color theme="4" tint="0.39997558519241921"/>
      <name val="Arial"/>
      <family val="2"/>
    </font>
    <font>
      <sz val="14"/>
      <color rgb="FFFF0000"/>
      <name val="Calibri"/>
      <family val="2"/>
      <scheme val="minor"/>
    </font>
    <font>
      <sz val="11"/>
      <color rgb="FF002060"/>
      <name val="Arial"/>
      <family val="2"/>
    </font>
    <font>
      <sz val="11"/>
      <color rgb="FF002060"/>
      <name val="Calibri"/>
      <family val="2"/>
      <scheme val="minor"/>
    </font>
    <font>
      <b/>
      <sz val="11"/>
      <color rgb="FF002060"/>
      <name val="Calibri"/>
      <family val="2"/>
      <scheme val="minor"/>
    </font>
    <font>
      <sz val="10"/>
      <color rgb="FF002060"/>
      <name val="Arial"/>
      <family val="2"/>
    </font>
    <font>
      <b/>
      <sz val="16"/>
      <name val="Calibri"/>
      <family val="2"/>
      <scheme val="minor"/>
    </font>
    <font>
      <sz val="10"/>
      <color rgb="FFC00000"/>
      <name val="Arial"/>
      <family val="2"/>
    </font>
    <font>
      <b/>
      <sz val="11"/>
      <color rgb="FF002060"/>
      <name val="Arial"/>
      <family val="2"/>
    </font>
    <font>
      <b/>
      <sz val="16"/>
      <color rgb="FFFF0000"/>
      <name val="Calibri"/>
      <family val="2"/>
      <scheme val="minor"/>
    </font>
    <font>
      <b/>
      <sz val="9"/>
      <color rgb="FF002060"/>
      <name val="Calibri"/>
      <family val="2"/>
      <scheme val="minor"/>
    </font>
    <font>
      <sz val="10"/>
      <color rgb="FFFF0000"/>
      <name val="Calibri"/>
      <family val="2"/>
      <scheme val="minor"/>
    </font>
    <font>
      <b/>
      <sz val="8"/>
      <color rgb="FF002060"/>
      <name val="Arial"/>
      <family val="2"/>
    </font>
    <font>
      <sz val="9"/>
      <color theme="1"/>
      <name val="Calibri"/>
      <family val="2"/>
      <scheme val="minor"/>
    </font>
    <font>
      <b/>
      <sz val="11"/>
      <color theme="4" tint="0.39997558519241921"/>
      <name val="Calibri"/>
      <family val="2"/>
      <scheme val="minor"/>
    </font>
    <font>
      <b/>
      <sz val="14"/>
      <color theme="1"/>
      <name val="Calibri"/>
      <family val="2"/>
      <scheme val="minor"/>
    </font>
    <font>
      <b/>
      <sz val="11"/>
      <name val="Calibri"/>
      <family val="2"/>
      <scheme val="minor"/>
    </font>
    <font>
      <b/>
      <sz val="10"/>
      <color theme="1"/>
      <name val="Calibri"/>
      <family val="2"/>
      <scheme val="minor"/>
    </font>
    <font>
      <b/>
      <sz val="9"/>
      <color theme="1"/>
      <name val="Calibri"/>
      <family val="2"/>
      <scheme val="minor"/>
    </font>
    <font>
      <b/>
      <sz val="11"/>
      <color rgb="FFFF0000"/>
      <name val="Calibri"/>
      <family val="2"/>
      <scheme val="minor"/>
    </font>
    <font>
      <b/>
      <sz val="9"/>
      <color rgb="FF000080"/>
      <name val="Calibri"/>
      <family val="2"/>
    </font>
    <font>
      <b/>
      <sz val="9"/>
      <color indexed="81"/>
      <name val="Segoe UI"/>
      <charset val="1"/>
    </font>
    <font>
      <sz val="16"/>
      <color rgb="FFFF0000"/>
      <name val="Calibri"/>
      <family val="2"/>
      <scheme val="minor"/>
    </font>
    <font>
      <sz val="16"/>
      <name val="Calibri"/>
      <family val="2"/>
      <scheme val="minor"/>
    </font>
    <font>
      <sz val="20"/>
      <color indexed="81"/>
      <name val="Segoe UI"/>
      <family val="2"/>
    </font>
    <font>
      <b/>
      <sz val="10"/>
      <color rgb="FFFF000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s>
  <borders count="53">
    <border>
      <left/>
      <right/>
      <top/>
      <bottom/>
      <diagonal/>
    </border>
    <border>
      <left style="thin">
        <color theme="0" tint="-0.14993743705557422"/>
      </left>
      <right style="thin">
        <color theme="0" tint="-0.14993743705557422"/>
      </right>
      <top style="thin">
        <color theme="0" tint="-0.14993743705557422"/>
      </top>
      <bottom/>
      <diagonal/>
    </border>
    <border>
      <left/>
      <right/>
      <top style="thin">
        <color theme="0" tint="-0.149906918546098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hair">
        <color theme="0" tint="-0.24994659260841701"/>
      </right>
      <top/>
      <bottom/>
      <diagonal/>
    </border>
    <border>
      <left/>
      <right style="thin">
        <color theme="0" tint="-0.24994659260841701"/>
      </right>
      <top/>
      <bottom/>
      <diagonal/>
    </border>
    <border>
      <left style="thin">
        <color theme="0" tint="-0.499984740745262"/>
      </left>
      <right/>
      <top/>
      <bottom/>
      <diagonal/>
    </border>
    <border>
      <left style="thin">
        <color rgb="FF00B0F0"/>
      </left>
      <right style="thin">
        <color rgb="FF00B0F0"/>
      </right>
      <top style="thin">
        <color rgb="FF00B0F0"/>
      </top>
      <bottom style="thin">
        <color rgb="FF00B0F0"/>
      </bottom>
      <diagonal/>
    </border>
  </borders>
  <cellStyleXfs count="14">
    <xf numFmtId="0" fontId="0" fillId="0" borderId="0"/>
    <xf numFmtId="9" fontId="7" fillId="0" borderId="0" applyFont="0" applyFill="0" applyBorder="0" applyAlignment="0" applyProtection="0"/>
    <xf numFmtId="44" fontId="7" fillId="0" borderId="0" applyFont="0" applyFill="0" applyBorder="0" applyAlignment="0" applyProtection="0"/>
    <xf numFmtId="0" fontId="12" fillId="0" borderId="0"/>
    <xf numFmtId="0" fontId="20" fillId="0" borderId="0"/>
    <xf numFmtId="0" fontId="24" fillId="0" borderId="0" applyNumberFormat="0" applyFill="0" applyBorder="0" applyAlignment="0" applyProtection="0"/>
    <xf numFmtId="167" fontId="12" fillId="0" borderId="0" applyFont="0" applyFill="0" applyBorder="0" applyAlignment="0" applyProtection="0"/>
    <xf numFmtId="168" fontId="12" fillId="0" borderId="0" applyFill="0" applyBorder="0" applyAlignment="0" applyProtection="0"/>
    <xf numFmtId="0" fontId="12" fillId="0" borderId="0"/>
    <xf numFmtId="0" fontId="11" fillId="0" borderId="0" applyNumberFormat="0" applyFill="0" applyBorder="0" applyAlignment="0" applyProtection="0"/>
    <xf numFmtId="9" fontId="12" fillId="0" borderId="0" applyFont="0" applyFill="0" applyBorder="0" applyAlignment="0" applyProtection="0"/>
    <xf numFmtId="9" fontId="12" fillId="0" borderId="0" applyFill="0" applyBorder="0" applyAlignment="0" applyProtection="0"/>
    <xf numFmtId="0" fontId="38" fillId="0" borderId="0">
      <alignment vertical="top"/>
    </xf>
    <xf numFmtId="0" fontId="40" fillId="0" borderId="0"/>
  </cellStyleXfs>
  <cellXfs count="328">
    <xf numFmtId="0" fontId="0" fillId="0" borderId="0" xfId="0"/>
    <xf numFmtId="0" fontId="0" fillId="0" borderId="0" xfId="0" applyAlignment="1">
      <alignment vertical="center"/>
    </xf>
    <xf numFmtId="165" fontId="0" fillId="0" borderId="0" xfId="0" applyNumberForma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2" fontId="3" fillId="0" borderId="0" xfId="0" applyNumberFormat="1" applyFont="1" applyAlignment="1">
      <alignment horizontal="center" vertical="center"/>
    </xf>
    <xf numFmtId="164" fontId="3" fillId="0" borderId="0" xfId="0" applyNumberFormat="1" applyFont="1" applyAlignment="1">
      <alignment horizontal="center" vertical="center"/>
    </xf>
    <xf numFmtId="4" fontId="3" fillId="0" borderId="0" xfId="0" applyNumberFormat="1" applyFont="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horizontal="center" vertical="center"/>
    </xf>
    <xf numFmtId="0" fontId="1" fillId="0" borderId="1" xfId="0" applyFont="1" applyBorder="1" applyAlignment="1">
      <alignment horizontal="center" vertical="center"/>
    </xf>
    <xf numFmtId="0" fontId="0" fillId="2" borderId="2" xfId="0" applyFill="1" applyBorder="1" applyAlignment="1">
      <alignment vertical="center"/>
    </xf>
    <xf numFmtId="0" fontId="0" fillId="0" borderId="0" xfId="0" applyAlignment="1">
      <alignment horizontal="center" vertical="center"/>
    </xf>
    <xf numFmtId="0" fontId="12" fillId="0" borderId="0" xfId="3"/>
    <xf numFmtId="0" fontId="15" fillId="0" borderId="0" xfId="3" applyFont="1"/>
    <xf numFmtId="0" fontId="13" fillId="0" borderId="0" xfId="3" applyFont="1"/>
    <xf numFmtId="0" fontId="12" fillId="4" borderId="0" xfId="3" applyFill="1"/>
    <xf numFmtId="0" fontId="18" fillId="0" borderId="0" xfId="3" applyFont="1" applyAlignment="1">
      <alignment vertical="top" wrapText="1"/>
    </xf>
    <xf numFmtId="0" fontId="19" fillId="0" borderId="0" xfId="3" applyFont="1" applyAlignment="1">
      <alignment vertical="top" wrapText="1"/>
    </xf>
    <xf numFmtId="0" fontId="21" fillId="0" borderId="13" xfId="4" applyFont="1" applyBorder="1" applyAlignment="1">
      <alignment horizontal="center" vertical="center"/>
    </xf>
    <xf numFmtId="0" fontId="28" fillId="0" borderId="0" xfId="3" applyFont="1"/>
    <xf numFmtId="0" fontId="12" fillId="2" borderId="0" xfId="3" applyFill="1"/>
    <xf numFmtId="49" fontId="30" fillId="5" borderId="3" xfId="3" applyNumberFormat="1" applyFont="1" applyFill="1" applyBorder="1" applyAlignment="1">
      <alignment horizontal="center" vertical="center"/>
    </xf>
    <xf numFmtId="168" fontId="30" fillId="5" borderId="4" xfId="7" applyFont="1" applyFill="1" applyBorder="1" applyAlignment="1" applyProtection="1">
      <alignment horizontal="center" vertical="center"/>
    </xf>
    <xf numFmtId="168" fontId="30" fillId="5" borderId="5" xfId="7" applyFont="1" applyFill="1" applyBorder="1" applyAlignment="1" applyProtection="1">
      <alignment horizontal="center" vertical="center"/>
    </xf>
    <xf numFmtId="168" fontId="30" fillId="5" borderId="6" xfId="7" applyFont="1" applyFill="1" applyBorder="1" applyAlignment="1" applyProtection="1">
      <alignment horizontal="center" vertical="center"/>
    </xf>
    <xf numFmtId="0" fontId="31" fillId="0" borderId="0" xfId="3" applyFont="1" applyAlignment="1">
      <alignment horizontal="center" vertical="center"/>
    </xf>
    <xf numFmtId="0" fontId="30" fillId="0" borderId="8" xfId="3" applyFont="1" applyBorder="1" applyAlignment="1">
      <alignment horizontal="center" vertical="center"/>
    </xf>
    <xf numFmtId="0" fontId="30" fillId="0" borderId="8" xfId="3" applyFont="1" applyBorder="1" applyAlignment="1">
      <alignment horizontal="center"/>
    </xf>
    <xf numFmtId="49" fontId="30" fillId="0" borderId="8" xfId="3" applyNumberFormat="1" applyFont="1" applyBorder="1" applyAlignment="1">
      <alignment horizontal="center" vertical="center"/>
    </xf>
    <xf numFmtId="0" fontId="30" fillId="0" borderId="5" xfId="3" applyFont="1" applyBorder="1" applyAlignment="1">
      <alignment horizontal="center" vertical="center"/>
    </xf>
    <xf numFmtId="0" fontId="30" fillId="0" borderId="5" xfId="6" applyNumberFormat="1" applyFont="1" applyFill="1" applyBorder="1" applyAlignment="1" applyProtection="1">
      <alignment horizontal="center" vertical="center"/>
    </xf>
    <xf numFmtId="167" fontId="30" fillId="0" borderId="5" xfId="6" applyFont="1" applyFill="1" applyBorder="1" applyAlignment="1" applyProtection="1">
      <alignment horizontal="center" vertical="center"/>
    </xf>
    <xf numFmtId="169" fontId="30" fillId="0" borderId="0" xfId="3" applyNumberFormat="1" applyFont="1"/>
    <xf numFmtId="167" fontId="30" fillId="0" borderId="0" xfId="6" applyFont="1" applyFill="1" applyBorder="1" applyProtection="1"/>
    <xf numFmtId="0" fontId="32" fillId="0" borderId="8" xfId="3" applyFont="1" applyBorder="1" applyAlignment="1" applyProtection="1">
      <alignment vertical="top"/>
      <protection locked="0"/>
    </xf>
    <xf numFmtId="0" fontId="32" fillId="0" borderId="9" xfId="3" applyFont="1" applyBorder="1" applyAlignment="1" applyProtection="1">
      <alignment vertical="top"/>
      <protection locked="0"/>
    </xf>
    <xf numFmtId="0" fontId="32" fillId="0" borderId="14" xfId="3" applyFont="1" applyBorder="1" applyAlignment="1" applyProtection="1">
      <alignment vertical="top"/>
      <protection locked="0"/>
    </xf>
    <xf numFmtId="0" fontId="32" fillId="0" borderId="0" xfId="3" applyFont="1" applyAlignment="1" applyProtection="1">
      <alignment vertical="top"/>
      <protection locked="0"/>
    </xf>
    <xf numFmtId="0" fontId="32" fillId="0" borderId="15" xfId="3" applyFont="1" applyBorder="1" applyAlignment="1" applyProtection="1">
      <alignment vertical="top"/>
      <protection locked="0"/>
    </xf>
    <xf numFmtId="0" fontId="13" fillId="8" borderId="14" xfId="3" applyFont="1" applyFill="1" applyBorder="1"/>
    <xf numFmtId="0" fontId="13" fillId="8" borderId="0" xfId="3" applyFont="1" applyFill="1"/>
    <xf numFmtId="0" fontId="22" fillId="8" borderId="0" xfId="3" applyFont="1" applyFill="1"/>
    <xf numFmtId="0" fontId="13" fillId="8" borderId="15" xfId="3" applyFont="1" applyFill="1" applyBorder="1"/>
    <xf numFmtId="0" fontId="13" fillId="8" borderId="10" xfId="3" applyFont="1" applyFill="1" applyBorder="1"/>
    <xf numFmtId="0" fontId="13" fillId="8" borderId="11" xfId="3" applyFont="1" applyFill="1" applyBorder="1"/>
    <xf numFmtId="167" fontId="13" fillId="8" borderId="11" xfId="6" applyFont="1" applyFill="1" applyBorder="1" applyAlignment="1" applyProtection="1">
      <alignment horizontal="center" vertical="center"/>
    </xf>
    <xf numFmtId="167" fontId="13" fillId="8" borderId="11" xfId="6" applyFont="1" applyFill="1" applyBorder="1" applyAlignment="1" applyProtection="1">
      <alignment horizontal="right" vertical="center"/>
    </xf>
    <xf numFmtId="167" fontId="15" fillId="8" borderId="11" xfId="6" applyFont="1" applyFill="1" applyBorder="1" applyAlignment="1" applyProtection="1">
      <alignment horizontal="right" vertical="center"/>
    </xf>
    <xf numFmtId="0" fontId="13" fillId="8" borderId="12" xfId="3" applyFont="1" applyFill="1" applyBorder="1"/>
    <xf numFmtId="0" fontId="9" fillId="0" borderId="0" xfId="3" applyFont="1"/>
    <xf numFmtId="0" fontId="1" fillId="2" borderId="0" xfId="3" applyFont="1" applyFill="1" applyAlignment="1">
      <alignment horizontal="center" vertical="center"/>
    </xf>
    <xf numFmtId="2" fontId="36" fillId="2" borderId="0" xfId="3" applyNumberFormat="1" applyFont="1" applyFill="1" applyAlignment="1">
      <alignment horizontal="center" vertical="center"/>
    </xf>
    <xf numFmtId="0" fontId="1" fillId="10" borderId="0" xfId="3" applyFont="1" applyFill="1" applyAlignment="1">
      <alignment vertical="center"/>
    </xf>
    <xf numFmtId="9" fontId="37" fillId="10" borderId="0" xfId="11" applyFont="1" applyFill="1" applyBorder="1" applyAlignment="1">
      <alignment horizontal="center" vertical="center"/>
    </xf>
    <xf numFmtId="9" fontId="0" fillId="0" borderId="0" xfId="11" applyFont="1" applyAlignment="1">
      <alignment horizontal="center" vertical="center"/>
    </xf>
    <xf numFmtId="0" fontId="12" fillId="0" borderId="0" xfId="3" applyAlignment="1">
      <alignment horizontal="center" vertical="center"/>
    </xf>
    <xf numFmtId="0" fontId="34" fillId="0" borderId="0" xfId="3" applyFont="1" applyAlignment="1">
      <alignment vertical="center"/>
    </xf>
    <xf numFmtId="170" fontId="41" fillId="10" borderId="22" xfId="13" applyNumberFormat="1" applyFont="1" applyFill="1" applyBorder="1" applyAlignment="1" applyProtection="1">
      <alignment horizontal="center" vertical="center"/>
      <protection hidden="1"/>
    </xf>
    <xf numFmtId="0" fontId="42" fillId="11" borderId="26" xfId="3" applyFont="1" applyFill="1" applyBorder="1" applyAlignment="1">
      <alignment horizontal="center" vertical="center"/>
    </xf>
    <xf numFmtId="0" fontId="43" fillId="11" borderId="27" xfId="3" applyFont="1" applyFill="1" applyBorder="1" applyAlignment="1">
      <alignment horizontal="center" vertical="center"/>
    </xf>
    <xf numFmtId="16" fontId="44" fillId="12" borderId="28" xfId="3" applyNumberFormat="1" applyFont="1" applyFill="1" applyBorder="1" applyAlignment="1">
      <alignment horizontal="center" vertical="center"/>
    </xf>
    <xf numFmtId="0" fontId="9" fillId="0" borderId="0" xfId="3" applyFont="1" applyAlignment="1">
      <alignment vertical="center"/>
    </xf>
    <xf numFmtId="0" fontId="12" fillId="0" borderId="0" xfId="3" applyAlignment="1">
      <alignment vertical="center"/>
    </xf>
    <xf numFmtId="0" fontId="1" fillId="0" borderId="29" xfId="12" applyFont="1" applyBorder="1" applyAlignment="1">
      <alignment horizontal="center" vertical="center"/>
    </xf>
    <xf numFmtId="0" fontId="1" fillId="13" borderId="29" xfId="12" applyFont="1" applyFill="1" applyBorder="1" applyAlignment="1">
      <alignment horizontal="center" vertical="center"/>
    </xf>
    <xf numFmtId="0" fontId="42" fillId="0" borderId="30" xfId="3" applyFont="1" applyBorder="1" applyAlignment="1">
      <alignment horizontal="center" vertical="center"/>
    </xf>
    <xf numFmtId="0" fontId="42" fillId="0" borderId="26" xfId="3" applyFont="1" applyBorder="1" applyAlignment="1">
      <alignment horizontal="center" vertical="center"/>
    </xf>
    <xf numFmtId="0" fontId="42" fillId="0" borderId="27" xfId="3" applyFont="1" applyBorder="1" applyAlignment="1">
      <alignment horizontal="center" vertical="center"/>
    </xf>
    <xf numFmtId="16" fontId="44" fillId="0" borderId="18" xfId="3" applyNumberFormat="1" applyFont="1" applyBorder="1" applyAlignment="1">
      <alignment horizontal="center" vertical="center"/>
    </xf>
    <xf numFmtId="16" fontId="44" fillId="0" borderId="0" xfId="3" applyNumberFormat="1" applyFont="1" applyAlignment="1">
      <alignment horizontal="center" vertical="center"/>
    </xf>
    <xf numFmtId="0" fontId="12" fillId="13" borderId="0" xfId="3" applyFill="1" applyAlignment="1">
      <alignment vertical="center"/>
    </xf>
    <xf numFmtId="0" fontId="45" fillId="4" borderId="30" xfId="3" applyFont="1" applyFill="1" applyBorder="1" applyAlignment="1">
      <alignment horizontal="center" vertical="center"/>
    </xf>
    <xf numFmtId="0" fontId="47" fillId="4" borderId="30" xfId="3" applyFont="1" applyFill="1" applyBorder="1" applyAlignment="1">
      <alignment vertical="center"/>
    </xf>
    <xf numFmtId="0" fontId="12" fillId="9" borderId="30" xfId="3" applyFill="1" applyBorder="1" applyAlignment="1">
      <alignment horizontal="center" vertical="center"/>
    </xf>
    <xf numFmtId="0" fontId="48" fillId="9" borderId="30" xfId="3" applyFont="1" applyFill="1" applyBorder="1" applyAlignment="1">
      <alignment horizontal="center" vertical="center"/>
    </xf>
    <xf numFmtId="2" fontId="49" fillId="0" borderId="0" xfId="3" applyNumberFormat="1" applyFont="1" applyAlignment="1">
      <alignment horizontal="center" vertical="center"/>
    </xf>
    <xf numFmtId="0" fontId="38" fillId="0" borderId="31" xfId="12" applyBorder="1" applyAlignment="1">
      <alignment horizontal="center" vertical="center"/>
    </xf>
    <xf numFmtId="0" fontId="38" fillId="0" borderId="31" xfId="12" applyBorder="1" applyAlignment="1">
      <alignment horizontal="left" vertical="center"/>
    </xf>
    <xf numFmtId="171" fontId="38" fillId="0" borderId="31" xfId="12" applyNumberFormat="1" applyBorder="1" applyAlignment="1">
      <alignment horizontal="center" vertical="center"/>
    </xf>
    <xf numFmtId="2" fontId="38" fillId="0" borderId="31" xfId="12" applyNumberFormat="1" applyBorder="1" applyAlignment="1">
      <alignment horizontal="center" vertical="center"/>
    </xf>
    <xf numFmtId="1" fontId="38" fillId="0" borderId="31" xfId="12" applyNumberFormat="1" applyBorder="1" applyAlignment="1">
      <alignment horizontal="center" vertical="center"/>
    </xf>
    <xf numFmtId="168" fontId="12" fillId="0" borderId="31" xfId="7" applyFill="1" applyBorder="1" applyAlignment="1">
      <alignment vertical="center"/>
    </xf>
    <xf numFmtId="0" fontId="38" fillId="13" borderId="31" xfId="12" applyFill="1" applyBorder="1" applyAlignment="1">
      <alignment horizontal="center" vertical="center"/>
    </xf>
    <xf numFmtId="165" fontId="38" fillId="0" borderId="31" xfId="12" applyNumberFormat="1" applyBorder="1" applyAlignment="1">
      <alignment horizontal="center" vertical="center"/>
    </xf>
    <xf numFmtId="0" fontId="38" fillId="13" borderId="32" xfId="12" applyFill="1" applyBorder="1" applyAlignment="1">
      <alignment horizontal="center" vertical="center"/>
    </xf>
    <xf numFmtId="0" fontId="50" fillId="0" borderId="0" xfId="3" applyFont="1" applyAlignment="1">
      <alignment horizontal="center" vertical="center"/>
    </xf>
    <xf numFmtId="0" fontId="51" fillId="0" borderId="0" xfId="3" applyFont="1" applyAlignment="1">
      <alignment vertical="center"/>
    </xf>
    <xf numFmtId="0" fontId="52" fillId="0" borderId="31" xfId="3" applyFont="1" applyBorder="1" applyAlignment="1">
      <alignment horizontal="right" vertical="center"/>
    </xf>
    <xf numFmtId="1" fontId="53" fillId="0" borderId="33" xfId="3" applyNumberFormat="1" applyFont="1" applyBorder="1" applyAlignment="1">
      <alignment horizontal="center" vertical="center"/>
    </xf>
    <xf numFmtId="2" fontId="10" fillId="0" borderId="0" xfId="3" applyNumberFormat="1" applyFont="1" applyAlignment="1">
      <alignment horizontal="center" vertical="center"/>
    </xf>
    <xf numFmtId="0" fontId="54" fillId="0" borderId="34" xfId="12" applyFont="1" applyBorder="1" applyAlignment="1">
      <alignment horizontal="centerContinuous" vertical="center"/>
    </xf>
    <xf numFmtId="1" fontId="54" fillId="0" borderId="34" xfId="3" applyNumberFormat="1" applyFont="1" applyBorder="1" applyAlignment="1">
      <alignment horizontal="centerContinuous" vertical="center"/>
    </xf>
    <xf numFmtId="165" fontId="34" fillId="0" borderId="32" xfId="12" applyNumberFormat="1" applyFont="1" applyBorder="1" applyAlignment="1">
      <alignment horizontal="center" vertical="center"/>
    </xf>
    <xf numFmtId="4" fontId="17" fillId="0" borderId="0" xfId="3" applyNumberFormat="1" applyFont="1" applyAlignment="1">
      <alignment horizontal="center" vertical="center"/>
    </xf>
    <xf numFmtId="0" fontId="52" fillId="0" borderId="0" xfId="3" applyFont="1" applyAlignment="1">
      <alignment horizontal="left" vertical="center"/>
    </xf>
    <xf numFmtId="0" fontId="55" fillId="0" borderId="0" xfId="3" applyFont="1" applyAlignment="1">
      <alignment horizontal="center" vertical="center"/>
    </xf>
    <xf numFmtId="0" fontId="53" fillId="0" borderId="0" xfId="3" applyFont="1" applyAlignment="1">
      <alignment horizontal="center" vertical="center"/>
    </xf>
    <xf numFmtId="4" fontId="12" fillId="0" borderId="0" xfId="3" applyNumberFormat="1"/>
    <xf numFmtId="0" fontId="1" fillId="0" borderId="31" xfId="3" applyFont="1" applyBorder="1" applyAlignment="1">
      <alignment vertical="center"/>
    </xf>
    <xf numFmtId="0" fontId="56" fillId="0" borderId="0" xfId="3" applyFont="1" applyAlignment="1">
      <alignment horizontal="center" vertical="center"/>
    </xf>
    <xf numFmtId="0" fontId="57" fillId="3" borderId="31" xfId="3" applyFont="1" applyFill="1" applyBorder="1" applyAlignment="1">
      <alignment horizontal="center" vertical="center"/>
    </xf>
    <xf numFmtId="0" fontId="12" fillId="0" borderId="0" xfId="3" applyAlignment="1">
      <alignment horizontal="right" vertical="center"/>
    </xf>
    <xf numFmtId="16" fontId="53" fillId="0" borderId="0" xfId="3" applyNumberFormat="1" applyFont="1" applyAlignment="1">
      <alignment horizontal="center" vertical="center"/>
    </xf>
    <xf numFmtId="2" fontId="9" fillId="0" borderId="0" xfId="3" applyNumberFormat="1" applyFont="1"/>
    <xf numFmtId="165" fontId="12" fillId="0" borderId="0" xfId="3" applyNumberFormat="1"/>
    <xf numFmtId="2" fontId="58" fillId="0" borderId="33" xfId="3" applyNumberFormat="1" applyFont="1" applyBorder="1" applyAlignment="1">
      <alignment horizontal="left" vertical="center"/>
    </xf>
    <xf numFmtId="2" fontId="26" fillId="0" borderId="31" xfId="3" applyNumberFormat="1" applyFont="1" applyBorder="1" applyAlignment="1">
      <alignment horizontal="center" vertical="center"/>
    </xf>
    <xf numFmtId="0" fontId="59" fillId="14" borderId="31" xfId="3" applyFont="1" applyFill="1" applyBorder="1" applyAlignment="1">
      <alignment horizontal="center" vertical="center"/>
    </xf>
    <xf numFmtId="169" fontId="59" fillId="14" borderId="31" xfId="3" applyNumberFormat="1" applyFont="1" applyFill="1" applyBorder="1" applyAlignment="1">
      <alignment horizontal="center" vertical="center"/>
    </xf>
    <xf numFmtId="2" fontId="12" fillId="0" borderId="0" xfId="3" applyNumberFormat="1"/>
    <xf numFmtId="0" fontId="26" fillId="0" borderId="31" xfId="3" applyFont="1" applyBorder="1" applyAlignment="1">
      <alignment horizontal="center" vertical="center"/>
    </xf>
    <xf numFmtId="169" fontId="26" fillId="0" borderId="31" xfId="3" applyNumberFormat="1" applyFont="1" applyBorder="1" applyAlignment="1">
      <alignment horizontal="center" vertical="center"/>
    </xf>
    <xf numFmtId="9" fontId="0" fillId="0" borderId="0" xfId="11" applyFont="1"/>
    <xf numFmtId="0" fontId="60" fillId="0" borderId="31" xfId="3" applyFont="1" applyBorder="1" applyAlignment="1">
      <alignment horizontal="center" vertical="center"/>
    </xf>
    <xf numFmtId="16" fontId="53" fillId="0" borderId="31" xfId="3" applyNumberFormat="1" applyFont="1" applyBorder="1" applyAlignment="1">
      <alignment horizontal="center" vertical="center"/>
    </xf>
    <xf numFmtId="169" fontId="61" fillId="10" borderId="31" xfId="3" applyNumberFormat="1" applyFont="1" applyFill="1" applyBorder="1" applyAlignment="1">
      <alignment horizontal="center" vertical="center"/>
    </xf>
    <xf numFmtId="2" fontId="61" fillId="0" borderId="31" xfId="3" applyNumberFormat="1" applyFont="1" applyBorder="1" applyAlignment="1">
      <alignment horizontal="center" vertical="center"/>
    </xf>
    <xf numFmtId="2" fontId="61" fillId="10" borderId="31" xfId="3" applyNumberFormat="1" applyFont="1" applyFill="1" applyBorder="1" applyAlignment="1">
      <alignment horizontal="center" vertical="center"/>
    </xf>
    <xf numFmtId="0" fontId="12" fillId="0" borderId="31" xfId="3" applyBorder="1"/>
    <xf numFmtId="172" fontId="53" fillId="0" borderId="31" xfId="3" applyNumberFormat="1" applyFont="1" applyBorder="1" applyAlignment="1">
      <alignment horizontal="center" vertical="center"/>
    </xf>
    <xf numFmtId="1" fontId="12" fillId="0" borderId="31" xfId="3" applyNumberFormat="1" applyBorder="1" applyAlignment="1">
      <alignment horizontal="center"/>
    </xf>
    <xf numFmtId="0" fontId="62" fillId="0" borderId="31" xfId="3" applyFont="1" applyBorder="1" applyAlignment="1">
      <alignment horizontal="right" vertical="center"/>
    </xf>
    <xf numFmtId="0" fontId="12" fillId="0" borderId="31" xfId="3" applyBorder="1" applyAlignment="1">
      <alignment horizontal="center"/>
    </xf>
    <xf numFmtId="44" fontId="12" fillId="0" borderId="0" xfId="2" applyFont="1"/>
    <xf numFmtId="44" fontId="12" fillId="0" borderId="0" xfId="3" applyNumberFormat="1"/>
    <xf numFmtId="0" fontId="2" fillId="0" borderId="0" xfId="0" applyFont="1" applyAlignment="1">
      <alignment vertical="center"/>
    </xf>
    <xf numFmtId="169" fontId="2" fillId="0" borderId="0" xfId="0" applyNumberFormat="1" applyFont="1" applyAlignment="1">
      <alignment horizontal="center" vertical="center"/>
    </xf>
    <xf numFmtId="44" fontId="2" fillId="0" borderId="0" xfId="2" applyFont="1" applyBorder="1" applyAlignment="1">
      <alignment vertical="center"/>
    </xf>
    <xf numFmtId="173" fontId="2" fillId="0" borderId="0" xfId="2" applyNumberFormat="1" applyFont="1" applyBorder="1" applyAlignment="1">
      <alignment horizontal="center" vertical="center"/>
    </xf>
    <xf numFmtId="44" fontId="2" fillId="0" borderId="0" xfId="0" applyNumberFormat="1" applyFont="1" applyAlignment="1">
      <alignment vertical="center"/>
    </xf>
    <xf numFmtId="0" fontId="1" fillId="0" borderId="36" xfId="0" applyFont="1" applyBorder="1" applyAlignment="1">
      <alignmen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3" fillId="0" borderId="39" xfId="0" applyFont="1" applyBorder="1" applyAlignment="1">
      <alignment horizontal="center" vertical="center"/>
    </xf>
    <xf numFmtId="169" fontId="2" fillId="0" borderId="39" xfId="0" applyNumberFormat="1" applyFont="1" applyBorder="1" applyAlignment="1">
      <alignment horizontal="center" vertical="center"/>
    </xf>
    <xf numFmtId="44" fontId="2" fillId="0" borderId="39" xfId="2" applyFont="1" applyFill="1" applyBorder="1" applyAlignment="1">
      <alignment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horizontal="center" vertical="center"/>
    </xf>
    <xf numFmtId="44" fontId="2" fillId="0" borderId="43" xfId="0" applyNumberFormat="1" applyFont="1" applyBorder="1" applyAlignment="1">
      <alignment vertical="center"/>
    </xf>
    <xf numFmtId="44" fontId="1" fillId="0" borderId="37" xfId="0" applyNumberFormat="1" applyFont="1" applyBorder="1" applyAlignment="1">
      <alignment vertical="center"/>
    </xf>
    <xf numFmtId="0" fontId="6" fillId="2" borderId="45" xfId="0" applyFont="1" applyFill="1" applyBorder="1" applyAlignment="1">
      <alignment horizontal="center" vertical="center"/>
    </xf>
    <xf numFmtId="0" fontId="5" fillId="2" borderId="2" xfId="0" applyFont="1" applyFill="1" applyBorder="1" applyAlignment="1">
      <alignment vertical="center"/>
    </xf>
    <xf numFmtId="0" fontId="2" fillId="2" borderId="2" xfId="0" applyFont="1" applyFill="1" applyBorder="1" applyAlignment="1">
      <alignment horizontal="left" vertical="center"/>
    </xf>
    <xf numFmtId="2" fontId="3" fillId="2" borderId="2"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4" fontId="0" fillId="2" borderId="2" xfId="0" applyNumberFormat="1" applyFill="1" applyBorder="1" applyAlignment="1">
      <alignment horizontal="center" vertical="center"/>
    </xf>
    <xf numFmtId="165" fontId="0" fillId="2" borderId="2" xfId="0" applyNumberFormat="1" applyFill="1" applyBorder="1" applyAlignment="1">
      <alignment horizontal="center" vertical="center"/>
    </xf>
    <xf numFmtId="0" fontId="2" fillId="0" borderId="44" xfId="0" applyFont="1" applyBorder="1" applyAlignment="1">
      <alignment horizontal="center" vertical="center"/>
    </xf>
    <xf numFmtId="0" fontId="2" fillId="0" borderId="44" xfId="0" applyFont="1" applyBorder="1" applyAlignment="1">
      <alignment horizontal="left" vertical="center"/>
    </xf>
    <xf numFmtId="2" fontId="3" fillId="0" borderId="44" xfId="0" applyNumberFormat="1" applyFont="1" applyBorder="1" applyAlignment="1">
      <alignment horizontal="center" vertical="center"/>
    </xf>
    <xf numFmtId="164" fontId="3" fillId="0" borderId="44" xfId="0" applyNumberFormat="1" applyFont="1" applyBorder="1" applyAlignment="1">
      <alignment horizontal="center" vertical="center"/>
    </xf>
    <xf numFmtId="4" fontId="3" fillId="0" borderId="44" xfId="0" applyNumberFormat="1" applyFont="1" applyBorder="1" applyAlignment="1">
      <alignment horizontal="center" vertical="center"/>
    </xf>
    <xf numFmtId="4" fontId="0" fillId="0" borderId="44" xfId="0" applyNumberFormat="1" applyBorder="1" applyAlignment="1">
      <alignment horizontal="center" vertical="center"/>
    </xf>
    <xf numFmtId="165" fontId="0" fillId="0" borderId="44" xfId="0" applyNumberFormat="1" applyBorder="1" applyAlignment="1">
      <alignment horizontal="center" vertical="center"/>
    </xf>
    <xf numFmtId="9" fontId="7" fillId="0" borderId="44" xfId="1" applyFont="1" applyFill="1" applyBorder="1" applyAlignment="1">
      <alignment horizontal="center" vertical="center"/>
    </xf>
    <xf numFmtId="165" fontId="0" fillId="0" borderId="44" xfId="0" applyNumberFormat="1" applyBorder="1" applyAlignment="1">
      <alignment vertical="center"/>
    </xf>
    <xf numFmtId="9" fontId="12" fillId="0" borderId="0" xfId="1" applyFont="1"/>
    <xf numFmtId="0" fontId="28" fillId="0" borderId="0" xfId="3" applyFont="1" applyAlignment="1">
      <alignment horizontal="center"/>
    </xf>
    <xf numFmtId="0" fontId="2" fillId="0" borderId="46" xfId="3" applyFont="1" applyBorder="1" applyAlignment="1">
      <alignment horizontal="center" vertical="center"/>
    </xf>
    <xf numFmtId="0" fontId="2" fillId="0" borderId="46" xfId="3" applyFont="1" applyBorder="1" applyAlignment="1">
      <alignment horizontal="center" vertical="center" wrapText="1"/>
    </xf>
    <xf numFmtId="0" fontId="61" fillId="0" borderId="46" xfId="3" applyFont="1" applyBorder="1" applyAlignment="1">
      <alignment horizontal="center" vertical="center"/>
    </xf>
    <xf numFmtId="0" fontId="61" fillId="0" borderId="46" xfId="3" applyFont="1" applyBorder="1" applyAlignment="1">
      <alignment vertical="center"/>
    </xf>
    <xf numFmtId="174" fontId="61" fillId="0" borderId="46" xfId="3" applyNumberFormat="1" applyFont="1" applyBorder="1" applyAlignment="1">
      <alignment horizontal="center" vertical="center"/>
    </xf>
    <xf numFmtId="165" fontId="61" fillId="0" borderId="46" xfId="3" applyNumberFormat="1" applyFont="1" applyBorder="1" applyAlignment="1">
      <alignment horizontal="center" vertical="center"/>
    </xf>
    <xf numFmtId="165" fontId="66" fillId="0" borderId="46" xfId="3" applyNumberFormat="1" applyFont="1" applyBorder="1" applyAlignment="1">
      <alignment horizontal="center"/>
    </xf>
    <xf numFmtId="44" fontId="0" fillId="0" borderId="0" xfId="2" applyFont="1"/>
    <xf numFmtId="174" fontId="2" fillId="0" borderId="39" xfId="2" applyNumberFormat="1" applyFont="1" applyFill="1" applyBorder="1" applyAlignment="1">
      <alignment horizontal="center" vertical="center"/>
    </xf>
    <xf numFmtId="0" fontId="1" fillId="0" borderId="0" xfId="0" applyFont="1"/>
    <xf numFmtId="165" fontId="8" fillId="0" borderId="0" xfId="0" applyNumberFormat="1" applyFont="1" applyAlignment="1">
      <alignment horizontal="center" vertical="center"/>
    </xf>
    <xf numFmtId="2" fontId="61" fillId="0" borderId="46" xfId="3" applyNumberFormat="1" applyFont="1" applyBorder="1" applyAlignment="1">
      <alignment horizontal="center" vertical="center"/>
    </xf>
    <xf numFmtId="0" fontId="67" fillId="15" borderId="0" xfId="0" applyFont="1" applyFill="1" applyAlignment="1">
      <alignment horizontal="center" vertical="center"/>
    </xf>
    <xf numFmtId="165" fontId="67" fillId="15" borderId="0" xfId="0" applyNumberFormat="1" applyFont="1" applyFill="1" applyAlignment="1">
      <alignment horizontal="center" vertical="center"/>
    </xf>
    <xf numFmtId="9" fontId="67" fillId="15" borderId="0" xfId="1" applyFont="1" applyFill="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68" fillId="0" borderId="7" xfId="3" applyFont="1" applyBorder="1" applyAlignment="1" applyProtection="1">
      <alignment vertical="top"/>
      <protection locked="0"/>
    </xf>
    <xf numFmtId="44" fontId="0" fillId="0" borderId="0" xfId="0" applyNumberFormat="1"/>
    <xf numFmtId="0" fontId="18" fillId="0" borderId="0" xfId="3" applyFont="1" applyAlignment="1">
      <alignment horizontal="center" vertical="center"/>
    </xf>
    <xf numFmtId="0" fontId="33" fillId="3" borderId="0" xfId="3" applyFont="1" applyFill="1" applyAlignment="1">
      <alignment horizontal="center" vertical="center"/>
    </xf>
    <xf numFmtId="0" fontId="0" fillId="0" borderId="0" xfId="0" applyAlignment="1">
      <alignment horizontal="center"/>
    </xf>
    <xf numFmtId="171" fontId="46" fillId="4" borderId="26" xfId="3" applyNumberFormat="1" applyFont="1" applyFill="1" applyBorder="1" applyAlignment="1">
      <alignment horizontal="center" vertical="center"/>
    </xf>
    <xf numFmtId="0" fontId="9" fillId="0" borderId="0" xfId="3" applyFont="1" applyAlignment="1">
      <alignment horizontal="center" vertical="center" wrapText="1"/>
    </xf>
    <xf numFmtId="0" fontId="67" fillId="0" borderId="0" xfId="3" applyFont="1" applyAlignment="1">
      <alignment horizontal="center" vertical="center" wrapText="1"/>
    </xf>
    <xf numFmtId="0" fontId="70" fillId="3" borderId="0" xfId="3" applyFont="1" applyFill="1" applyAlignment="1">
      <alignment horizontal="center" vertical="center"/>
    </xf>
    <xf numFmtId="0" fontId="46" fillId="4" borderId="26" xfId="3" applyFont="1" applyFill="1" applyBorder="1" applyAlignment="1">
      <alignment horizontal="left" vertical="center"/>
    </xf>
    <xf numFmtId="44" fontId="51" fillId="3" borderId="0" xfId="2" applyFont="1" applyFill="1" applyAlignment="1">
      <alignment vertical="center"/>
    </xf>
    <xf numFmtId="174" fontId="51" fillId="16" borderId="0" xfId="2" applyNumberFormat="1" applyFont="1" applyFill="1" applyAlignment="1">
      <alignment vertical="center"/>
    </xf>
    <xf numFmtId="9" fontId="9" fillId="0" borderId="0" xfId="3" applyNumberFormat="1" applyFont="1" applyAlignment="1">
      <alignment horizontal="center" vertical="center"/>
    </xf>
    <xf numFmtId="4" fontId="51" fillId="3" borderId="0" xfId="3" applyNumberFormat="1" applyFont="1" applyFill="1" applyAlignment="1">
      <alignment horizontal="center" vertical="center"/>
    </xf>
    <xf numFmtId="165" fontId="52" fillId="0" borderId="0" xfId="3" applyNumberFormat="1" applyFont="1" applyAlignment="1">
      <alignment horizontal="left" vertical="center"/>
    </xf>
    <xf numFmtId="44" fontId="52" fillId="0" borderId="0" xfId="3" applyNumberFormat="1" applyFont="1" applyAlignment="1">
      <alignment horizontal="left" vertical="center"/>
    </xf>
    <xf numFmtId="4" fontId="71" fillId="0" borderId="34" xfId="12" applyNumberFormat="1" applyFont="1" applyBorder="1" applyAlignment="1">
      <alignment horizontal="center" vertical="center"/>
    </xf>
    <xf numFmtId="10" fontId="9" fillId="0" borderId="0" xfId="1" applyNumberFormat="1" applyFont="1" applyAlignment="1">
      <alignment horizontal="center" vertical="center"/>
    </xf>
    <xf numFmtId="171" fontId="12" fillId="0" borderId="0" xfId="3" applyNumberFormat="1"/>
    <xf numFmtId="0" fontId="9" fillId="3" borderId="0" xfId="3" applyFont="1" applyFill="1" applyAlignment="1">
      <alignment vertical="center"/>
    </xf>
    <xf numFmtId="0" fontId="46" fillId="4" borderId="26" xfId="3" applyFont="1" applyFill="1" applyBorder="1" applyAlignment="1">
      <alignment vertical="center"/>
    </xf>
    <xf numFmtId="176" fontId="46" fillId="4" borderId="26" xfId="3" applyNumberFormat="1" applyFont="1" applyFill="1" applyBorder="1" applyAlignment="1">
      <alignment horizontal="center" vertical="center"/>
    </xf>
    <xf numFmtId="165" fontId="38" fillId="13" borderId="31" xfId="12" applyNumberFormat="1" applyFill="1" applyBorder="1" applyAlignment="1">
      <alignment horizontal="center" vertical="center"/>
    </xf>
    <xf numFmtId="0" fontId="54" fillId="0" borderId="50" xfId="3" applyFont="1" applyBorder="1" applyAlignment="1">
      <alignment horizontal="centerContinuous" vertical="center"/>
    </xf>
    <xf numFmtId="174" fontId="51" fillId="17" borderId="0" xfId="3" applyNumberFormat="1" applyFont="1" applyFill="1" applyAlignment="1">
      <alignment vertical="center"/>
    </xf>
    <xf numFmtId="0" fontId="1" fillId="3" borderId="29" xfId="12" applyFont="1" applyFill="1" applyBorder="1" applyAlignment="1">
      <alignment horizontal="center" vertical="center"/>
    </xf>
    <xf numFmtId="0" fontId="54" fillId="0" borderId="31" xfId="3" applyFont="1" applyBorder="1" applyAlignment="1">
      <alignment horizontal="centerContinuous" vertical="center"/>
    </xf>
    <xf numFmtId="0" fontId="12" fillId="0" borderId="3" xfId="0" applyFont="1" applyBorder="1" applyAlignment="1">
      <alignment horizontal="center"/>
    </xf>
    <xf numFmtId="165" fontId="12" fillId="0" borderId="3" xfId="0" applyNumberFormat="1" applyFont="1" applyBorder="1" applyAlignment="1">
      <alignment horizontal="center"/>
    </xf>
    <xf numFmtId="44" fontId="12" fillId="7" borderId="3" xfId="2" applyFont="1" applyFill="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44" fontId="1" fillId="0" borderId="0" xfId="0" applyNumberFormat="1" applyFont="1"/>
    <xf numFmtId="0" fontId="0" fillId="0" borderId="3" xfId="0" applyBorder="1"/>
    <xf numFmtId="44" fontId="1" fillId="0" borderId="3" xfId="0" applyNumberFormat="1" applyFont="1" applyBorder="1"/>
    <xf numFmtId="44" fontId="1" fillId="3" borderId="3" xfId="0" applyNumberFormat="1" applyFont="1" applyFill="1" applyBorder="1"/>
    <xf numFmtId="0" fontId="0" fillId="0" borderId="3" xfId="0" applyBorder="1" applyAlignment="1">
      <alignment horizontal="center"/>
    </xf>
    <xf numFmtId="0" fontId="1" fillId="15" borderId="29" xfId="12" applyFont="1" applyFill="1" applyBorder="1" applyAlignment="1">
      <alignment horizontal="center" vertical="center"/>
    </xf>
    <xf numFmtId="0" fontId="12" fillId="15" borderId="0" xfId="3" applyFill="1" applyAlignment="1">
      <alignment vertical="center"/>
    </xf>
    <xf numFmtId="165" fontId="38" fillId="15" borderId="31" xfId="12" applyNumberFormat="1" applyFill="1" applyBorder="1" applyAlignment="1">
      <alignment horizontal="center" vertical="center"/>
    </xf>
    <xf numFmtId="165" fontId="34" fillId="15" borderId="32" xfId="12" applyNumberFormat="1" applyFont="1" applyFill="1" applyBorder="1" applyAlignment="1">
      <alignment horizontal="center" vertical="center"/>
    </xf>
    <xf numFmtId="9" fontId="12" fillId="0" borderId="0" xfId="1" applyFont="1" applyAlignment="1">
      <alignment horizontal="center" vertical="center"/>
    </xf>
    <xf numFmtId="9" fontId="12" fillId="0" borderId="0" xfId="1" applyFont="1" applyAlignment="1">
      <alignment vertical="center"/>
    </xf>
    <xf numFmtId="0" fontId="54" fillId="0" borderId="34" xfId="3" applyFont="1" applyBorder="1" applyAlignment="1">
      <alignment horizontal="centerContinuous"/>
    </xf>
    <xf numFmtId="0" fontId="12" fillId="0" borderId="34" xfId="3" applyBorder="1"/>
    <xf numFmtId="10" fontId="73" fillId="0" borderId="0" xfId="1" applyNumberFormat="1" applyFont="1" applyAlignment="1">
      <alignment horizontal="center"/>
    </xf>
    <xf numFmtId="0" fontId="52" fillId="13" borderId="52" xfId="0" applyFont="1" applyFill="1" applyBorder="1" applyAlignment="1">
      <alignment horizontal="center" vertical="center"/>
    </xf>
    <xf numFmtId="0" fontId="46" fillId="4" borderId="30" xfId="3" applyFont="1" applyFill="1" applyBorder="1" applyAlignment="1">
      <alignment vertical="center"/>
    </xf>
    <xf numFmtId="177" fontId="1" fillId="0" borderId="0" xfId="0" applyNumberFormat="1" applyFont="1" applyAlignment="1">
      <alignment horizontal="center"/>
    </xf>
    <xf numFmtId="0" fontId="0" fillId="0" borderId="31" xfId="0" applyBorder="1" applyAlignment="1">
      <alignment horizontal="center" vertical="center"/>
    </xf>
    <xf numFmtId="0" fontId="0" fillId="0" borderId="31" xfId="0" applyBorder="1" applyAlignment="1">
      <alignment vertical="center"/>
    </xf>
    <xf numFmtId="177" fontId="0" fillId="0" borderId="31" xfId="0" applyNumberFormat="1" applyBorder="1" applyAlignment="1">
      <alignment horizontal="center" vertical="center"/>
    </xf>
    <xf numFmtId="0" fontId="22" fillId="8" borderId="0" xfId="3" applyFont="1" applyFill="1" applyAlignment="1">
      <alignment horizontal="center"/>
    </xf>
    <xf numFmtId="0" fontId="13" fillId="8" borderId="0" xfId="3" applyFont="1" applyFill="1" applyAlignment="1">
      <alignment horizontal="left"/>
    </xf>
    <xf numFmtId="0" fontId="13" fillId="8" borderId="0" xfId="3" applyFont="1" applyFill="1" applyAlignment="1">
      <alignment horizontal="center"/>
    </xf>
    <xf numFmtId="0" fontId="13" fillId="8" borderId="16" xfId="3" applyFont="1" applyFill="1" applyBorder="1" applyAlignment="1">
      <alignment horizontal="left"/>
    </xf>
    <xf numFmtId="0" fontId="22" fillId="8" borderId="17" xfId="3" applyFont="1" applyFill="1" applyBorder="1" applyAlignment="1">
      <alignment horizontal="center"/>
    </xf>
    <xf numFmtId="169" fontId="29" fillId="6" borderId="4" xfId="3" applyNumberFormat="1" applyFont="1" applyFill="1" applyBorder="1" applyAlignment="1">
      <alignment horizontal="center" vertical="center"/>
    </xf>
    <xf numFmtId="169" fontId="29" fillId="6" borderId="5" xfId="3" applyNumberFormat="1" applyFont="1" applyFill="1" applyBorder="1" applyAlignment="1">
      <alignment horizontal="center" vertical="center"/>
    </xf>
    <xf numFmtId="169" fontId="29" fillId="6" borderId="6" xfId="3" applyNumberFormat="1" applyFont="1" applyFill="1" applyBorder="1" applyAlignment="1">
      <alignment horizontal="center" vertical="center"/>
    </xf>
    <xf numFmtId="169" fontId="29" fillId="6" borderId="3" xfId="3" applyNumberFormat="1" applyFont="1" applyFill="1" applyBorder="1" applyAlignment="1">
      <alignment horizontal="center" vertical="center"/>
    </xf>
    <xf numFmtId="168" fontId="30" fillId="5" borderId="3" xfId="7" applyFont="1" applyFill="1" applyBorder="1" applyAlignment="1" applyProtection="1">
      <alignment horizontal="center" vertical="center"/>
    </xf>
    <xf numFmtId="0" fontId="32" fillId="7" borderId="10" xfId="3" applyFont="1" applyFill="1" applyBorder="1" applyAlignment="1" applyProtection="1">
      <alignment horizontal="left" vertical="center"/>
      <protection locked="0"/>
    </xf>
    <xf numFmtId="0" fontId="32" fillId="7" borderId="11" xfId="3" applyFont="1" applyFill="1" applyBorder="1" applyAlignment="1" applyProtection="1">
      <alignment horizontal="left" vertical="center"/>
      <protection locked="0"/>
    </xf>
    <xf numFmtId="0" fontId="32" fillId="7" borderId="12" xfId="3" applyFont="1" applyFill="1" applyBorder="1" applyAlignment="1" applyProtection="1">
      <alignment horizontal="left" vertical="center"/>
      <protection locked="0"/>
    </xf>
    <xf numFmtId="0" fontId="22" fillId="7" borderId="7" xfId="3" applyFont="1" applyFill="1" applyBorder="1" applyAlignment="1">
      <alignment horizontal="center" vertical="center"/>
    </xf>
    <xf numFmtId="0" fontId="22" fillId="7" borderId="8" xfId="3" applyFont="1" applyFill="1" applyBorder="1" applyAlignment="1">
      <alignment horizontal="center" vertical="center"/>
    </xf>
    <xf numFmtId="0" fontId="22" fillId="7" borderId="9" xfId="3" applyFont="1" applyFill="1" applyBorder="1" applyAlignment="1">
      <alignment horizontal="center" vertical="center"/>
    </xf>
    <xf numFmtId="168" fontId="30" fillId="5" borderId="4" xfId="7" applyFont="1" applyFill="1" applyBorder="1" applyAlignment="1" applyProtection="1">
      <alignment horizontal="center" vertical="center"/>
    </xf>
    <xf numFmtId="168" fontId="30" fillId="5" borderId="5" xfId="7" applyFont="1" applyFill="1" applyBorder="1" applyAlignment="1" applyProtection="1">
      <alignment horizontal="center" vertical="center"/>
    </xf>
    <xf numFmtId="168" fontId="30" fillId="5" borderId="6" xfId="7" applyFont="1" applyFill="1" applyBorder="1" applyAlignment="1" applyProtection="1">
      <alignment horizontal="center" vertical="center"/>
    </xf>
    <xf numFmtId="0" fontId="21" fillId="0" borderId="4"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4" xfId="3" applyFont="1" applyBorder="1" applyAlignment="1" applyProtection="1">
      <alignment horizontal="left" vertical="center"/>
      <protection locked="0"/>
    </xf>
    <xf numFmtId="0" fontId="30" fillId="0" borderId="5" xfId="3" applyFont="1" applyBorder="1" applyAlignment="1" applyProtection="1">
      <alignment horizontal="left" vertical="center"/>
      <protection locked="0"/>
    </xf>
    <xf numFmtId="0" fontId="30" fillId="0" borderId="6" xfId="3" applyFont="1" applyBorder="1" applyAlignment="1" applyProtection="1">
      <alignment horizontal="left" vertical="center"/>
      <protection locked="0"/>
    </xf>
    <xf numFmtId="0" fontId="30" fillId="0" borderId="4" xfId="3" applyFont="1" applyBorder="1" applyAlignment="1" applyProtection="1">
      <alignment horizontal="center" vertical="center"/>
      <protection locked="0"/>
    </xf>
    <xf numFmtId="0" fontId="30" fillId="0" borderId="5" xfId="3" applyFont="1" applyBorder="1" applyAlignment="1" applyProtection="1">
      <alignment horizontal="center" vertical="center"/>
      <protection locked="0"/>
    </xf>
    <xf numFmtId="0" fontId="30" fillId="0" borderId="6" xfId="3" applyFont="1" applyBorder="1" applyAlignment="1" applyProtection="1">
      <alignment horizontal="center" vertical="center"/>
      <protection locked="0"/>
    </xf>
    <xf numFmtId="0" fontId="30" fillId="0" borderId="4" xfId="6" applyNumberFormat="1" applyFont="1" applyFill="1" applyBorder="1" applyAlignment="1" applyProtection="1">
      <alignment horizontal="center" vertical="center"/>
      <protection locked="0"/>
    </xf>
    <xf numFmtId="0" fontId="30" fillId="0" borderId="5" xfId="6" applyNumberFormat="1" applyFont="1" applyFill="1" applyBorder="1" applyAlignment="1" applyProtection="1">
      <alignment horizontal="center" vertical="center"/>
      <protection locked="0"/>
    </xf>
    <xf numFmtId="0" fontId="30" fillId="0" borderId="6" xfId="6" applyNumberFormat="1" applyFont="1" applyFill="1" applyBorder="1" applyAlignment="1" applyProtection="1">
      <alignment horizontal="center" vertical="center"/>
      <protection locked="0"/>
    </xf>
    <xf numFmtId="167" fontId="30" fillId="0" borderId="4" xfId="6" applyFont="1" applyFill="1" applyBorder="1" applyAlignment="1" applyProtection="1">
      <alignment horizontal="center" vertical="center"/>
      <protection locked="0"/>
    </xf>
    <xf numFmtId="167" fontId="30" fillId="0" borderId="5" xfId="6" applyFont="1" applyFill="1" applyBorder="1" applyAlignment="1" applyProtection="1">
      <alignment horizontal="center" vertical="center"/>
      <protection locked="0"/>
    </xf>
    <xf numFmtId="167" fontId="30" fillId="0" borderId="6" xfId="6" applyFont="1" applyFill="1" applyBorder="1" applyAlignment="1" applyProtection="1">
      <alignment horizontal="center" vertical="center"/>
      <protection locked="0"/>
    </xf>
    <xf numFmtId="2" fontId="30" fillId="0" borderId="4" xfId="6" applyNumberFormat="1" applyFont="1" applyFill="1" applyBorder="1" applyAlignment="1" applyProtection="1">
      <alignment horizontal="center" vertical="center"/>
      <protection locked="0"/>
    </xf>
    <xf numFmtId="2" fontId="30" fillId="0" borderId="5" xfId="6" applyNumberFormat="1" applyFont="1" applyFill="1" applyBorder="1" applyAlignment="1" applyProtection="1">
      <alignment horizontal="center" vertical="center"/>
      <protection locked="0"/>
    </xf>
    <xf numFmtId="2" fontId="30" fillId="0" borderId="6" xfId="6" applyNumberFormat="1" applyFont="1" applyFill="1" applyBorder="1" applyAlignment="1" applyProtection="1">
      <alignment horizontal="center" vertical="center"/>
      <protection locked="0"/>
    </xf>
    <xf numFmtId="164" fontId="30" fillId="0" borderId="4" xfId="6" applyNumberFormat="1" applyFont="1" applyFill="1" applyBorder="1" applyAlignment="1" applyProtection="1">
      <alignment horizontal="center" vertical="center"/>
      <protection locked="0"/>
    </xf>
    <xf numFmtId="164" fontId="30" fillId="0" borderId="5" xfId="6" applyNumberFormat="1" applyFont="1" applyFill="1" applyBorder="1" applyAlignment="1" applyProtection="1">
      <alignment horizontal="center" vertical="center"/>
      <protection locked="0"/>
    </xf>
    <xf numFmtId="164" fontId="30" fillId="0" borderId="6" xfId="6" applyNumberFormat="1" applyFont="1" applyFill="1" applyBorder="1" applyAlignment="1" applyProtection="1">
      <alignment horizontal="center" vertical="center"/>
      <protection locked="0"/>
    </xf>
    <xf numFmtId="49" fontId="21" fillId="0" borderId="4" xfId="4" applyNumberFormat="1" applyFont="1" applyBorder="1" applyAlignment="1">
      <alignment horizontal="center" vertical="center"/>
    </xf>
    <xf numFmtId="49" fontId="21" fillId="0" borderId="6" xfId="4" applyNumberFormat="1" applyFont="1" applyBorder="1" applyAlignment="1">
      <alignment horizontal="center" vertical="center"/>
    </xf>
    <xf numFmtId="0" fontId="29" fillId="2" borderId="4" xfId="3" applyFont="1" applyFill="1" applyBorder="1" applyAlignment="1">
      <alignment horizontal="center" vertical="center"/>
    </xf>
    <xf numFmtId="0" fontId="29" fillId="2" borderId="5" xfId="3" applyFont="1" applyFill="1" applyBorder="1" applyAlignment="1">
      <alignment horizontal="center" vertical="center"/>
    </xf>
    <xf numFmtId="0" fontId="29" fillId="2" borderId="6" xfId="3" applyFont="1" applyFill="1" applyBorder="1" applyAlignment="1">
      <alignment horizontal="center" vertical="center"/>
    </xf>
    <xf numFmtId="0" fontId="13" fillId="0" borderId="3" xfId="3" applyFont="1" applyBorder="1" applyAlignment="1">
      <alignment horizontal="center"/>
    </xf>
    <xf numFmtId="0" fontId="14" fillId="0" borderId="4" xfId="3" applyFont="1" applyBorder="1" applyAlignment="1">
      <alignment horizontal="center" vertical="center" wrapText="1" readingOrder="1"/>
    </xf>
    <xf numFmtId="0" fontId="14" fillId="0" borderId="5" xfId="3" applyFont="1" applyBorder="1" applyAlignment="1">
      <alignment horizontal="center" vertical="center" wrapText="1" readingOrder="1"/>
    </xf>
    <xf numFmtId="0" fontId="14" fillId="0" borderId="6" xfId="3" applyFont="1" applyBorder="1" applyAlignment="1">
      <alignment horizontal="center" vertical="center" wrapText="1" readingOrder="1"/>
    </xf>
    <xf numFmtId="0" fontId="16" fillId="2" borderId="7" xfId="3" applyFont="1" applyFill="1" applyBorder="1" applyAlignment="1">
      <alignment horizontal="center" vertical="center"/>
    </xf>
    <xf numFmtId="0" fontId="16" fillId="2" borderId="8" xfId="3" applyFont="1" applyFill="1" applyBorder="1" applyAlignment="1">
      <alignment horizontal="center" vertical="center"/>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11" xfId="3" applyFont="1" applyFill="1" applyBorder="1" applyAlignment="1">
      <alignment horizontal="center" vertical="center"/>
    </xf>
    <xf numFmtId="0" fontId="16" fillId="2" borderId="12" xfId="3" applyFont="1" applyFill="1" applyBorder="1" applyAlignment="1">
      <alignment horizontal="center" vertical="center"/>
    </xf>
    <xf numFmtId="0" fontId="16" fillId="2" borderId="3" xfId="3" applyFont="1" applyFill="1" applyBorder="1" applyAlignment="1">
      <alignment horizontal="center" vertical="center"/>
    </xf>
    <xf numFmtId="175" fontId="17" fillId="0" borderId="7" xfId="3" applyNumberFormat="1" applyFont="1" applyBorder="1" applyAlignment="1" applyProtection="1">
      <alignment horizontal="center" vertical="center"/>
      <protection locked="0"/>
    </xf>
    <xf numFmtId="175" fontId="17" fillId="0" borderId="8" xfId="3" applyNumberFormat="1" applyFont="1" applyBorder="1" applyAlignment="1" applyProtection="1">
      <alignment horizontal="center" vertical="center"/>
      <protection locked="0"/>
    </xf>
    <xf numFmtId="175" fontId="17" fillId="0" borderId="9" xfId="3" applyNumberFormat="1" applyFont="1" applyBorder="1" applyAlignment="1" applyProtection="1">
      <alignment horizontal="center" vertical="center"/>
      <protection locked="0"/>
    </xf>
    <xf numFmtId="175" fontId="17" fillId="0" borderId="10" xfId="3" applyNumberFormat="1" applyFont="1" applyBorder="1" applyAlignment="1" applyProtection="1">
      <alignment horizontal="center" vertical="center"/>
      <protection locked="0"/>
    </xf>
    <xf numFmtId="175" fontId="17" fillId="0" borderId="11" xfId="3" applyNumberFormat="1" applyFont="1" applyBorder="1" applyAlignment="1" applyProtection="1">
      <alignment horizontal="center" vertical="center"/>
      <protection locked="0"/>
    </xf>
    <xf numFmtId="175" fontId="17" fillId="0" borderId="12" xfId="3" applyNumberFormat="1" applyFont="1" applyBorder="1" applyAlignment="1" applyProtection="1">
      <alignment horizontal="center" vertical="center"/>
      <protection locked="0"/>
    </xf>
    <xf numFmtId="14" fontId="17" fillId="0" borderId="7" xfId="3" applyNumberFormat="1" applyFont="1" applyBorder="1" applyAlignment="1" applyProtection="1">
      <alignment horizontal="center" vertical="center"/>
      <protection locked="0"/>
    </xf>
    <xf numFmtId="14" fontId="17" fillId="0" borderId="8" xfId="3" applyNumberFormat="1" applyFont="1" applyBorder="1" applyAlignment="1" applyProtection="1">
      <alignment horizontal="center" vertical="center"/>
      <protection locked="0"/>
    </xf>
    <xf numFmtId="14" fontId="17" fillId="0" borderId="9" xfId="3" applyNumberFormat="1" applyFont="1" applyBorder="1" applyAlignment="1" applyProtection="1">
      <alignment horizontal="center" vertical="center"/>
      <protection locked="0"/>
    </xf>
    <xf numFmtId="14" fontId="17" fillId="0" borderId="10" xfId="3" applyNumberFormat="1" applyFont="1" applyBorder="1" applyAlignment="1" applyProtection="1">
      <alignment horizontal="center" vertical="center"/>
      <protection locked="0"/>
    </xf>
    <xf numFmtId="14" fontId="17" fillId="0" borderId="11" xfId="3" applyNumberFormat="1" applyFont="1" applyBorder="1" applyAlignment="1" applyProtection="1">
      <alignment horizontal="center" vertical="center"/>
      <protection locked="0"/>
    </xf>
    <xf numFmtId="14" fontId="17" fillId="0" borderId="12" xfId="3" applyNumberFormat="1" applyFont="1" applyBorder="1" applyAlignment="1" applyProtection="1">
      <alignment horizontal="center" vertical="center"/>
      <protection locked="0"/>
    </xf>
    <xf numFmtId="0" fontId="27" fillId="2" borderId="3" xfId="3" applyFont="1" applyFill="1" applyBorder="1" applyAlignment="1">
      <alignment horizontal="center" vertical="center"/>
    </xf>
    <xf numFmtId="0" fontId="23" fillId="0" borderId="3" xfId="3" applyFont="1" applyBorder="1" applyAlignment="1" applyProtection="1">
      <alignment horizontal="center" vertical="center"/>
      <protection locked="0"/>
    </xf>
    <xf numFmtId="0" fontId="22" fillId="2" borderId="3" xfId="3" applyFont="1" applyFill="1" applyBorder="1" applyAlignment="1">
      <alignment horizontal="center" vertical="center"/>
    </xf>
    <xf numFmtId="0" fontId="27" fillId="2" borderId="4" xfId="3" applyFont="1" applyFill="1" applyBorder="1" applyAlignment="1">
      <alignment horizontal="center" vertical="center" wrapText="1"/>
    </xf>
    <xf numFmtId="0" fontId="27" fillId="2" borderId="5" xfId="3" applyFont="1" applyFill="1" applyBorder="1" applyAlignment="1">
      <alignment horizontal="center" vertical="center" wrapText="1"/>
    </xf>
    <xf numFmtId="0" fontId="23" fillId="2" borderId="5" xfId="3" applyFont="1" applyFill="1" applyBorder="1" applyAlignment="1" applyProtection="1">
      <alignment horizontal="left" vertical="top" wrapText="1"/>
      <protection locked="0"/>
    </xf>
    <xf numFmtId="0" fontId="23" fillId="2" borderId="6" xfId="3" applyFont="1" applyFill="1" applyBorder="1" applyAlignment="1" applyProtection="1">
      <alignment horizontal="left" vertical="top" wrapText="1"/>
      <protection locked="0"/>
    </xf>
    <xf numFmtId="0" fontId="23" fillId="0" borderId="3" xfId="3" applyFont="1" applyBorder="1" applyAlignment="1" applyProtection="1">
      <alignment horizontal="left" vertical="center"/>
      <protection locked="0"/>
    </xf>
    <xf numFmtId="166" fontId="23" fillId="0" borderId="3" xfId="3" applyNumberFormat="1" applyFont="1" applyBorder="1" applyAlignment="1" applyProtection="1">
      <alignment horizontal="center" vertical="center"/>
      <protection locked="0"/>
    </xf>
    <xf numFmtId="0" fontId="25" fillId="0" borderId="3" xfId="5" applyFont="1" applyBorder="1" applyAlignment="1" applyProtection="1">
      <alignment horizontal="center" vertical="center"/>
      <protection locked="0"/>
    </xf>
    <xf numFmtId="0" fontId="26" fillId="0" borderId="3" xfId="3" applyFont="1" applyBorder="1" applyAlignment="1" applyProtection="1">
      <alignment horizontal="center" vertical="center"/>
      <protection locked="0"/>
    </xf>
    <xf numFmtId="0" fontId="63" fillId="2" borderId="33"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22" xfId="0" applyFont="1" applyFill="1" applyBorder="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35" fillId="3" borderId="0" xfId="3" applyFont="1" applyFill="1" applyAlignment="1">
      <alignment horizontal="center" vertical="center"/>
    </xf>
    <xf numFmtId="0" fontId="39" fillId="9" borderId="51" xfId="12" applyFont="1" applyFill="1" applyBorder="1" applyAlignment="1">
      <alignment horizontal="center" vertical="center"/>
    </xf>
    <xf numFmtId="0" fontId="39" fillId="9" borderId="0" xfId="12" applyFont="1" applyFill="1" applyAlignment="1">
      <alignment horizontal="center" vertical="center"/>
    </xf>
    <xf numFmtId="0" fontId="39" fillId="9" borderId="19" xfId="12" applyFont="1" applyFill="1" applyBorder="1" applyAlignment="1">
      <alignment horizontal="center" vertical="center"/>
    </xf>
    <xf numFmtId="0" fontId="39" fillId="9" borderId="20" xfId="12" applyFont="1" applyFill="1" applyBorder="1" applyAlignment="1">
      <alignment horizontal="center" vertical="center"/>
    </xf>
    <xf numFmtId="0" fontId="39" fillId="9" borderId="21" xfId="12" applyFont="1" applyFill="1" applyBorder="1" applyAlignment="1">
      <alignment horizontal="center" vertical="center"/>
    </xf>
    <xf numFmtId="0" fontId="39" fillId="9" borderId="23" xfId="12" applyFont="1" applyFill="1" applyBorder="1" applyAlignment="1">
      <alignment horizontal="center" vertical="center"/>
    </xf>
    <xf numFmtId="0" fontId="39" fillId="9" borderId="24" xfId="12" applyFont="1" applyFill="1" applyBorder="1" applyAlignment="1">
      <alignment horizontal="center" vertical="center"/>
    </xf>
    <xf numFmtId="0" fontId="39" fillId="9" borderId="25" xfId="12" applyFont="1" applyFill="1" applyBorder="1" applyAlignment="1">
      <alignment horizontal="center" vertical="center"/>
    </xf>
    <xf numFmtId="0" fontId="63" fillId="8" borderId="46" xfId="3" applyFont="1" applyFill="1" applyBorder="1" applyAlignment="1">
      <alignment horizontal="center" vertical="center"/>
    </xf>
    <xf numFmtId="0" fontId="64" fillId="15" borderId="46" xfId="3" applyFont="1" applyFill="1" applyBorder="1" applyAlignment="1">
      <alignment horizontal="left" vertical="center"/>
    </xf>
    <xf numFmtId="0" fontId="65" fillId="0" borderId="46" xfId="3" applyFont="1" applyBorder="1" applyAlignment="1">
      <alignment horizontal="right" vertical="center"/>
    </xf>
  </cellXfs>
  <cellStyles count="14">
    <cellStyle name="Hiperlink 2" xfId="5" xr:uid="{D94B280D-D467-444D-86C4-E330D575C8BF}"/>
    <cellStyle name="Hiperlink 3" xfId="9" xr:uid="{CED5EB6F-D7D0-43E7-A074-A59098177E61}"/>
    <cellStyle name="Moeda" xfId="2" builtinId="4"/>
    <cellStyle name="Moeda 2 2" xfId="7" xr:uid="{60FF7E6D-8088-4FD7-AA95-D7B2A2068E29}"/>
    <cellStyle name="Normal" xfId="0" builtinId="0"/>
    <cellStyle name="Normal 2" xfId="3" xr:uid="{31CB73B1-8F52-4A69-A4FE-4588BF7F89AB}"/>
    <cellStyle name="Normal 3" xfId="12" xr:uid="{55E8580C-CB0E-4AC0-B843-76103BF0ADA7}"/>
    <cellStyle name="Normal 3 2" xfId="8" xr:uid="{C7D8E98D-365A-45EC-B56F-13221FB85E17}"/>
    <cellStyle name="Normal_Banco_dados Produtividade" xfId="13" xr:uid="{0B632790-F40F-46DB-9E71-2EFBD621D6A6}"/>
    <cellStyle name="Normal_Boletim de Medição 2009 rev1" xfId="4" xr:uid="{6447D501-6F2F-40D3-BEF3-7824F2AB0C6E}"/>
    <cellStyle name="Porcentagem" xfId="1" builtinId="5"/>
    <cellStyle name="Porcentagem 3" xfId="10" xr:uid="{238B5AF3-4568-4E64-9FD0-890649388F8E}"/>
    <cellStyle name="Porcentagem 5" xfId="11" xr:uid="{37DC7EED-8A29-4293-A133-EE981479E524}"/>
    <cellStyle name="Vírgula 2" xfId="6" xr:uid="{38929FAA-5AE3-4F98-91D1-A1864341FB30}"/>
  </cellStyles>
  <dxfs count="9">
    <dxf>
      <fill>
        <patternFill>
          <bgColor theme="4" tint="0.39994506668294322"/>
        </patternFill>
      </fill>
    </dxf>
    <dxf>
      <fill>
        <patternFill>
          <bgColor theme="4"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ill>
        <patternFill>
          <bgColor theme="4" tint="0.39994506668294322"/>
        </patternFill>
      </fill>
    </dxf>
    <dxf>
      <fill>
        <patternFill>
          <bgColor theme="4" tint="0.39994506668294322"/>
        </patternFill>
      </fill>
    </dxf>
    <dxf>
      <fill>
        <patternFill>
          <bgColor theme="4"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s>
  <tableStyles count="0" defaultTableStyle="TableStyleMedium2" defaultPivotStyle="PivotStyleLight16"/>
  <colors>
    <mruColors>
      <color rgb="FFDAE3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'MEM. CALC MOD'!$F$10:$CF$10</c:f>
            </c:numRef>
          </c:cat>
          <c:val>
            <c:numRef>
              <c:f>'MEM. CALC MOD'!$F$17:$CF$17</c:f>
            </c:numRef>
          </c:val>
          <c:extLst>
            <c:ext xmlns:c16="http://schemas.microsoft.com/office/drawing/2014/chart" uri="{C3380CC4-5D6E-409C-BE32-E72D297353CC}">
              <c16:uniqueId val="{00000000-4790-4703-9547-F227E3D5B3CC}"/>
            </c:ext>
          </c:extLst>
        </c:ser>
        <c:dLbls>
          <c:dLblPos val="outEnd"/>
          <c:showLegendKey val="0"/>
          <c:showVal val="1"/>
          <c:showCatName val="0"/>
          <c:showSerName val="0"/>
          <c:showPercent val="0"/>
          <c:showBubbleSize val="0"/>
        </c:dLbls>
        <c:gapWidth val="219"/>
        <c:overlap val="-27"/>
        <c:axId val="474032895"/>
        <c:axId val="474034335"/>
      </c:barChart>
      <c:catAx>
        <c:axId val="474032895"/>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74034335"/>
        <c:crosses val="autoZero"/>
        <c:auto val="1"/>
        <c:lblAlgn val="ctr"/>
        <c:lblOffset val="100"/>
        <c:noMultiLvlLbl val="1"/>
      </c:catAx>
      <c:valAx>
        <c:axId val="474034335"/>
        <c:scaling>
          <c:orientation val="minMax"/>
        </c:scaling>
        <c:delete val="1"/>
        <c:axPos val="l"/>
        <c:numFmt formatCode="0" sourceLinked="1"/>
        <c:majorTickMark val="none"/>
        <c:minorTickMark val="none"/>
        <c:tickLblPos val="nextTo"/>
        <c:crossAx val="4740328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6</xdr:col>
          <xdr:colOff>66675</xdr:colOff>
          <xdr:row>0</xdr:row>
          <xdr:rowOff>257175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214312</xdr:colOff>
      <xdr:row>0</xdr:row>
      <xdr:rowOff>145207</xdr:rowOff>
    </xdr:from>
    <xdr:ext cx="5668816" cy="342786"/>
    <xdr:sp macro="" textlink="">
      <xdr:nvSpPr>
        <xdr:cNvPr id="3" name="Retângulo 2">
          <a:extLst>
            <a:ext uri="{FF2B5EF4-FFF2-40B4-BE49-F238E27FC236}">
              <a16:creationId xmlns:a16="http://schemas.microsoft.com/office/drawing/2014/main" id="{00000000-0008-0000-0100-000003000000}"/>
            </a:ext>
          </a:extLst>
        </xdr:cNvPr>
        <xdr:cNvSpPr/>
      </xdr:nvSpPr>
      <xdr:spPr>
        <a:xfrm>
          <a:off x="7298531" y="145207"/>
          <a:ext cx="5668816" cy="342786"/>
        </a:xfrm>
        <a:prstGeom prst="rect">
          <a:avLst/>
        </a:prstGeom>
        <a:noFill/>
      </xdr:spPr>
      <xdr:txBody>
        <a:bodyPr wrap="square" lIns="91440" tIns="45720" rIns="91440" bIns="45720">
          <a:spAutoFit/>
        </a:bodyPr>
        <a:lstStyle/>
        <a:p>
          <a:pPr algn="ctr"/>
          <a:r>
            <a:rPr lang="pt-BR" sz="1600" b="1" cap="none" spc="0">
              <a:ln w="0"/>
              <a:solidFill>
                <a:schemeClr val="tx1"/>
              </a:solidFill>
              <a:effectLst>
                <a:outerShdw blurRad="38100" dist="19050" dir="2700000" algn="tl" rotWithShape="0">
                  <a:schemeClr val="dk1">
                    <a:alpha val="40000"/>
                  </a:schemeClr>
                </a:outerShdw>
              </a:effectLst>
            </a:rPr>
            <a:t>LEVANTAMENTO - ESCOPO REFRATÁRIO </a:t>
          </a:r>
        </a:p>
      </xdr:txBody>
    </xdr:sp>
    <xdr:clientData/>
  </xdr:oneCellAnchor>
  <mc:AlternateContent xmlns:mc="http://schemas.openxmlformats.org/markup-compatibility/2006">
    <mc:Choice xmlns:a14="http://schemas.microsoft.com/office/drawing/2010/main" Requires="a14">
      <xdr:twoCellAnchor>
        <xdr:from>
          <xdr:col>0</xdr:col>
          <xdr:colOff>85725</xdr:colOff>
          <xdr:row>0</xdr:row>
          <xdr:rowOff>123825</xdr:rowOff>
        </xdr:from>
        <xdr:to>
          <xdr:col>2</xdr:col>
          <xdr:colOff>123825</xdr:colOff>
          <xdr:row>0</xdr:row>
          <xdr:rowOff>447675</xdr:rowOff>
        </xdr:to>
        <xdr:sp macro="" textlink="">
          <xdr:nvSpPr>
            <xdr:cNvPr id="2178" name="Object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15240</xdr:rowOff>
    </xdr:from>
    <xdr:to>
      <xdr:col>1</xdr:col>
      <xdr:colOff>266700</xdr:colOff>
      <xdr:row>0</xdr:row>
      <xdr:rowOff>281940</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5240"/>
          <a:ext cx="8001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4535</xdr:colOff>
      <xdr:row>18</xdr:row>
      <xdr:rowOff>57150</xdr:rowOff>
    </xdr:from>
    <xdr:to>
      <xdr:col>83</xdr:col>
      <xdr:colOff>421821</xdr:colOff>
      <xdr:row>29</xdr:row>
      <xdr:rowOff>6350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2</xdr:col>
      <xdr:colOff>427702</xdr:colOff>
      <xdr:row>9</xdr:row>
      <xdr:rowOff>22675</xdr:rowOff>
    </xdr:from>
    <xdr:ext cx="5794343" cy="2346540"/>
    <xdr:sp macro="" textlink="">
      <xdr:nvSpPr>
        <xdr:cNvPr id="2" name="Retângulo 1">
          <a:extLst>
            <a:ext uri="{FF2B5EF4-FFF2-40B4-BE49-F238E27FC236}">
              <a16:creationId xmlns:a16="http://schemas.microsoft.com/office/drawing/2014/main" id="{00000000-0008-0000-0800-000002000000}"/>
            </a:ext>
          </a:extLst>
        </xdr:cNvPr>
        <xdr:cNvSpPr/>
      </xdr:nvSpPr>
      <xdr:spPr>
        <a:xfrm>
          <a:off x="1646902" y="1737175"/>
          <a:ext cx="5794343" cy="2346540"/>
        </a:xfrm>
        <a:prstGeom prst="rect">
          <a:avLst/>
        </a:prstGeom>
        <a:noFill/>
      </xdr:spPr>
      <xdr:txBody>
        <a:bodyPr wrap="none" lIns="91440" tIns="45720" rIns="91440" bIns="45720">
          <a:spAutoFit/>
        </a:bodyPr>
        <a:lstStyle/>
        <a:p>
          <a:pPr algn="ctr"/>
          <a:r>
            <a:rPr lang="pt-BR" sz="7200" b="0" cap="none" spc="0">
              <a:ln w="0"/>
              <a:solidFill>
                <a:schemeClr val="tx1"/>
              </a:solidFill>
              <a:effectLst>
                <a:outerShdw blurRad="38100" dist="19050" dir="2700000" algn="tl" rotWithShape="0">
                  <a:schemeClr val="dk1">
                    <a:alpha val="40000"/>
                  </a:schemeClr>
                </a:outerShdw>
              </a:effectLst>
            </a:rPr>
            <a:t>FORNO B-3001</a:t>
          </a:r>
        </a:p>
        <a:p>
          <a:pPr algn="ctr"/>
          <a:endParaRPr lang="pt-BR" sz="72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xdr:from>
          <xdr:col>0</xdr:col>
          <xdr:colOff>104775</xdr:colOff>
          <xdr:row>0</xdr:row>
          <xdr:rowOff>142875</xdr:rowOff>
        </xdr:from>
        <xdr:to>
          <xdr:col>2</xdr:col>
          <xdr:colOff>295275</xdr:colOff>
          <xdr:row>3</xdr:row>
          <xdr:rowOff>9525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riano/Documents/00_Priner/2018.09.17/2018.11_Novembro/02_2018.11_DHT%20Andaime_2018.11.24_46000098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RISOTERM\DOW\PARADA%20DE%20MANUTEN&#199;&#195;O\PARADA%20GERAL%20-%202020\ADD'ON%20PL%20C\C&#225;lculo%20&#225;rea%20de%20eq.%20P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Bskba06\rede\Users\altemc01\Documents\01%20MillsSI%20BKM\00_Controle%20Integrado_PROG&amp;RDO&amp;BM_2016.06.JUN_medi&#231;&#227;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ie01002\Fabio%20Alarcon\Documents%20and%20Settings\TRIE01002\Meus%20documentos\F&#225;bio\Planejamento\Medi&#231;&#227;o\01%20Janeiro\Documents%20and%20Settings\REGAP\Meus%20documentos\Medi&#231;&#227;o\PLANEJ\PLANEJAMENTO\FINANCEI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00_Monsertec/1.1_Q1/55_BMs/2020.11/2020.11_DHT_Andaime_4600019864_AFC.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01_CTL.AND.ROT_BM%20ATUAL_2017.06.30_TCZ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0_Controle%20Integrado_PROG&amp;RDO&amp;BM_2016.06.JUN%20%20REV%20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Risoterm%20Wilian\Desktop\ACELEN\file:\E:\RISOTERM\DOW\PARADA%20DE%20MANUTEN&#199;&#195;O\PARADA%20GERAL%20-%202020\ADD'ON%20PL%20C\C&#225;lculo%20&#225;rea%20de%20eq.%20P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Braskem\06-AS\2023\AS-088-2023%20-PARADA%20DEP%20-%20P-1106%20%20%20-%20(ISOLAMENTO)%20REV.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altemc01/Documents/01%20MillsSI%20BKM/05_BMs/01.2017_Janeiro/01_Controle%20de%20Andaimes_2017.01%20JAN_ROTINA_.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lanilha%20Evid&#234;nc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ale04002\Meus%20documentos\Documents%20and%20Settings\TRIE01002\Meus%20documentos\F&#225;bio\Clorosoda\Avan&#231;o%20Geral\Mapa%20Resumo\02%20Fevereiro\Resumo%20Geral%202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onsertec\Desktop\OLEFINAS%20JOHNNY\07-JULHO\ISOLAMENTO\2020.11_DHT_ISOLAMENTO_4600019864_BMF_REV.01%20JUNHO%20FORNOS.ROTIN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98-rog&#233;rio\c\Meus%20documentos\Promon-Concremat\Planilhas\Planejamento\Plan.%20Sem26\CPC\EAP%20C.Plan%20-%20Padr&#227;o%20Alunorte%20-%20Semana%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cam33\gr_unpo_pc_ba$\BPS\Arvore\UDNN\Cpl\PrjCama&#231;ariCaprolacta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apghnsp02\fmol\CBES\1600-1699\1675%20Hubbell%20Service%20Center%20Steel\Data\Analysis\Hubbell%20Stl%20Master%20Data%20File%2015Aug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uncars\AppData\Local\Microsoft\Windows\Temporary%20Internet%20Files\Content.Outlook\D3WLMVXJ\MOCK_KA2_SP\MOCK_PROPOSAL_KA2_CROSS_SECTORAL\LLP_BEST_PRACTICES_KA2_KA3\KA2_LEARNIT\543305-budg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skba06\rede\Users\altemc01\Documents\01%20MillsSI%20BKM\00_Controle%20Integrado_PROG&amp;RDO&amp;BM_2016.02.FE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adriac28/Documents/Priner_UNIB/05_BMs/2018.08_Agosto/02_2018.08_DHT%20Andaime_2018.08.22_46000098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isoterm%20Wilian\Desktop\TRABALHANDO\UCS\Pre&#769;via%20ORC.%20Parada%20Manutenc&#807;a&#771;o%20UCS_Rev-03%20-%20REPLANEJ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EQUIPE"/>
      <sheetName val="RES.1"/>
      <sheetName val="DHT (2)"/>
      <sheetName val="DHT"/>
      <sheetName val="RESUMO"/>
    </sheetNames>
    <sheetDataSet>
      <sheetData sheetId="0">
        <row r="41">
          <cell r="B41" t="str">
            <v>#DIG.</v>
          </cell>
        </row>
        <row r="42">
          <cell r="B42" t="str">
            <v>APOIO</v>
          </cell>
        </row>
        <row r="43">
          <cell r="B43" t="str">
            <v>APOIO A-300</v>
          </cell>
        </row>
        <row r="44">
          <cell r="B44" t="str">
            <v>PAR. A-300</v>
          </cell>
        </row>
        <row r="45">
          <cell r="B45" t="str">
            <v>PAR. A-300_HH</v>
          </cell>
        </row>
        <row r="46">
          <cell r="B46" t="str">
            <v>BA-4102</v>
          </cell>
        </row>
        <row r="47">
          <cell r="B47" t="str">
            <v>BA-4102_HH</v>
          </cell>
        </row>
        <row r="48">
          <cell r="B48" t="str">
            <v>APOIO ADM</v>
          </cell>
        </row>
        <row r="49">
          <cell r="B49" t="str">
            <v>APOIO À CIVIL</v>
          </cell>
        </row>
        <row r="50">
          <cell r="B50" t="str">
            <v>APOIO CIVIL UO-II</v>
          </cell>
        </row>
        <row r="51">
          <cell r="B51" t="str">
            <v>ASE</v>
          </cell>
        </row>
        <row r="52">
          <cell r="B52" t="str">
            <v>BA-1103</v>
          </cell>
        </row>
        <row r="53">
          <cell r="B53" t="str">
            <v>BA-1101</v>
          </cell>
        </row>
        <row r="54">
          <cell r="B54" t="str">
            <v>BA-1101_HH</v>
          </cell>
        </row>
        <row r="55">
          <cell r="B55" t="str">
            <v>CENTRAL CAMAÇARI</v>
          </cell>
        </row>
        <row r="56">
          <cell r="B56" t="str">
            <v>DA-2351 B</v>
          </cell>
        </row>
        <row r="57">
          <cell r="B57" t="str">
            <v>DA-4406</v>
          </cell>
        </row>
        <row r="58">
          <cell r="B58" t="str">
            <v>DA-5208</v>
          </cell>
        </row>
        <row r="59">
          <cell r="B59" t="str">
            <v>DA-5258</v>
          </cell>
        </row>
        <row r="60">
          <cell r="B60" t="str">
            <v>A-2300</v>
          </cell>
        </row>
        <row r="61">
          <cell r="B61" t="str">
            <v>DEP</v>
          </cell>
        </row>
        <row r="62">
          <cell r="B62" t="str">
            <v>DTG</v>
          </cell>
        </row>
        <row r="63">
          <cell r="B63" t="str">
            <v>DTG FORNOS</v>
          </cell>
        </row>
        <row r="64">
          <cell r="B64" t="str">
            <v>DTG REC´s 2017</v>
          </cell>
        </row>
        <row r="65">
          <cell r="B65" t="str">
            <v>DTG REC´s 2018</v>
          </cell>
        </row>
        <row r="66">
          <cell r="B66" t="str">
            <v>DTG TIB</v>
          </cell>
        </row>
        <row r="67">
          <cell r="B67" t="str">
            <v>DTG UA</v>
          </cell>
        </row>
        <row r="68">
          <cell r="B68" t="str">
            <v>DTG UA-III</v>
          </cell>
        </row>
        <row r="69">
          <cell r="B69" t="str">
            <v>DTG UO</v>
          </cell>
        </row>
        <row r="70">
          <cell r="B70" t="str">
            <v>DTP ( FIBRAS )</v>
          </cell>
        </row>
        <row r="71">
          <cell r="B71" t="str">
            <v>EA-4501 A</v>
          </cell>
        </row>
        <row r="72">
          <cell r="B72" t="str">
            <v>EF-1900 B</v>
          </cell>
        </row>
        <row r="73">
          <cell r="B73" t="str">
            <v>EF-1900 I</v>
          </cell>
        </row>
        <row r="74">
          <cell r="B74" t="str">
            <v>EF-1900A</v>
          </cell>
        </row>
        <row r="75">
          <cell r="B75" t="str">
            <v>EF-1900B</v>
          </cell>
        </row>
        <row r="76">
          <cell r="B76" t="str">
            <v>EQUIPE TELHADO</v>
          </cell>
        </row>
        <row r="77">
          <cell r="B77" t="str">
            <v>EXTRA</v>
          </cell>
        </row>
        <row r="78">
          <cell r="B78" t="str">
            <v>FB-952 A</v>
          </cell>
        </row>
        <row r="79">
          <cell r="B79" t="str">
            <v>FB-951 D</v>
          </cell>
        </row>
        <row r="80">
          <cell r="B80" t="str">
            <v>FB-952 A_MM</v>
          </cell>
        </row>
        <row r="81">
          <cell r="B81" t="str">
            <v>FB-952 B</v>
          </cell>
        </row>
        <row r="82">
          <cell r="B82" t="str">
            <v>FB-967</v>
          </cell>
        </row>
        <row r="83">
          <cell r="B83" t="str">
            <v>FB-966</v>
          </cell>
        </row>
        <row r="84">
          <cell r="B84" t="str">
            <v>FB-1002 X</v>
          </cell>
        </row>
        <row r="85">
          <cell r="B85" t="str">
            <v>FB-4061</v>
          </cell>
        </row>
        <row r="86">
          <cell r="B86" t="str">
            <v>FB-4061_HH</v>
          </cell>
        </row>
        <row r="87">
          <cell r="B87" t="str">
            <v>FORNOS</v>
          </cell>
        </row>
        <row r="88">
          <cell r="B88" t="str">
            <v>GPA UA I</v>
          </cell>
        </row>
        <row r="89">
          <cell r="B89" t="str">
            <v>GPA UA II</v>
          </cell>
        </row>
        <row r="90">
          <cell r="B90" t="str">
            <v>GPA UO I</v>
          </cell>
        </row>
        <row r="91">
          <cell r="B91" t="str">
            <v>GPA UO II</v>
          </cell>
        </row>
        <row r="92">
          <cell r="B92" t="str">
            <v>GPA UTE</v>
          </cell>
        </row>
        <row r="93">
          <cell r="B93" t="str">
            <v>GV-5301 D</v>
          </cell>
        </row>
        <row r="94">
          <cell r="B94" t="str">
            <v>GV-5301 H_HH</v>
          </cell>
        </row>
        <row r="95">
          <cell r="B95" t="str">
            <v>GV-5301 D_HH</v>
          </cell>
        </row>
        <row r="96">
          <cell r="B96" t="str">
            <v>GV-5301 E</v>
          </cell>
        </row>
        <row r="97">
          <cell r="B97" t="str">
            <v>GV-5301 E_HH</v>
          </cell>
        </row>
        <row r="98">
          <cell r="B98" t="str">
            <v>GV-5301 H</v>
          </cell>
        </row>
        <row r="99">
          <cell r="B99" t="str">
            <v>INSP. CATÓDICA UO-I</v>
          </cell>
        </row>
        <row r="100">
          <cell r="B100" t="str">
            <v>INS-PARADA</v>
          </cell>
        </row>
        <row r="101">
          <cell r="B101" t="str">
            <v>INSPEÇÃO</v>
          </cell>
        </row>
        <row r="102">
          <cell r="B102" t="str">
            <v>INSPEÇÃO PRÉ-PARADA</v>
          </cell>
        </row>
        <row r="103">
          <cell r="B103" t="str">
            <v>ISOL. A-1000</v>
          </cell>
        </row>
        <row r="104">
          <cell r="B104" t="str">
            <v>LAB. UA-I</v>
          </cell>
        </row>
        <row r="105">
          <cell r="B105" t="str">
            <v>LINHA DE FACILIDADES</v>
          </cell>
        </row>
        <row r="106">
          <cell r="B106" t="str">
            <v>LINHA DE FW</v>
          </cell>
        </row>
        <row r="107">
          <cell r="B107" t="str">
            <v>LINHA DE V-15 EXTERNO</v>
          </cell>
        </row>
        <row r="108">
          <cell r="B108" t="str">
            <v>LINHA DE V-15 INTERNO</v>
          </cell>
        </row>
        <row r="109">
          <cell r="B109" t="str">
            <v>MB-5301G</v>
          </cell>
        </row>
        <row r="110">
          <cell r="B110" t="str">
            <v>NOTAS GM - EA-1142</v>
          </cell>
        </row>
        <row r="111">
          <cell r="B111" t="str">
            <v>NOTAS Z-3</v>
          </cell>
        </row>
        <row r="112">
          <cell r="B112" t="str">
            <v>PAR. UA-II 2018_HH</v>
          </cell>
        </row>
        <row r="113">
          <cell r="B113" t="str">
            <v>PARADA</v>
          </cell>
        </row>
        <row r="114">
          <cell r="B114" t="str">
            <v>PARADA (PJ)</v>
          </cell>
        </row>
        <row r="115">
          <cell r="B115" t="str">
            <v>PARADA UA-II 2018</v>
          </cell>
        </row>
        <row r="116">
          <cell r="B116" t="str">
            <v>PE-3</v>
          </cell>
        </row>
        <row r="117">
          <cell r="B117" t="str">
            <v>PIT STOP</v>
          </cell>
        </row>
        <row r="118">
          <cell r="B118" t="str">
            <v>PIT STOP A-350</v>
          </cell>
        </row>
        <row r="119">
          <cell r="B119" t="str">
            <v>PIT STOP A-5100</v>
          </cell>
        </row>
        <row r="120">
          <cell r="B120" t="str">
            <v>PIT STOP A-5200</v>
          </cell>
        </row>
        <row r="121">
          <cell r="B121" t="str">
            <v>PJ - A-1000</v>
          </cell>
        </row>
        <row r="122">
          <cell r="B122" t="str">
            <v>PJ - EA-4417</v>
          </cell>
        </row>
        <row r="123">
          <cell r="B123" t="str">
            <v>PJ A-1900</v>
          </cell>
        </row>
        <row r="124">
          <cell r="B124" t="str">
            <v>PJ A-300</v>
          </cell>
        </row>
        <row r="125">
          <cell r="B125" t="str">
            <v>PJ-EA-1501 A/B</v>
          </cell>
        </row>
        <row r="126">
          <cell r="B126" t="str">
            <v>PJ-EA-4417 A/B</v>
          </cell>
        </row>
        <row r="127">
          <cell r="B127" t="str">
            <v>PQ B-01</v>
          </cell>
        </row>
        <row r="128">
          <cell r="B128" t="str">
            <v>PQ B-02</v>
          </cell>
        </row>
        <row r="129">
          <cell r="B129" t="str">
            <v>PRÉ-PARADA</v>
          </cell>
        </row>
        <row r="130">
          <cell r="B130" t="str">
            <v>PROJ. A-1000</v>
          </cell>
        </row>
        <row r="131">
          <cell r="B131" t="str">
            <v>PT-10</v>
          </cell>
        </row>
        <row r="132">
          <cell r="B132" t="str">
            <v>REC´s 2017 FW/UA</v>
          </cell>
        </row>
        <row r="133">
          <cell r="B133" t="str">
            <v>REC´s 2017 FW/UO</v>
          </cell>
        </row>
        <row r="134">
          <cell r="B134" t="str">
            <v>REC´s 2017 TIB</v>
          </cell>
        </row>
        <row r="135">
          <cell r="B135" t="str">
            <v>REC´s 2017 UA-I</v>
          </cell>
        </row>
        <row r="136">
          <cell r="B136" t="str">
            <v>REC´s 2017 UA-II</v>
          </cell>
        </row>
        <row r="137">
          <cell r="B137" t="str">
            <v>REC´s 2017 UO</v>
          </cell>
        </row>
        <row r="138">
          <cell r="B138" t="str">
            <v>REC´s 2017 UA</v>
          </cell>
        </row>
        <row r="139">
          <cell r="B139" t="str">
            <v>REC´s 2017 UO-I</v>
          </cell>
        </row>
        <row r="140">
          <cell r="B140" t="str">
            <v>REC´s 2017 UO-II</v>
          </cell>
        </row>
        <row r="141">
          <cell r="B141" t="str">
            <v>REC´s 2017 UTE</v>
          </cell>
        </row>
        <row r="142">
          <cell r="B142" t="str">
            <v>REC´S ESPECIAIS</v>
          </cell>
        </row>
        <row r="143">
          <cell r="B143" t="str">
            <v>REC´s UO</v>
          </cell>
        </row>
        <row r="144">
          <cell r="B144" t="str">
            <v>REC´s UO I</v>
          </cell>
        </row>
        <row r="145">
          <cell r="B145" t="str">
            <v>REC-311335</v>
          </cell>
        </row>
        <row r="146">
          <cell r="B146" t="str">
            <v>REC-313736</v>
          </cell>
        </row>
        <row r="147">
          <cell r="B147" t="str">
            <v>RECs 2017</v>
          </cell>
        </row>
        <row r="148">
          <cell r="B148" t="str">
            <v>RECs UA II (ROT.)</v>
          </cell>
        </row>
        <row r="149">
          <cell r="B149" t="str">
            <v>REFEITÓRIO CENTRAL</v>
          </cell>
        </row>
        <row r="150">
          <cell r="B150" t="str">
            <v>REGENERAÇÃO</v>
          </cell>
        </row>
        <row r="151">
          <cell r="B151" t="str">
            <v>RMA 1</v>
          </cell>
        </row>
        <row r="152">
          <cell r="B152" t="str">
            <v>RMA 5</v>
          </cell>
        </row>
        <row r="153">
          <cell r="B153" t="str">
            <v>RMA 7</v>
          </cell>
        </row>
        <row r="154">
          <cell r="B154" t="str">
            <v>RMA HD</v>
          </cell>
        </row>
        <row r="155">
          <cell r="B155" t="str">
            <v>RMA HDC</v>
          </cell>
        </row>
        <row r="156">
          <cell r="B156" t="str">
            <v>RMA 7D</v>
          </cell>
        </row>
        <row r="157">
          <cell r="B157" t="str">
            <v>RMA 8</v>
          </cell>
        </row>
        <row r="158">
          <cell r="B158" t="str">
            <v>RMA 9</v>
          </cell>
        </row>
        <row r="159">
          <cell r="B159" t="str">
            <v>RMA 9 E</v>
          </cell>
        </row>
        <row r="160">
          <cell r="B160" t="str">
            <v>RMA 9 I</v>
          </cell>
        </row>
        <row r="161">
          <cell r="B161" t="str">
            <v>RMA 9 M</v>
          </cell>
        </row>
        <row r="162">
          <cell r="B162" t="str">
            <v>SF-6</v>
          </cell>
        </row>
        <row r="163">
          <cell r="B163" t="str">
            <v>STEAM TRACE</v>
          </cell>
        </row>
        <row r="164">
          <cell r="B164" t="str">
            <v>TANCAGEM</v>
          </cell>
        </row>
        <row r="165">
          <cell r="B165" t="str">
            <v>TECHBIOS</v>
          </cell>
        </row>
        <row r="166">
          <cell r="B166" t="str">
            <v>TG-5301 B</v>
          </cell>
        </row>
        <row r="167">
          <cell r="B167" t="str">
            <v>TG-5301-D</v>
          </cell>
        </row>
        <row r="168">
          <cell r="B168" t="str">
            <v>TROCADORES UO-I</v>
          </cell>
        </row>
        <row r="169">
          <cell r="B169" t="str">
            <v>TURNO DESLOCADO</v>
          </cell>
        </row>
        <row r="170">
          <cell r="B170" t="str">
            <v>TURNO PARADA</v>
          </cell>
        </row>
        <row r="171">
          <cell r="B171" t="str">
            <v>VAZAMENTOS UO-II</v>
          </cell>
        </row>
        <row r="172">
          <cell r="B172" t="str">
            <v>VENT´S &amp; DRENOS</v>
          </cell>
        </row>
        <row r="173">
          <cell r="B173" t="str">
            <v>FB-1029</v>
          </cell>
        </row>
        <row r="174">
          <cell r="B174" t="str">
            <v>PAR. REGUL. UA-I</v>
          </cell>
        </row>
        <row r="175">
          <cell r="B175" t="str">
            <v>REGENER. A-2300</v>
          </cell>
        </row>
        <row r="176">
          <cell r="B176" t="str">
            <v>PAR. REGUL. UA-I_HH</v>
          </cell>
        </row>
        <row r="177">
          <cell r="B177" t="str">
            <v>BKM ALAGOAS</v>
          </cell>
        </row>
        <row r="178">
          <cell r="B178" t="str">
            <v>DA-5201a04</v>
          </cell>
        </row>
        <row r="179">
          <cell r="B179" t="str">
            <v>INSP. UO-I PAR.2019</v>
          </cell>
        </row>
        <row r="180">
          <cell r="B180" t="str">
            <v>INSP. UTE PAR.2019</v>
          </cell>
        </row>
        <row r="181">
          <cell r="B181" t="str">
            <v>INSP. UA-I PAR.2019</v>
          </cell>
        </row>
        <row r="182">
          <cell r="B182" t="str">
            <v>INSP. TIB PAR.2019</v>
          </cell>
        </row>
        <row r="183">
          <cell r="B183" t="str">
            <v>FB-970</v>
          </cell>
        </row>
        <row r="184">
          <cell r="B184" t="str">
            <v>FB-2051 B</v>
          </cell>
        </row>
        <row r="185">
          <cell r="B185" t="str">
            <v>FB-1006</v>
          </cell>
        </row>
        <row r="186">
          <cell r="B186" t="str">
            <v>FB-1006_HH</v>
          </cell>
        </row>
        <row r="187">
          <cell r="B187" t="str">
            <v>P-5301 C</v>
          </cell>
        </row>
        <row r="188">
          <cell r="B188" t="str">
            <v>P-5302 C</v>
          </cell>
        </row>
        <row r="189">
          <cell r="B189" t="str">
            <v>BA-4110</v>
          </cell>
        </row>
        <row r="190">
          <cell r="B190" t="str">
            <v>BA-4110_HH</v>
          </cell>
        </row>
        <row r="191">
          <cell r="B191" t="str">
            <v>BLACKOUT</v>
          </cell>
        </row>
        <row r="192">
          <cell r="B192" t="str">
            <v>EXTRA INSPEÇÃO</v>
          </cell>
        </row>
        <row r="193">
          <cell r="B193" t="str">
            <v>P-02B&amp;C</v>
          </cell>
        </row>
        <row r="194">
          <cell r="B194" t="str">
            <v>TUB. HID. SUL</v>
          </cell>
        </row>
        <row r="195">
          <cell r="B195" t="str">
            <v>D-5301A1&amp;A2</v>
          </cell>
        </row>
        <row r="196">
          <cell r="B196" t="str">
            <v>VAZAMENTOS UO-I</v>
          </cell>
        </row>
        <row r="197">
          <cell r="B197" t="str">
            <v>GB-5301</v>
          </cell>
        </row>
        <row r="198">
          <cell r="B198" t="str">
            <v>PLANO PINT. UTE</v>
          </cell>
        </row>
        <row r="199">
          <cell r="B199" t="str">
            <v>PLANO PINT. TUB. 9C</v>
          </cell>
        </row>
        <row r="200">
          <cell r="B200" t="str">
            <v>TUB. 9C (CALDEIRARIA)</v>
          </cell>
        </row>
        <row r="201">
          <cell r="B201" t="str">
            <v>TUB. 32C 2017 - DTG</v>
          </cell>
        </row>
        <row r="202">
          <cell r="B202" t="str">
            <v>BA-4101</v>
          </cell>
        </row>
        <row r="203">
          <cell r="B203" t="str">
            <v>BA-4101_HH</v>
          </cell>
        </row>
        <row r="204">
          <cell r="B204" t="str">
            <v>BA-1108</v>
          </cell>
        </row>
        <row r="205">
          <cell r="B205" t="str">
            <v>BA-1108_HH</v>
          </cell>
        </row>
        <row r="206">
          <cell r="B206" t="str">
            <v>BA-4106</v>
          </cell>
        </row>
        <row r="207">
          <cell r="B207" t="str">
            <v>BA-4106_HH</v>
          </cell>
        </row>
        <row r="208">
          <cell r="B208" t="str">
            <v>SSMA</v>
          </cell>
        </row>
        <row r="209">
          <cell r="B209" t="str">
            <v>PJ DEP - BA-4101</v>
          </cell>
        </row>
        <row r="210">
          <cell r="B210" t="str">
            <v>REC´s 2018 TIB</v>
          </cell>
        </row>
        <row r="211">
          <cell r="B211" t="str">
            <v>REC´s 2018 UO</v>
          </cell>
        </row>
        <row r="212">
          <cell r="B212" t="str">
            <v>REC´s 2018 UA</v>
          </cell>
        </row>
        <row r="213">
          <cell r="B213" t="str">
            <v>REC´s 2018 UTE</v>
          </cell>
        </row>
        <row r="214">
          <cell r="B214" t="str">
            <v>MB-5302A</v>
          </cell>
        </row>
        <row r="215">
          <cell r="B215" t="str">
            <v>PJ-0601157 (BA-4101)</v>
          </cell>
        </row>
        <row r="216">
          <cell r="B216" t="str">
            <v>PJ-0601157</v>
          </cell>
        </row>
        <row r="217">
          <cell r="B217" t="str">
            <v>PJ-0601133</v>
          </cell>
        </row>
        <row r="218">
          <cell r="B218" t="str">
            <v>PJ-0601179 (A-2300)</v>
          </cell>
        </row>
        <row r="219">
          <cell r="B219" t="str">
            <v>PJ-0601179 (A-2300)_HH</v>
          </cell>
        </row>
        <row r="220">
          <cell r="B220" t="str">
            <v>PJ-0601179 (A-300)</v>
          </cell>
        </row>
        <row r="221">
          <cell r="B221" t="str">
            <v>PJ-0600663 (SE-21)</v>
          </cell>
        </row>
        <row r="222">
          <cell r="B222" t="str">
            <v>PJ-06001147 (ILHA 6/9)_HH</v>
          </cell>
        </row>
        <row r="223">
          <cell r="B223" t="str">
            <v>PJ-06001147 (ILHA 6/9)</v>
          </cell>
        </row>
        <row r="224">
          <cell r="B224" t="str">
            <v>PJ-0600603 (FB's PTE)</v>
          </cell>
        </row>
        <row r="225">
          <cell r="B225" t="str">
            <v>PJ-0600603 (FB's PTE)_HH</v>
          </cell>
        </row>
        <row r="226">
          <cell r="B226" t="str">
            <v>PJ-0601175 (TEGAL)</v>
          </cell>
        </row>
        <row r="227">
          <cell r="B227" t="str">
            <v>PJ-0601175 (TEGAL)_HH</v>
          </cell>
        </row>
        <row r="228">
          <cell r="B228" t="str">
            <v>PJ-0601035 (TEGAL)</v>
          </cell>
        </row>
        <row r="229">
          <cell r="B229" t="str">
            <v>PJ-0600952 (UTE)</v>
          </cell>
        </row>
        <row r="230">
          <cell r="B230" t="str">
            <v>PJ-0601717 (UTE)</v>
          </cell>
        </row>
        <row r="231">
          <cell r="B231" t="str">
            <v>PJ-0601717 (UTE)_HH</v>
          </cell>
        </row>
        <row r="232">
          <cell r="B232" t="str">
            <v>PJ-0601019 (A-2350)</v>
          </cell>
        </row>
        <row r="233">
          <cell r="B233" t="str">
            <v>PJ-0601019 (A-2350)_HH</v>
          </cell>
        </row>
        <row r="234">
          <cell r="B234" t="str">
            <v>PJ-0601158</v>
          </cell>
        </row>
        <row r="235">
          <cell r="B235" t="str">
            <v>PJ-0600478 (A-2300)</v>
          </cell>
        </row>
        <row r="236">
          <cell r="B236" t="str">
            <v>PJ-0600478 (A-2300)_HH</v>
          </cell>
        </row>
        <row r="237">
          <cell r="B237" t="str">
            <v>PJ-0600603 (FB-973)</v>
          </cell>
        </row>
        <row r="238">
          <cell r="B238" t="str">
            <v>PJ-0600596</v>
          </cell>
        </row>
        <row r="239">
          <cell r="B239" t="str">
            <v>PJ-0600596_HH</v>
          </cell>
        </row>
        <row r="240">
          <cell r="B240" t="str">
            <v>PJ-0601509</v>
          </cell>
        </row>
        <row r="241">
          <cell r="B241" t="str">
            <v>PJ-0601509_HH</v>
          </cell>
        </row>
        <row r="242">
          <cell r="B242" t="str">
            <v>PJ-0601262</v>
          </cell>
        </row>
        <row r="243">
          <cell r="B243" t="str">
            <v>PJ-0601820</v>
          </cell>
        </row>
        <row r="244">
          <cell r="B244" t="str">
            <v>PJ-0601820_HH</v>
          </cell>
        </row>
        <row r="245">
          <cell r="B245" t="str">
            <v>PJ-0601172</v>
          </cell>
        </row>
        <row r="246">
          <cell r="B246" t="str">
            <v>PJ-0601432</v>
          </cell>
        </row>
        <row r="247">
          <cell r="B247" t="str">
            <v>PJ-0601432_HH</v>
          </cell>
        </row>
        <row r="248">
          <cell r="B248" t="str">
            <v>PJ-0601415</v>
          </cell>
        </row>
        <row r="249">
          <cell r="B249" t="str">
            <v>GV-5301 B</v>
          </cell>
        </row>
        <row r="250">
          <cell r="B250" t="str">
            <v>GV-5301 B_HH</v>
          </cell>
        </row>
        <row r="251">
          <cell r="B251" t="str">
            <v>PJ-0600782 (DA-4104)</v>
          </cell>
        </row>
        <row r="252">
          <cell r="B252" t="str">
            <v>DTG A-1000</v>
          </cell>
        </row>
        <row r="253">
          <cell r="B253" t="str">
            <v>DTG A-1000_HH</v>
          </cell>
        </row>
        <row r="254">
          <cell r="B254" t="str">
            <v>A-350</v>
          </cell>
        </row>
        <row r="255">
          <cell r="B255" t="str">
            <v>PLANTÃO</v>
          </cell>
        </row>
        <row r="256">
          <cell r="B256" t="str">
            <v>DA-4103</v>
          </cell>
        </row>
        <row r="257">
          <cell r="B257" t="str">
            <v>CXS CD/OD</v>
          </cell>
        </row>
        <row r="258">
          <cell r="B258" t="str">
            <v>ELÉTRICA</v>
          </cell>
        </row>
        <row r="259">
          <cell r="B259" t="str">
            <v>PAR. A-350</v>
          </cell>
        </row>
        <row r="260">
          <cell r="B260" t="str">
            <v>PAR. A-350_HH</v>
          </cell>
        </row>
        <row r="261">
          <cell r="B261" t="str">
            <v>FB-1009</v>
          </cell>
        </row>
        <row r="262">
          <cell r="B262" t="str">
            <v>FB-973</v>
          </cell>
        </row>
        <row r="263">
          <cell r="B263" t="str">
            <v>FB-1009_HH</v>
          </cell>
        </row>
        <row r="264">
          <cell r="B264" t="str">
            <v>FB-963 A</v>
          </cell>
        </row>
        <row r="265">
          <cell r="B265" t="str">
            <v>FB-963 A_HH</v>
          </cell>
        </row>
        <row r="266">
          <cell r="B266" t="str">
            <v>LINHA FW</v>
          </cell>
        </row>
        <row r="267">
          <cell r="B267" t="str">
            <v>BA-1104 (BARREIRAS)</v>
          </cell>
        </row>
        <row r="268">
          <cell r="B268" t="str">
            <v>BA-4102 (BARREIRAS)</v>
          </cell>
        </row>
        <row r="269">
          <cell r="B269" t="str">
            <v>LINHA DE 20"&amp;60"</v>
          </cell>
        </row>
        <row r="270">
          <cell r="B270" t="str">
            <v>LH DE CI (GV-5301 D)</v>
          </cell>
        </row>
        <row r="271">
          <cell r="B271" t="str">
            <v>UA-III</v>
          </cell>
        </row>
        <row r="272">
          <cell r="B272" t="str">
            <v>ADEQUAÇÃO A-350</v>
          </cell>
        </row>
        <row r="273">
          <cell r="B273" t="str">
            <v>GBM-1940-AX</v>
          </cell>
        </row>
        <row r="274">
          <cell r="B274" t="str">
            <v>PJ_PR-15002_ISOL.</v>
          </cell>
        </row>
        <row r="275">
          <cell r="B275" t="str">
            <v>PJ_A-1000_ISOL.</v>
          </cell>
        </row>
        <row r="276">
          <cell r="B276" t="str">
            <v>FB-1052</v>
          </cell>
        </row>
        <row r="277">
          <cell r="B277" t="str">
            <v>BA-1112 (BARREIRAS)</v>
          </cell>
        </row>
        <row r="278">
          <cell r="B278" t="str">
            <v>BANDEIJAMENTO A-1060</v>
          </cell>
        </row>
        <row r="279">
          <cell r="B279" t="str">
            <v>GBT-1201</v>
          </cell>
        </row>
        <row r="280">
          <cell r="B280" t="str">
            <v>BA-1106_HH</v>
          </cell>
        </row>
        <row r="281">
          <cell r="B281" t="str">
            <v>BA-1106</v>
          </cell>
        </row>
        <row r="282">
          <cell r="B282" t="str">
            <v>GV-5301 C</v>
          </cell>
        </row>
        <row r="283">
          <cell r="B283" t="str">
            <v>GV-5301 A</v>
          </cell>
        </row>
        <row r="284">
          <cell r="B284" t="str">
            <v>GV-5301 A_HH</v>
          </cell>
        </row>
        <row r="285">
          <cell r="B285" t="str">
            <v>GARANTIA</v>
          </cell>
        </row>
        <row r="286">
          <cell r="B286" t="str">
            <v>GI-4101 A</v>
          </cell>
        </row>
        <row r="287">
          <cell r="B287" t="str">
            <v>GI-4101 A_HH</v>
          </cell>
        </row>
        <row r="288">
          <cell r="B288" t="str">
            <v>EF-25201 - TEGAL</v>
          </cell>
        </row>
        <row r="289">
          <cell r="B289" t="str">
            <v>FB-1003 X</v>
          </cell>
        </row>
        <row r="290">
          <cell r="B290" t="str">
            <v>FB-961 D</v>
          </cell>
        </row>
        <row r="291">
          <cell r="B291" t="str">
            <v>TEGAL_DTG</v>
          </cell>
        </row>
        <row r="292">
          <cell r="B292" t="str">
            <v>P-5302 A</v>
          </cell>
        </row>
        <row r="293">
          <cell r="B293" t="str">
            <v>...</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
      <sheetName val="Planejad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DHT (2)"/>
      <sheetName val="DHT_CIVIL"/>
      <sheetName val="TRANSP."/>
      <sheetName val="RATEIO-RMAHD"/>
      <sheetName val="RES.G"/>
      <sheetName val="RES.G (2)"/>
      <sheetName val="RES.1"/>
      <sheetName val="MODELO VALORES"/>
      <sheetName val="ADN_HE"/>
    </sheetNames>
    <sheetDataSet>
      <sheetData sheetId="0">
        <row r="107">
          <cell r="B107" t="str">
            <v>VAN(AP.&amp;RET.)</v>
          </cell>
        </row>
        <row r="108">
          <cell r="B108" t="str">
            <v>VAN(RET.)</v>
          </cell>
        </row>
        <row r="109">
          <cell r="B109" t="str">
            <v>TAXI(AP.&amp;RET.)</v>
          </cell>
        </row>
        <row r="110">
          <cell r="B110" t="str">
            <v>TAXI(RET.)</v>
          </cell>
        </row>
        <row r="111">
          <cell r="B111" t="str">
            <v>N/A</v>
          </cell>
        </row>
        <row r="112">
          <cell r="B1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EQUIPE"/>
      <sheetName val="CUBO"/>
      <sheetName val="DADOS"/>
      <sheetName val="EQUIPES"/>
      <sheetName val="MOV.AND."/>
      <sheetName val="MAPA"/>
      <sheetName val="SCM"/>
    </sheetNames>
    <sheetDataSet>
      <sheetData sheetId="0" refreshError="1"/>
      <sheetData sheetId="1">
        <row r="87">
          <cell r="B87" t="str">
            <v>IESE</v>
          </cell>
        </row>
        <row r="88">
          <cell r="B88" t="str">
            <v>SAO II</v>
          </cell>
        </row>
        <row r="89">
          <cell r="B89" t="str">
            <v>UA I</v>
          </cell>
        </row>
        <row r="90">
          <cell r="B90" t="str">
            <v>UA II</v>
          </cell>
        </row>
        <row r="91">
          <cell r="B91" t="str">
            <v>UO I</v>
          </cell>
        </row>
        <row r="92">
          <cell r="B92" t="str">
            <v>UO II</v>
          </cell>
        </row>
        <row r="93">
          <cell r="B93" t="str">
            <v>...</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FAT.SEMANAL"/>
      <sheetName val="RDO_NOVO"/>
      <sheetName val="APRV OMs"/>
      <sheetName val="CORREÇÃO"/>
      <sheetName val="HH"/>
      <sheetName val="FAT.ATIV."/>
      <sheetName val="HISTOGRAMA"/>
      <sheetName val="EXT.HH"/>
      <sheetName val="PLAN.BASE"/>
      <sheetName val="CONF BM"/>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Despesas</v>
          </cell>
        </row>
        <row r="41">
          <cell r="B41" t="str">
            <v>Ajudante</v>
          </cell>
        </row>
        <row r="42">
          <cell r="B42" t="str">
            <v>Ajudante - H.E.</v>
          </cell>
        </row>
        <row r="43">
          <cell r="B43" t="str">
            <v>MOBILIZAÇÃO - 8 DIAS</v>
          </cell>
        </row>
        <row r="44">
          <cell r="B44" t="str">
            <v>FUNÇÃO</v>
          </cell>
        </row>
        <row r="46">
          <cell r="B46" t="str">
            <v>EQUIPE_ANDAIME</v>
          </cell>
        </row>
        <row r="47">
          <cell r="B47" t="str">
            <v>EQUIPE_CIVIL</v>
          </cell>
        </row>
        <row r="48">
          <cell r="B48" t="str">
            <v>EQUIPE_ISOLAMENTO</v>
          </cell>
        </row>
        <row r="49">
          <cell r="B49" t="str">
            <v>EQUIPE_PINTURA</v>
          </cell>
        </row>
        <row r="50">
          <cell r="B50" t="str">
            <v>TOTAL</v>
          </cell>
        </row>
      </sheetData>
      <sheetData sheetId="1" refreshError="1"/>
      <sheetData sheetId="2" refreshError="1"/>
      <sheetData sheetId="3">
        <row r="8">
          <cell r="E8">
            <v>973338223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
      <sheetName val="FONTE"/>
      <sheetName val="RESUMO_CAPA oficial"/>
      <sheetName val="FOLHA DE ROSTO"/>
      <sheetName val="ASM."/>
      <sheetName val="ASM"/>
      <sheetName val="CSV. AS"/>
      <sheetName val="BMM"/>
      <sheetName val="CSV.BM"/>
      <sheetName val="MC"/>
      <sheetName val="TIMELINE"/>
      <sheetName val="EQUIP"/>
      <sheetName val="TUB"/>
      <sheetName val="TABELAS"/>
      <sheetName val="VALORES"/>
      <sheetName val="PU EQPT"/>
      <sheetName val="PREÇOS"/>
      <sheetName val="INFO"/>
      <sheetName val="HH"/>
      <sheetName val="DHT"/>
      <sheetName val="FOLHA HH"/>
      <sheetName val="Pedido"/>
      <sheetName val="RECOMPOSIÇÃO"/>
      <sheetName val="REMOÇÃO"/>
    </sheetNames>
    <sheetDataSet>
      <sheetData sheetId="0" refreshError="1"/>
      <sheetData sheetId="1">
        <row r="4">
          <cell r="B4" t="str">
            <v>JAIRO</v>
          </cell>
          <cell r="D4" t="str">
            <v>A-710 - FIREPRO</v>
          </cell>
        </row>
        <row r="5">
          <cell r="B5" t="str">
            <v>PEDRO LÚCIO</v>
          </cell>
          <cell r="D5" t="str">
            <v>A-328</v>
          </cell>
        </row>
        <row r="6">
          <cell r="B6" t="str">
            <v>CLEBER</v>
          </cell>
          <cell r="D6" t="str">
            <v>CHARUTO 15</v>
          </cell>
        </row>
        <row r="7">
          <cell r="D7" t="str">
            <v>CHARUTO 14</v>
          </cell>
        </row>
        <row r="8">
          <cell r="D8" t="str">
            <v>CALDEIRA 40 - ISO.</v>
          </cell>
        </row>
        <row r="25">
          <cell r="B25" t="str">
            <v>VICENTE</v>
          </cell>
          <cell r="C25" t="str">
            <v>PVC</v>
          </cell>
        </row>
        <row r="26">
          <cell r="B26" t="str">
            <v>LUCIANO</v>
          </cell>
          <cell r="C26" t="str">
            <v>CLORO SODA</v>
          </cell>
        </row>
        <row r="33">
          <cell r="B33" t="str">
            <v>...</v>
          </cell>
        </row>
        <row r="46">
          <cell r="B46" t="str">
            <v>Container ADM - Mês</v>
          </cell>
        </row>
        <row r="47">
          <cell r="B47" t="str">
            <v>Container Almox - Mês</v>
          </cell>
        </row>
        <row r="48">
          <cell r="B48" t="str">
            <v>Toldo 4x4 - Mês</v>
          </cell>
        </row>
        <row r="51">
          <cell r="B51" t="str">
            <v>...</v>
          </cell>
        </row>
        <row r="69">
          <cell r="D69" t="str">
            <v>...</v>
          </cell>
        </row>
        <row r="624">
          <cell r="B624" t="str">
            <v>DATA</v>
          </cell>
        </row>
        <row r="625">
          <cell r="B625">
            <v>44064</v>
          </cell>
        </row>
        <row r="626">
          <cell r="B626">
            <v>44065</v>
          </cell>
        </row>
        <row r="627">
          <cell r="B627">
            <v>44066</v>
          </cell>
        </row>
        <row r="628">
          <cell r="B628">
            <v>44067</v>
          </cell>
        </row>
        <row r="629">
          <cell r="B629">
            <v>44068</v>
          </cell>
        </row>
        <row r="630">
          <cell r="B630">
            <v>44069</v>
          </cell>
        </row>
        <row r="631">
          <cell r="B631">
            <v>44070</v>
          </cell>
        </row>
        <row r="632">
          <cell r="B632">
            <v>44071</v>
          </cell>
        </row>
        <row r="633">
          <cell r="B633">
            <v>44072</v>
          </cell>
        </row>
        <row r="634">
          <cell r="B634">
            <v>44073</v>
          </cell>
        </row>
        <row r="635">
          <cell r="B635">
            <v>44074</v>
          </cell>
        </row>
        <row r="636">
          <cell r="B636">
            <v>44075</v>
          </cell>
        </row>
        <row r="637">
          <cell r="B637">
            <v>44076</v>
          </cell>
        </row>
        <row r="638">
          <cell r="B638">
            <v>44077</v>
          </cell>
        </row>
      </sheetData>
      <sheetData sheetId="2" refreshError="1"/>
      <sheetData sheetId="3" refreshError="1"/>
      <sheetData sheetId="4"/>
      <sheetData sheetId="5"/>
      <sheetData sheetId="6" refreshError="1"/>
      <sheetData sheetId="7">
        <row r="19">
          <cell r="B19" t="str">
            <v>10/1010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0</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DADOS"/>
      <sheetName val="EQUIPES"/>
      <sheetName val="PRODUTIVIDADE"/>
      <sheetName val="MOV.AND."/>
      <sheetName val="MAPA_BRK"/>
      <sheetName val="MAPA_ENC"/>
      <sheetName val="Res.BM_HH"/>
      <sheetName val="Anx.BM_HH"/>
      <sheetName val="Rateio"/>
      <sheetName val="Res.BM_MM"/>
      <sheetName val="Anx.BM_MM"/>
      <sheetName val="EQUIPES (2)"/>
      <sheetName val="PRODUTIVIDADE (2)"/>
    </sheetNames>
    <sheetDataSet>
      <sheetData sheetId="0"/>
      <sheetData sheetId="1">
        <row r="81">
          <cell r="B81" t="str">
            <v>ÁREA</v>
          </cell>
        </row>
        <row r="82">
          <cell r="B82" t="str">
            <v>IESE</v>
          </cell>
        </row>
        <row r="83">
          <cell r="B83" t="str">
            <v>SAO</v>
          </cell>
        </row>
        <row r="84">
          <cell r="B84" t="str">
            <v>UA I</v>
          </cell>
        </row>
        <row r="85">
          <cell r="B85" t="str">
            <v>UA II</v>
          </cell>
        </row>
        <row r="86">
          <cell r="B86" t="str">
            <v>UO I</v>
          </cell>
        </row>
        <row r="87">
          <cell r="B87" t="str">
            <v>UO II</v>
          </cell>
        </row>
        <row r="132">
          <cell r="B132" t="str">
            <v>TIPO DE ANDAIME</v>
          </cell>
        </row>
        <row r="133">
          <cell r="B133" t="str">
            <v>BALANÇINHO</v>
          </cell>
        </row>
        <row r="134">
          <cell r="B134" t="str">
            <v>BANCADA</v>
          </cell>
        </row>
        <row r="135">
          <cell r="B135" t="str">
            <v>CABANA</v>
          </cell>
        </row>
        <row r="136">
          <cell r="B136" t="str">
            <v>ESCADA DE ACESSO</v>
          </cell>
        </row>
        <row r="137">
          <cell r="B137" t="str">
            <v>ESCADA DE FUGA</v>
          </cell>
        </row>
        <row r="138">
          <cell r="B138" t="str">
            <v>ESCORAMENTO</v>
          </cell>
        </row>
        <row r="139">
          <cell r="B139" t="str">
            <v>GUARDA-CORPO</v>
          </cell>
        </row>
        <row r="140">
          <cell r="B140" t="str">
            <v>PASSARELA</v>
          </cell>
        </row>
        <row r="141">
          <cell r="B141" t="str">
            <v>PAU DE CARGA</v>
          </cell>
        </row>
        <row r="142">
          <cell r="B142" t="str">
            <v>TORRE</v>
          </cell>
        </row>
        <row r="143">
          <cell r="B143" t="str">
            <v>TORRE DE RODÍZIO</v>
          </cell>
        </row>
        <row r="144">
          <cell r="B144" t="str">
            <v>TORRE P/ ELEVADOR</v>
          </cell>
        </row>
        <row r="145">
          <cell r="B145" t="str">
            <v>ACESSO</v>
          </cell>
        </row>
        <row r="146">
          <cell r="B146" t="str">
            <v>CAVALETE</v>
          </cell>
        </row>
        <row r="147">
          <cell r="B147" t="str">
            <v>CERCADO</v>
          </cell>
        </row>
        <row r="148">
          <cell r="B148" t="str">
            <v>CORRIMÃO</v>
          </cell>
        </row>
        <row r="149">
          <cell r="B149" t="str">
            <v>ESCADA</v>
          </cell>
        </row>
        <row r="150">
          <cell r="B150" t="str">
            <v>LINHA DE VIDA</v>
          </cell>
        </row>
        <row r="151">
          <cell r="B151" t="str">
            <v>PLATAFORMA</v>
          </cell>
        </row>
        <row r="152">
          <cell r="B152" t="str">
            <v>RAMPA</v>
          </cell>
        </row>
        <row r="153">
          <cell r="B153" t="str">
            <v>SUPORTE</v>
          </cell>
        </row>
        <row r="154">
          <cell r="B154" t="str">
            <v>TRAVAMENTO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efreshError="1">
        <row r="4">
          <cell r="A4">
            <v>10</v>
          </cell>
          <cell r="B4" t="str">
            <v>Calhas e Painéis de Lã de Vidro/Lã de Ro</v>
          </cell>
        </row>
        <row r="5">
          <cell r="A5">
            <v>20</v>
          </cell>
          <cell r="B5" t="str">
            <v>Serviços de Poliuretano Injetado</v>
          </cell>
        </row>
        <row r="6">
          <cell r="A6">
            <v>30</v>
          </cell>
          <cell r="B6" t="str">
            <v>Serv. de Isolam. Térm. a Quente em Equip</v>
          </cell>
        </row>
        <row r="7">
          <cell r="A7">
            <v>40</v>
          </cell>
          <cell r="B7" t="str">
            <v>Serv. de Isolamento Térm.a Frio em Equip</v>
          </cell>
        </row>
        <row r="8">
          <cell r="A8">
            <v>50</v>
          </cell>
          <cell r="B8" t="str">
            <v>Serviços de Refratamento</v>
          </cell>
        </row>
        <row r="9">
          <cell r="A9">
            <v>60</v>
          </cell>
          <cell r="B9" t="str">
            <v>Serviços Executados por Administração</v>
          </cell>
        </row>
        <row r="10">
          <cell r="A10">
            <v>70</v>
          </cell>
          <cell r="B10" t="str">
            <v>Serv. Equipam. a Frio Com Polisocianurat</v>
          </cell>
        </row>
        <row r="11">
          <cell r="A11">
            <v>80</v>
          </cell>
          <cell r="B11" t="str">
            <v>Serv. Equip.a Quente com Revest. em Aço</v>
          </cell>
        </row>
        <row r="12">
          <cell r="A12">
            <v>90</v>
          </cell>
          <cell r="B12" t="str">
            <v>Calhas e Painéis de Lã Vidro/Lã Rocha 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TRANSPORTE"/>
      <sheetName val="RESUMO"/>
      <sheetName val="BM_DHT"/>
      <sheetName val="BM_TRANSPORTE"/>
    </sheetNames>
    <sheetDataSet>
      <sheetData sheetId="0">
        <row r="73">
          <cell r="B73" t="str">
            <v>ANDRÉ MATOS</v>
          </cell>
        </row>
        <row r="129">
          <cell r="B129" t="str">
            <v>#DIG.</v>
          </cell>
        </row>
        <row r="130">
          <cell r="B130" t="str">
            <v>FLARE</v>
          </cell>
        </row>
        <row r="131">
          <cell r="B131" t="str">
            <v>PONTE ROLANTE</v>
          </cell>
        </row>
        <row r="132">
          <cell r="B132" t="str">
            <v>APOIO PINTURA</v>
          </cell>
        </row>
        <row r="133">
          <cell r="B133" t="str">
            <v>RECUPERAÇÃO DE ESTRUTURAS</v>
          </cell>
        </row>
        <row r="134">
          <cell r="B134" t="str">
            <v>LINHAS PROVISÓRIAS</v>
          </cell>
        </row>
        <row r="135">
          <cell r="B135" t="str">
            <v>APOIO OPERACIONAL</v>
          </cell>
        </row>
        <row r="136">
          <cell r="B136" t="str">
            <v>INSTALAÇÕES PROVISÓRIAS</v>
          </cell>
        </row>
        <row r="137">
          <cell r="B137" t="str">
            <v>INSTALAÇÃO DE TELAS</v>
          </cell>
        </row>
        <row r="138">
          <cell r="B138" t="str">
            <v>MI</v>
          </cell>
        </row>
        <row r="139">
          <cell r="B139" t="str">
            <v>ASE</v>
          </cell>
        </row>
        <row r="140">
          <cell r="B140" t="str">
            <v>BA-1103_HH</v>
          </cell>
        </row>
        <row r="141">
          <cell r="B141" t="str">
            <v>BA-1101</v>
          </cell>
        </row>
        <row r="142">
          <cell r="B142" t="str">
            <v>BA-1101_HH</v>
          </cell>
        </row>
        <row r="143">
          <cell r="B143" t="str">
            <v>CENTRAL CAMAÇARI</v>
          </cell>
        </row>
        <row r="144">
          <cell r="B144" t="str">
            <v>DA-2351 B</v>
          </cell>
        </row>
        <row r="145">
          <cell r="B145" t="str">
            <v>DA-4406</v>
          </cell>
        </row>
        <row r="146">
          <cell r="B146" t="str">
            <v>DA-5208</v>
          </cell>
        </row>
        <row r="147">
          <cell r="B147" t="str">
            <v>DA-5258</v>
          </cell>
        </row>
        <row r="148">
          <cell r="B148" t="str">
            <v>A-2300</v>
          </cell>
        </row>
        <row r="149">
          <cell r="B149" t="str">
            <v>DEP</v>
          </cell>
        </row>
        <row r="150">
          <cell r="B150" t="str">
            <v>DTG</v>
          </cell>
        </row>
        <row r="151">
          <cell r="B151" t="str">
            <v>DTG FORNOS</v>
          </cell>
        </row>
        <row r="152">
          <cell r="B152" t="str">
            <v>DTG REC´s 2017</v>
          </cell>
        </row>
        <row r="153">
          <cell r="B153" t="str">
            <v>DTG REC´s 2018</v>
          </cell>
        </row>
        <row r="154">
          <cell r="B154" t="str">
            <v>DTG TIB</v>
          </cell>
        </row>
        <row r="155">
          <cell r="B155" t="str">
            <v>DTG UA</v>
          </cell>
        </row>
        <row r="156">
          <cell r="B156" t="str">
            <v>DTG UA-III</v>
          </cell>
        </row>
        <row r="157">
          <cell r="B157" t="str">
            <v>DTG UO</v>
          </cell>
        </row>
        <row r="158">
          <cell r="B158" t="str">
            <v>DTP ( FIBRAS )</v>
          </cell>
        </row>
        <row r="159">
          <cell r="B159" t="str">
            <v>EA-4501 A</v>
          </cell>
        </row>
        <row r="160">
          <cell r="B160" t="str">
            <v>EF-1900 B</v>
          </cell>
        </row>
        <row r="161">
          <cell r="B161" t="str">
            <v>EF-1900 I</v>
          </cell>
        </row>
        <row r="162">
          <cell r="B162" t="str">
            <v>EF-1900A</v>
          </cell>
        </row>
        <row r="163">
          <cell r="B163" t="str">
            <v>EF-1900B</v>
          </cell>
        </row>
        <row r="164">
          <cell r="B164" t="str">
            <v>EQUIPE TELHADO</v>
          </cell>
        </row>
        <row r="165">
          <cell r="B165" t="str">
            <v>EXTRA</v>
          </cell>
        </row>
        <row r="166">
          <cell r="B166" t="str">
            <v>EQUIPE EXTRA UTE</v>
          </cell>
        </row>
        <row r="167">
          <cell r="B167" t="str">
            <v>UTE SUL</v>
          </cell>
        </row>
        <row r="168">
          <cell r="B168" t="str">
            <v>FB-952 A</v>
          </cell>
        </row>
        <row r="169">
          <cell r="B169" t="str">
            <v>FB-951 D</v>
          </cell>
        </row>
        <row r="170">
          <cell r="B170" t="str">
            <v>FB-952 A_MM</v>
          </cell>
        </row>
        <row r="171">
          <cell r="B171" t="str">
            <v>FB-952 B</v>
          </cell>
        </row>
        <row r="172">
          <cell r="B172" t="str">
            <v>FB-967</v>
          </cell>
        </row>
        <row r="173">
          <cell r="B173" t="str">
            <v>FB-966</v>
          </cell>
        </row>
        <row r="174">
          <cell r="B174" t="str">
            <v>FB-1002 X</v>
          </cell>
        </row>
        <row r="175">
          <cell r="B175" t="str">
            <v>FB-4061</v>
          </cell>
        </row>
        <row r="176">
          <cell r="B176" t="str">
            <v>FB-4061_HH</v>
          </cell>
        </row>
        <row r="177">
          <cell r="B177" t="str">
            <v>TEGAL</v>
          </cell>
        </row>
        <row r="178">
          <cell r="B178" t="str">
            <v>FORNOS</v>
          </cell>
        </row>
        <row r="179">
          <cell r="B179" t="str">
            <v>DTG FORNOS</v>
          </cell>
        </row>
        <row r="180">
          <cell r="B180" t="str">
            <v>GPA UA I</v>
          </cell>
        </row>
        <row r="181">
          <cell r="B181" t="str">
            <v>GPA UA II</v>
          </cell>
        </row>
        <row r="182">
          <cell r="B182" t="str">
            <v>GPA UO I</v>
          </cell>
        </row>
        <row r="183">
          <cell r="B183" t="str">
            <v>GPA UO II</v>
          </cell>
        </row>
        <row r="184">
          <cell r="B184" t="str">
            <v>GPA UTE</v>
          </cell>
        </row>
        <row r="185">
          <cell r="B185" t="str">
            <v>GV-5301 D</v>
          </cell>
        </row>
        <row r="186">
          <cell r="B186" t="str">
            <v>GV-5301 H_HH</v>
          </cell>
        </row>
        <row r="187">
          <cell r="B187" t="str">
            <v>GV-5301 D_HH</v>
          </cell>
        </row>
        <row r="188">
          <cell r="B188" t="str">
            <v>GV-5301 E</v>
          </cell>
        </row>
        <row r="189">
          <cell r="B189" t="str">
            <v>GV-5301 E_HH</v>
          </cell>
        </row>
        <row r="190">
          <cell r="B190" t="str">
            <v>GV-5301 H</v>
          </cell>
        </row>
        <row r="191">
          <cell r="B191" t="str">
            <v>INSP. CATÓDICA UO-I</v>
          </cell>
        </row>
        <row r="192">
          <cell r="B192" t="str">
            <v>INS-PARADA</v>
          </cell>
        </row>
        <row r="193">
          <cell r="B193" t="str">
            <v>INSPEÇÃO</v>
          </cell>
        </row>
        <row r="194">
          <cell r="B194" t="str">
            <v>INSPEÇÃO PRÉ-PARADA</v>
          </cell>
        </row>
        <row r="195">
          <cell r="B195" t="str">
            <v>ISOL. A-1000</v>
          </cell>
        </row>
        <row r="196">
          <cell r="B196" t="str">
            <v>LAB. UA-I</v>
          </cell>
        </row>
        <row r="197">
          <cell r="B197" t="str">
            <v>LINHA DE FACILIDADES</v>
          </cell>
        </row>
        <row r="198">
          <cell r="B198" t="str">
            <v>LINHA DE FW</v>
          </cell>
        </row>
        <row r="199">
          <cell r="B199" t="str">
            <v>LINHA DE V-15 EXTERNO</v>
          </cell>
        </row>
        <row r="200">
          <cell r="B200" t="str">
            <v>LINHA DE V-15 INTERNO</v>
          </cell>
        </row>
        <row r="201">
          <cell r="B201" t="str">
            <v>MB-5301G</v>
          </cell>
        </row>
        <row r="202">
          <cell r="B202" t="str">
            <v>NOTAS GM - EA-1142</v>
          </cell>
        </row>
        <row r="203">
          <cell r="B203" t="str">
            <v>NOTAS Z-3</v>
          </cell>
        </row>
        <row r="204">
          <cell r="B204" t="str">
            <v>PAR. UA-II 2018_HH</v>
          </cell>
        </row>
        <row r="205">
          <cell r="B205" t="str">
            <v>PARADA</v>
          </cell>
        </row>
        <row r="206">
          <cell r="B206" t="str">
            <v>PARADA (PJ)</v>
          </cell>
        </row>
        <row r="207">
          <cell r="B207" t="str">
            <v>PARADA UA-II 2018</v>
          </cell>
        </row>
        <row r="208">
          <cell r="B208" t="str">
            <v>PE-3</v>
          </cell>
        </row>
        <row r="209">
          <cell r="B209" t="str">
            <v>PIT STOP</v>
          </cell>
        </row>
        <row r="210">
          <cell r="B210" t="str">
            <v>PIT STOP A-350</v>
          </cell>
        </row>
        <row r="211">
          <cell r="B211" t="str">
            <v>PIT STOP A-5100</v>
          </cell>
        </row>
        <row r="212">
          <cell r="B212" t="str">
            <v>PGM-2019_UO-I</v>
          </cell>
        </row>
        <row r="213">
          <cell r="B213" t="str">
            <v>PGM-2019_UO-I_HH</v>
          </cell>
        </row>
        <row r="214">
          <cell r="B214" t="str">
            <v>PIT STOP A-5200</v>
          </cell>
        </row>
        <row r="215">
          <cell r="B215" t="str">
            <v>PIT STOP A-2500</v>
          </cell>
        </row>
        <row r="216">
          <cell r="B216" t="str">
            <v>BA-1111 (BARREIRAS)</v>
          </cell>
        </row>
        <row r="217">
          <cell r="B217" t="str">
            <v>A-2500</v>
          </cell>
        </row>
        <row r="218">
          <cell r="B218" t="str">
            <v>BA-1107</v>
          </cell>
        </row>
        <row r="219">
          <cell r="B219" t="str">
            <v>PJ - A-1000</v>
          </cell>
        </row>
        <row r="220">
          <cell r="B220" t="str">
            <v>PJ - EA-4417</v>
          </cell>
        </row>
        <row r="221">
          <cell r="B221" t="str">
            <v>PJ A-1900</v>
          </cell>
        </row>
        <row r="222">
          <cell r="B222" t="str">
            <v>PJ A-300</v>
          </cell>
        </row>
        <row r="223">
          <cell r="B223" t="str">
            <v>PJ-EA-1501 A/B</v>
          </cell>
        </row>
        <row r="224">
          <cell r="B224" t="str">
            <v>EA-1501</v>
          </cell>
        </row>
        <row r="225">
          <cell r="B225" t="str">
            <v>PJ-EA-4417 A/B</v>
          </cell>
        </row>
        <row r="226">
          <cell r="B226" t="str">
            <v>PQ B-01</v>
          </cell>
        </row>
        <row r="227">
          <cell r="B227" t="str">
            <v>PQ B-02</v>
          </cell>
        </row>
        <row r="228">
          <cell r="B228" t="str">
            <v>PRÉ-PARADA</v>
          </cell>
        </row>
        <row r="229">
          <cell r="B229" t="str">
            <v>PROJ. A-1000</v>
          </cell>
        </row>
        <row r="230">
          <cell r="B230" t="str">
            <v>PT-10</v>
          </cell>
        </row>
        <row r="231">
          <cell r="B231" t="str">
            <v>REC´s 2017 FW/UA</v>
          </cell>
        </row>
        <row r="232">
          <cell r="B232" t="str">
            <v>REC´s 2017 FW/UO</v>
          </cell>
        </row>
        <row r="233">
          <cell r="B233" t="str">
            <v>REC´s 2017 TIB</v>
          </cell>
        </row>
        <row r="234">
          <cell r="B234" t="str">
            <v>REC´s 2017 UA-I</v>
          </cell>
        </row>
        <row r="235">
          <cell r="B235" t="str">
            <v>REC´s 2017 UA-II</v>
          </cell>
        </row>
        <row r="236">
          <cell r="B236" t="str">
            <v>REC´s 2019 UO</v>
          </cell>
        </row>
        <row r="237">
          <cell r="B237" t="str">
            <v>REC´s 2019 UA</v>
          </cell>
        </row>
        <row r="238">
          <cell r="B238" t="str">
            <v>REC´s 2017 UO-I</v>
          </cell>
        </row>
        <row r="239">
          <cell r="B239" t="str">
            <v>REC´s 2017 UO-II</v>
          </cell>
        </row>
        <row r="240">
          <cell r="B240" t="str">
            <v>REC´s 2017 UTE</v>
          </cell>
        </row>
        <row r="241">
          <cell r="B241" t="str">
            <v>REC´S ESPECIAIS</v>
          </cell>
        </row>
        <row r="242">
          <cell r="B242" t="str">
            <v>REC´s UO</v>
          </cell>
        </row>
        <row r="243">
          <cell r="B243" t="str">
            <v>REC´s UO I</v>
          </cell>
        </row>
        <row r="244">
          <cell r="B244" t="str">
            <v>REC-311335</v>
          </cell>
        </row>
        <row r="245">
          <cell r="B245" t="str">
            <v>REC-313736</v>
          </cell>
        </row>
        <row r="246">
          <cell r="B246" t="str">
            <v>RECs 2017</v>
          </cell>
        </row>
        <row r="247">
          <cell r="B247" t="str">
            <v>RECs UA II (ROT.)</v>
          </cell>
        </row>
        <row r="248">
          <cell r="B248" t="str">
            <v>REFEITÓRIO CENTRAL</v>
          </cell>
        </row>
        <row r="249">
          <cell r="B249" t="str">
            <v>REGENERAÇÃO</v>
          </cell>
        </row>
        <row r="250">
          <cell r="B250" t="str">
            <v>RMA 1</v>
          </cell>
        </row>
        <row r="251">
          <cell r="B251" t="str">
            <v>RMA 5</v>
          </cell>
        </row>
        <row r="252">
          <cell r="B252" t="str">
            <v>RMA 7</v>
          </cell>
        </row>
        <row r="253">
          <cell r="B253" t="str">
            <v>RMA HD</v>
          </cell>
        </row>
        <row r="254">
          <cell r="B254" t="str">
            <v>RMA HDC</v>
          </cell>
        </row>
        <row r="255">
          <cell r="B255" t="str">
            <v>RMA 7D</v>
          </cell>
        </row>
        <row r="256">
          <cell r="B256" t="str">
            <v>RMA 8</v>
          </cell>
        </row>
        <row r="257">
          <cell r="B257" t="str">
            <v>RMA 9</v>
          </cell>
        </row>
        <row r="258">
          <cell r="B258" t="str">
            <v>RMA 9 E</v>
          </cell>
        </row>
        <row r="259">
          <cell r="B259" t="str">
            <v>RMA 9 I</v>
          </cell>
        </row>
        <row r="260">
          <cell r="B260" t="str">
            <v>RMA 9 M</v>
          </cell>
        </row>
        <row r="261">
          <cell r="B261" t="str">
            <v>SF-6</v>
          </cell>
        </row>
        <row r="262">
          <cell r="B262" t="str">
            <v>STEAM TRACE</v>
          </cell>
        </row>
        <row r="263">
          <cell r="B263" t="str">
            <v>TANCAGEM</v>
          </cell>
        </row>
        <row r="264">
          <cell r="B264" t="str">
            <v>TECHBIOS</v>
          </cell>
        </row>
        <row r="265">
          <cell r="B265" t="str">
            <v>TG-5301 B</v>
          </cell>
        </row>
        <row r="266">
          <cell r="B266" t="str">
            <v>TG-5301 F</v>
          </cell>
        </row>
        <row r="267">
          <cell r="B267" t="str">
            <v>TG-5301-D</v>
          </cell>
        </row>
        <row r="268">
          <cell r="B268" t="str">
            <v>TQ-5303</v>
          </cell>
        </row>
        <row r="269">
          <cell r="B269" t="str">
            <v>TROCADORES UO-I</v>
          </cell>
        </row>
        <row r="270">
          <cell r="B270" t="str">
            <v>DET. GAS (UA-II)</v>
          </cell>
        </row>
        <row r="271">
          <cell r="B271" t="str">
            <v>TROCADORES UA-II</v>
          </cell>
        </row>
        <row r="272">
          <cell r="B272" t="str">
            <v>TURNO DESLOCADO</v>
          </cell>
        </row>
        <row r="273">
          <cell r="B273" t="str">
            <v>TURNO PARADA</v>
          </cell>
        </row>
        <row r="274">
          <cell r="B274" t="str">
            <v>VAZAMENTOS UO-II</v>
          </cell>
        </row>
        <row r="275">
          <cell r="B275" t="str">
            <v>VENT´S &amp; DRENOS</v>
          </cell>
        </row>
        <row r="276">
          <cell r="B276" t="str">
            <v>FB-1029</v>
          </cell>
        </row>
        <row r="277">
          <cell r="B277" t="str">
            <v>PAR. REGUL. UA-I</v>
          </cell>
        </row>
        <row r="278">
          <cell r="B278" t="str">
            <v>REGENER. A-2300</v>
          </cell>
        </row>
        <row r="279">
          <cell r="B279" t="str">
            <v>PAR. REGUL. UA-I_HH</v>
          </cell>
        </row>
        <row r="280">
          <cell r="B280" t="str">
            <v>BKM ALAGOAS</v>
          </cell>
        </row>
        <row r="281">
          <cell r="B281" t="str">
            <v>DA-5201a04</v>
          </cell>
        </row>
        <row r="282">
          <cell r="B282" t="str">
            <v>INSP. UO-I PAR.2019</v>
          </cell>
        </row>
        <row r="283">
          <cell r="B283" t="str">
            <v>INSP. UTE PAR.2019</v>
          </cell>
        </row>
        <row r="284">
          <cell r="B284" t="str">
            <v>INSP. UA-I PAR.2019</v>
          </cell>
        </row>
        <row r="285">
          <cell r="B285" t="str">
            <v>INSP. UA-I PAR.2019_MM</v>
          </cell>
        </row>
        <row r="286">
          <cell r="B286" t="str">
            <v>INSP. TIB PAR.2019</v>
          </cell>
        </row>
        <row r="287">
          <cell r="B287" t="str">
            <v>ESTRUTURA CONTAINER</v>
          </cell>
        </row>
        <row r="288">
          <cell r="B288" t="str">
            <v>PGM-2019_UO-I_HH</v>
          </cell>
        </row>
        <row r="289">
          <cell r="B289" t="str">
            <v>PGM-2019_UA-I_HH</v>
          </cell>
        </row>
        <row r="290">
          <cell r="B290" t="str">
            <v>PGM-2019_DA-1404</v>
          </cell>
        </row>
        <row r="291">
          <cell r="B291" t="str">
            <v>PGM-2019_CALDEIRARIA HH</v>
          </cell>
        </row>
        <row r="292">
          <cell r="B292" t="str">
            <v>FB-1027 B</v>
          </cell>
        </row>
        <row r="293">
          <cell r="B293" t="str">
            <v>FB-1023</v>
          </cell>
        </row>
        <row r="294">
          <cell r="B294" t="str">
            <v>CSI UA-I</v>
          </cell>
        </row>
        <row r="295">
          <cell r="B295" t="str">
            <v>CSI UA-I_HH</v>
          </cell>
        </row>
        <row r="296">
          <cell r="B296" t="str">
            <v>FB-1024</v>
          </cell>
        </row>
        <row r="297">
          <cell r="B297" t="str">
            <v>DC-1401</v>
          </cell>
        </row>
        <row r="298">
          <cell r="B298" t="str">
            <v>FB-970</v>
          </cell>
        </row>
        <row r="299">
          <cell r="B299" t="str">
            <v>FB-2051 B</v>
          </cell>
        </row>
        <row r="300">
          <cell r="B300" t="str">
            <v>FB-1006</v>
          </cell>
        </row>
        <row r="301">
          <cell r="B301" t="str">
            <v>FB-1006_HH</v>
          </cell>
        </row>
        <row r="302">
          <cell r="B302" t="str">
            <v>P-5301 C</v>
          </cell>
        </row>
        <row r="303">
          <cell r="B303" t="str">
            <v>P-5302 C</v>
          </cell>
        </row>
        <row r="304">
          <cell r="B304" t="str">
            <v>BA-4110</v>
          </cell>
        </row>
        <row r="305">
          <cell r="B305" t="str">
            <v>BA-4110_HH</v>
          </cell>
        </row>
        <row r="306">
          <cell r="B306" t="str">
            <v>BLACKOUT</v>
          </cell>
        </row>
        <row r="307">
          <cell r="B307" t="str">
            <v>EXTRA INSPEÇÃO</v>
          </cell>
        </row>
        <row r="308">
          <cell r="B308" t="str">
            <v>P-02B&amp;C</v>
          </cell>
        </row>
        <row r="309">
          <cell r="B309" t="str">
            <v>TUB. HID. SUL</v>
          </cell>
        </row>
        <row r="310">
          <cell r="B310" t="str">
            <v>D-5301A1&amp;A2</v>
          </cell>
        </row>
        <row r="311">
          <cell r="B311" t="str">
            <v>VAZAMENTOS UO-I</v>
          </cell>
        </row>
        <row r="312">
          <cell r="B312" t="str">
            <v>GB-5301</v>
          </cell>
        </row>
        <row r="313">
          <cell r="B313" t="str">
            <v>PLANO PINT. UTE</v>
          </cell>
        </row>
        <row r="314">
          <cell r="B314" t="str">
            <v>PLANO PINT. TUB. 9C</v>
          </cell>
        </row>
        <row r="315">
          <cell r="B315" t="str">
            <v>PLANO PINT. TUB. 9C_HH</v>
          </cell>
        </row>
        <row r="316">
          <cell r="B316" t="str">
            <v>TUB. 9C (CALDEIRARIA)</v>
          </cell>
        </row>
        <row r="317">
          <cell r="B317" t="str">
            <v>TUB. 32C 2017 - DTG</v>
          </cell>
        </row>
        <row r="318">
          <cell r="B318" t="str">
            <v>PREVENT.TQs</v>
          </cell>
        </row>
        <row r="319">
          <cell r="B319" t="str">
            <v>BA-4101</v>
          </cell>
        </row>
        <row r="320">
          <cell r="B320" t="str">
            <v>BA-4101_HH</v>
          </cell>
        </row>
        <row r="321">
          <cell r="B321" t="str">
            <v>BA-1108</v>
          </cell>
        </row>
        <row r="322">
          <cell r="B322" t="str">
            <v>BA-1108_HH</v>
          </cell>
        </row>
        <row r="323">
          <cell r="B323" t="str">
            <v>BA-4106</v>
          </cell>
        </row>
        <row r="324">
          <cell r="B324" t="str">
            <v>BA-4106_HH</v>
          </cell>
        </row>
        <row r="325">
          <cell r="B325" t="str">
            <v>SSMA</v>
          </cell>
        </row>
        <row r="326">
          <cell r="B326" t="str">
            <v>PJ DEP - BA-4101</v>
          </cell>
        </row>
        <row r="327">
          <cell r="B327" t="str">
            <v>REC´s 2019 TIB</v>
          </cell>
        </row>
        <row r="328">
          <cell r="B328" t="str">
            <v>REC´s 2019 UO</v>
          </cell>
        </row>
        <row r="329">
          <cell r="B329" t="str">
            <v>REC´s 2019 UA</v>
          </cell>
        </row>
        <row r="330">
          <cell r="B330" t="str">
            <v>REC´s 2019 UTE</v>
          </cell>
        </row>
        <row r="331">
          <cell r="B331" t="str">
            <v>MB-5302A</v>
          </cell>
        </row>
        <row r="332">
          <cell r="B332" t="str">
            <v>PJ-0601157 (BA-4101)</v>
          </cell>
        </row>
        <row r="333">
          <cell r="B333" t="str">
            <v>PJ-0601157</v>
          </cell>
        </row>
        <row r="334">
          <cell r="B334" t="str">
            <v>PJ-0601133</v>
          </cell>
        </row>
        <row r="335">
          <cell r="B335" t="str">
            <v>PJ-0601179 (A-2300)</v>
          </cell>
        </row>
        <row r="336">
          <cell r="B336" t="str">
            <v>PJ-0601179 (A-2300)_HH</v>
          </cell>
        </row>
        <row r="337">
          <cell r="B337" t="str">
            <v>PJ-0601179 (A-300)</v>
          </cell>
        </row>
        <row r="338">
          <cell r="B338" t="str">
            <v>PJ-0600663 (SE-21)</v>
          </cell>
        </row>
        <row r="339">
          <cell r="B339" t="str">
            <v>PJ-06001147 (ILHA 6/9)_HH</v>
          </cell>
        </row>
        <row r="340">
          <cell r="B340" t="str">
            <v>PJ-06001147 (ILHA 6/9)</v>
          </cell>
        </row>
        <row r="341">
          <cell r="B341" t="str">
            <v>PJ-0600603 (FB's PTE)</v>
          </cell>
        </row>
        <row r="342">
          <cell r="B342" t="str">
            <v>PJ-0600603 (FB's PTE)_HH</v>
          </cell>
        </row>
        <row r="343">
          <cell r="B343" t="str">
            <v>PJ-0601129_HH</v>
          </cell>
        </row>
        <row r="344">
          <cell r="B344" t="str">
            <v>PJ-0601718_HH</v>
          </cell>
        </row>
        <row r="345">
          <cell r="B345" t="str">
            <v>PJ-0601175 (TEGAL)</v>
          </cell>
        </row>
        <row r="346">
          <cell r="B346" t="str">
            <v>PJ-0601175 (TEGAL)_HH</v>
          </cell>
        </row>
        <row r="347">
          <cell r="B347" t="str">
            <v>PJ-0601035 (TEGAL)</v>
          </cell>
        </row>
        <row r="348">
          <cell r="B348" t="str">
            <v>PJ-0600952 (UTE)</v>
          </cell>
        </row>
        <row r="349">
          <cell r="B349" t="str">
            <v>PJ-0601717 (UTE)</v>
          </cell>
        </row>
        <row r="350">
          <cell r="B350" t="str">
            <v>PJ-0601717 (UTE)_HH</v>
          </cell>
        </row>
        <row r="351">
          <cell r="B351" t="str">
            <v>PJ-0601019 (A-2350)</v>
          </cell>
        </row>
        <row r="352">
          <cell r="B352" t="str">
            <v>PJ-0601019 (A-2350)_HH</v>
          </cell>
        </row>
        <row r="353">
          <cell r="B353" t="str">
            <v>PJ-0601158</v>
          </cell>
        </row>
        <row r="354">
          <cell r="B354" t="str">
            <v>PJ-0601600</v>
          </cell>
        </row>
        <row r="355">
          <cell r="B355" t="str">
            <v>PJ-0601585</v>
          </cell>
        </row>
        <row r="356">
          <cell r="B356" t="str">
            <v>PJ-0600281</v>
          </cell>
        </row>
        <row r="357">
          <cell r="B357" t="str">
            <v>PJ-0601398_HH</v>
          </cell>
        </row>
        <row r="358">
          <cell r="B358" t="str">
            <v>PJ-0601549_HH</v>
          </cell>
        </row>
        <row r="359">
          <cell r="B359" t="str">
            <v>PJ-0600281_HH</v>
          </cell>
        </row>
        <row r="360">
          <cell r="B360" t="str">
            <v>PJ-0600478 (A-2300)</v>
          </cell>
        </row>
        <row r="361">
          <cell r="B361" t="str">
            <v>PJ-0600478 (A-2300)_HH</v>
          </cell>
        </row>
        <row r="362">
          <cell r="B362" t="str">
            <v>PJ-0600603 (FB-973)</v>
          </cell>
        </row>
        <row r="363">
          <cell r="B363" t="str">
            <v>PJ-0600596</v>
          </cell>
        </row>
        <row r="364">
          <cell r="B364" t="str">
            <v>PJ-0600596_HH</v>
          </cell>
        </row>
        <row r="365">
          <cell r="B365" t="str">
            <v>PJ-0601509</v>
          </cell>
        </row>
        <row r="366">
          <cell r="B366" t="str">
            <v>PJ-0601509_HH</v>
          </cell>
        </row>
        <row r="367">
          <cell r="B367" t="str">
            <v>PJ-0601262</v>
          </cell>
        </row>
        <row r="368">
          <cell r="B368" t="str">
            <v>PJ-0601820</v>
          </cell>
        </row>
        <row r="369">
          <cell r="B369" t="str">
            <v>PJ-0601820_HH</v>
          </cell>
        </row>
        <row r="370">
          <cell r="B370" t="str">
            <v>PJ-0601667</v>
          </cell>
        </row>
        <row r="371">
          <cell r="B371" t="str">
            <v>PJ-0601667_HH</v>
          </cell>
        </row>
        <row r="372">
          <cell r="B372" t="str">
            <v>PJ-0600730_HH</v>
          </cell>
        </row>
        <row r="373">
          <cell r="B373" t="str">
            <v>PJ-0601478_HH</v>
          </cell>
        </row>
        <row r="374">
          <cell r="B374" t="str">
            <v>PJ-0602915_HH</v>
          </cell>
        </row>
        <row r="375">
          <cell r="B375" t="str">
            <v>PJ-0600892_HH</v>
          </cell>
        </row>
        <row r="376">
          <cell r="B376" t="str">
            <v>PJ-0601820</v>
          </cell>
        </row>
        <row r="377">
          <cell r="B377" t="str">
            <v>PJ-0601568</v>
          </cell>
        </row>
        <row r="378">
          <cell r="B378" t="str">
            <v>PJ-0601172</v>
          </cell>
        </row>
        <row r="379">
          <cell r="B379" t="str">
            <v>INSP. PAR. A-8200</v>
          </cell>
        </row>
        <row r="380">
          <cell r="B380" t="str">
            <v>PIT STOP A-8200</v>
          </cell>
        </row>
        <row r="381">
          <cell r="B381" t="str">
            <v>PJ-0601432</v>
          </cell>
        </row>
        <row r="382">
          <cell r="B382" t="str">
            <v>PJ-0601432_HH</v>
          </cell>
        </row>
        <row r="383">
          <cell r="B383" t="str">
            <v>PJ-0601415</v>
          </cell>
        </row>
        <row r="384">
          <cell r="B384" t="str">
            <v>GV-5301 B</v>
          </cell>
        </row>
        <row r="385">
          <cell r="B385" t="str">
            <v>GV-5301 B_HH</v>
          </cell>
        </row>
        <row r="386">
          <cell r="B386" t="str">
            <v>DA-5202 D</v>
          </cell>
        </row>
        <row r="387">
          <cell r="B387" t="str">
            <v>PJ-0600782 (DA-4104)</v>
          </cell>
        </row>
        <row r="388">
          <cell r="B388" t="str">
            <v>PAR. OXITENO</v>
          </cell>
        </row>
        <row r="389">
          <cell r="B389" t="str">
            <v>DTG A-1000</v>
          </cell>
        </row>
        <row r="390">
          <cell r="B390" t="str">
            <v>PIT STOP UO-I</v>
          </cell>
        </row>
        <row r="391">
          <cell r="B391" t="str">
            <v>PIT STOP A-2300</v>
          </cell>
        </row>
        <row r="392">
          <cell r="B392" t="str">
            <v>DTP UA-II</v>
          </cell>
        </row>
        <row r="393">
          <cell r="B393" t="str">
            <v>DTG A-1000_HH</v>
          </cell>
        </row>
        <row r="394">
          <cell r="B394" t="str">
            <v>A-350</v>
          </cell>
        </row>
        <row r="395">
          <cell r="B395" t="str">
            <v>PLANTÃO</v>
          </cell>
        </row>
        <row r="396">
          <cell r="B396" t="str">
            <v>DA-4103</v>
          </cell>
        </row>
        <row r="397">
          <cell r="B397" t="str">
            <v>CXS CD/OD</v>
          </cell>
        </row>
        <row r="398">
          <cell r="B398" t="str">
            <v>ELÉTRICA</v>
          </cell>
        </row>
        <row r="399">
          <cell r="B399" t="str">
            <v>PAR. A-350</v>
          </cell>
        </row>
        <row r="400">
          <cell r="B400" t="str">
            <v>PAR. A-350_HH</v>
          </cell>
        </row>
        <row r="401">
          <cell r="B401" t="str">
            <v>DC-1401 A</v>
          </cell>
        </row>
        <row r="402">
          <cell r="B402" t="str">
            <v>FB-1010</v>
          </cell>
        </row>
        <row r="403">
          <cell r="B403" t="str">
            <v>BA-1105_HH</v>
          </cell>
        </row>
        <row r="404">
          <cell r="B404" t="str">
            <v>BA-4103_HH</v>
          </cell>
        </row>
        <row r="405">
          <cell r="B405" t="str">
            <v>FB-1009</v>
          </cell>
        </row>
        <row r="406">
          <cell r="B406" t="str">
            <v>FB-973</v>
          </cell>
        </row>
        <row r="407">
          <cell r="B407" t="str">
            <v>FB-1009_HH</v>
          </cell>
        </row>
        <row r="408">
          <cell r="B408" t="str">
            <v>FB-963 A</v>
          </cell>
        </row>
        <row r="409">
          <cell r="B409" t="str">
            <v>FB-963 B</v>
          </cell>
        </row>
        <row r="410">
          <cell r="B410" t="str">
            <v>FB-963 A_HH</v>
          </cell>
        </row>
        <row r="411">
          <cell r="B411" t="str">
            <v>LINHA FW</v>
          </cell>
        </row>
        <row r="412">
          <cell r="B412" t="str">
            <v>BA-1104 (BARREIRAS)</v>
          </cell>
        </row>
        <row r="413">
          <cell r="B413" t="str">
            <v>BA-4102 (BARREIRAS)</v>
          </cell>
        </row>
        <row r="414">
          <cell r="B414" t="str">
            <v>LINHA DE 20"&amp;60"</v>
          </cell>
        </row>
        <row r="415">
          <cell r="B415" t="str">
            <v>LH DE CI (GV-5301 D)</v>
          </cell>
        </row>
        <row r="416">
          <cell r="B416" t="str">
            <v>UA-III</v>
          </cell>
        </row>
        <row r="417">
          <cell r="B417" t="str">
            <v>ADEQUAÇÃO A-350</v>
          </cell>
        </row>
        <row r="418">
          <cell r="B418" t="str">
            <v>GBM-1940-AX</v>
          </cell>
        </row>
        <row r="419">
          <cell r="B419" t="str">
            <v>PJ_PR-15002_ISOL.</v>
          </cell>
        </row>
        <row r="420">
          <cell r="B420" t="str">
            <v>PJ_A-1000_ISOL.</v>
          </cell>
        </row>
        <row r="421">
          <cell r="B421" t="str">
            <v>PASSARELA PV-13</v>
          </cell>
        </row>
        <row r="422">
          <cell r="B422" t="str">
            <v>OFICINA MECÂNICA</v>
          </cell>
        </row>
        <row r="423">
          <cell r="B423" t="str">
            <v>APOIO UO-II</v>
          </cell>
        </row>
        <row r="424">
          <cell r="B424" t="str">
            <v>GAVETEIRO CENTRAL</v>
          </cell>
        </row>
        <row r="425">
          <cell r="B425" t="str">
            <v>GAVETEIRO UTE</v>
          </cell>
        </row>
        <row r="426">
          <cell r="B426" t="str">
            <v>FB-1052</v>
          </cell>
        </row>
        <row r="427">
          <cell r="B427" t="str">
            <v>BA-1105</v>
          </cell>
        </row>
        <row r="428">
          <cell r="B428" t="str">
            <v>P-5302 A</v>
          </cell>
        </row>
        <row r="429">
          <cell r="B429" t="str">
            <v>GAVETEIRO</v>
          </cell>
        </row>
        <row r="430">
          <cell r="B430" t="str">
            <v>BA-1112 (BARREIRAS)</v>
          </cell>
        </row>
        <row r="431">
          <cell r="B431" t="str">
            <v>BA-1112_HH</v>
          </cell>
        </row>
        <row r="432">
          <cell r="B432" t="str">
            <v>BA-1113 (BARREIRAS)</v>
          </cell>
        </row>
        <row r="433">
          <cell r="B433" t="str">
            <v>BA-1111 (BARREIRAS)</v>
          </cell>
        </row>
        <row r="434">
          <cell r="B434" t="str">
            <v>BA-1111</v>
          </cell>
        </row>
        <row r="435">
          <cell r="B435" t="str">
            <v>BA-4104 (BARREIRAS)</v>
          </cell>
        </row>
        <row r="436">
          <cell r="B436" t="str">
            <v>BA-1109 (BARREIRAS)</v>
          </cell>
        </row>
        <row r="437">
          <cell r="B437" t="str">
            <v>BA-1104</v>
          </cell>
        </row>
        <row r="438">
          <cell r="B438" t="str">
            <v>FB-1021 B</v>
          </cell>
        </row>
        <row r="439">
          <cell r="B439" t="str">
            <v>BA-4108_HH</v>
          </cell>
        </row>
        <row r="440">
          <cell r="B440" t="str">
            <v>BA-4109_HH</v>
          </cell>
        </row>
        <row r="441">
          <cell r="B441" t="str">
            <v>BA-1113_HH</v>
          </cell>
        </row>
        <row r="442">
          <cell r="B442" t="str">
            <v>BA-4105</v>
          </cell>
        </row>
        <row r="443">
          <cell r="B443" t="str">
            <v>BA-4104</v>
          </cell>
        </row>
        <row r="444">
          <cell r="B444" t="str">
            <v>BA-1109</v>
          </cell>
        </row>
        <row r="445">
          <cell r="B445" t="str">
            <v>BANDEIJAMENTO A-1060</v>
          </cell>
        </row>
        <row r="446">
          <cell r="B446" t="str">
            <v>GBT-1201</v>
          </cell>
        </row>
        <row r="447">
          <cell r="B447" t="str">
            <v>BA-1106_HH</v>
          </cell>
        </row>
        <row r="448">
          <cell r="B448" t="str">
            <v>BA-1106</v>
          </cell>
        </row>
        <row r="449">
          <cell r="B449" t="str">
            <v>GV-5301 C</v>
          </cell>
        </row>
        <row r="450">
          <cell r="B450" t="str">
            <v>GV-5301 C_HH</v>
          </cell>
        </row>
        <row r="451">
          <cell r="B451" t="str">
            <v>GV-5301 A</v>
          </cell>
        </row>
        <row r="452">
          <cell r="B452" t="str">
            <v>GV-5301 A_HH</v>
          </cell>
        </row>
        <row r="453">
          <cell r="B453" t="str">
            <v>GARANTIA</v>
          </cell>
        </row>
        <row r="454">
          <cell r="B454" t="str">
            <v>GI-4101 A</v>
          </cell>
        </row>
        <row r="455">
          <cell r="B455" t="str">
            <v>GI-4101 A_HH</v>
          </cell>
        </row>
        <row r="456">
          <cell r="B456" t="str">
            <v>EF-25201 - TEGAL</v>
          </cell>
        </row>
        <row r="457">
          <cell r="B457" t="str">
            <v>FB-1003 X</v>
          </cell>
        </row>
        <row r="458">
          <cell r="B458" t="str">
            <v>FB-1003 X_HH</v>
          </cell>
        </row>
        <row r="459">
          <cell r="B459" t="str">
            <v>FB-961 D</v>
          </cell>
        </row>
        <row r="460">
          <cell r="B460" t="str">
            <v>TEGAL_DTG</v>
          </cell>
        </row>
        <row r="461">
          <cell r="B461" t="str">
            <v>P-5302 A</v>
          </cell>
        </row>
        <row r="462">
          <cell r="B462" t="str">
            <v>CALDERARIA / REC ESTRUTURAS</v>
          </cell>
        </row>
        <row r="463">
          <cell r="B463" t="str">
            <v>APOIO A PINTURA - TAGEAMENTO</v>
          </cell>
        </row>
        <row r="464">
          <cell r="B464" t="str">
            <v>RW-17002 - A-1900</v>
          </cell>
        </row>
        <row r="465">
          <cell r="B465" t="str">
            <v>APOIO PARA ISOLAMENTO VASOS</v>
          </cell>
        </row>
        <row r="466">
          <cell r="B466" t="str">
            <v>CASA DOS COMPRESSORES</v>
          </cell>
        </row>
        <row r="467">
          <cell r="B467" t="str">
            <v>APOIO ELÉTRICA</v>
          </cell>
        </row>
        <row r="468">
          <cell r="B468" t="str">
            <v>SE-32</v>
          </cell>
        </row>
        <row r="469">
          <cell r="B469" t="str">
            <v>SOP 47/43</v>
          </cell>
        </row>
        <row r="470">
          <cell r="B470" t="str">
            <v>APOIO PIPE RACK</v>
          </cell>
        </row>
        <row r="471">
          <cell r="B471" t="str">
            <v>SISTEMA VS</v>
          </cell>
        </row>
        <row r="472">
          <cell r="B472" t="str">
            <v>DA-1202</v>
          </cell>
        </row>
        <row r="473">
          <cell r="B473" t="str">
            <v>REVISÃO RECs</v>
          </cell>
        </row>
        <row r="474">
          <cell r="B474" t="str">
            <v>LB-1200</v>
          </cell>
        </row>
        <row r="475">
          <cell r="B475" t="str">
            <v>PIPE RACK A-900</v>
          </cell>
        </row>
        <row r="476">
          <cell r="B476" t="str">
            <v>APOIO PARADA DA PLANTA</v>
          </cell>
        </row>
        <row r="477">
          <cell r="B477" t="str">
            <v>PARQUE ESFERAS</v>
          </cell>
        </row>
        <row r="478">
          <cell r="B478" t="str">
            <v>SILENCIOSOS</v>
          </cell>
        </row>
        <row r="479">
          <cell r="B479" t="str">
            <v>APOIO HIDROJATO</v>
          </cell>
        </row>
        <row r="480">
          <cell r="B480" t="str">
            <v>PARADA UO I - ÁREA 900</v>
          </cell>
        </row>
        <row r="481">
          <cell r="B481" t="str">
            <v>EA-1403 - APOIO OPERAÇÃO</v>
          </cell>
        </row>
        <row r="482">
          <cell r="B482"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B"/>
      <sheetName val="FERR"/>
      <sheetName val="ISOL"/>
      <sheetName val="Avanço Físico Sem26"/>
      <sheetName val="Rel.Desvios"/>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lit Coil (Centrali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metable (LLP &amp; Third)"/>
      <sheetName val="2. Staff (LLP)"/>
      <sheetName val="3. Travel &amp; subsistence (LLP)"/>
      <sheetName val="4. Equipment (LLP)"/>
      <sheetName val="5. Subcontracting (LLP)"/>
      <sheetName val="6. Other (LLP)"/>
      <sheetName val="7. Expenditure &amp; revenue (LLP)"/>
      <sheetName val="8. Staff (Third)"/>
      <sheetName val="9. Travel &amp; subsistence (Third)"/>
      <sheetName val="10. Other (Third)"/>
      <sheetName val="11.Expenditure &amp; revenue(Third)"/>
      <sheetName val="12. Consolidated budget "/>
      <sheetName val="13. Ceilings"/>
      <sheetName val="14. Actions"/>
      <sheetName val="GlobalBudget"/>
    </sheetNames>
    <sheetDataSet>
      <sheetData sheetId="0"/>
      <sheetData sheetId="1">
        <row r="9">
          <cell r="A9" t="str">
            <v>P1</v>
          </cell>
        </row>
        <row r="10">
          <cell r="A10" t="str">
            <v>P2</v>
          </cell>
        </row>
        <row r="11">
          <cell r="A11" t="str">
            <v>P3</v>
          </cell>
        </row>
        <row r="12">
          <cell r="A12" t="str">
            <v>P4</v>
          </cell>
        </row>
        <row r="13">
          <cell r="A13" t="str">
            <v>P5</v>
          </cell>
        </row>
        <row r="14">
          <cell r="A14" t="str">
            <v>P6</v>
          </cell>
        </row>
        <row r="15">
          <cell r="A15" t="str">
            <v>P7</v>
          </cell>
        </row>
        <row r="16">
          <cell r="A16" t="str">
            <v>P8</v>
          </cell>
        </row>
        <row r="17">
          <cell r="A17" t="str">
            <v>P9</v>
          </cell>
        </row>
        <row r="18">
          <cell r="A18" t="str">
            <v>P10</v>
          </cell>
        </row>
        <row r="19">
          <cell r="A19" t="str">
            <v>P11</v>
          </cell>
        </row>
        <row r="20">
          <cell r="A20" t="str">
            <v>P12</v>
          </cell>
        </row>
        <row r="21">
          <cell r="A21" t="str">
            <v>P13</v>
          </cell>
        </row>
        <row r="22">
          <cell r="A22" t="str">
            <v>P14</v>
          </cell>
        </row>
        <row r="23">
          <cell r="A23" t="str">
            <v>P15</v>
          </cell>
        </row>
        <row r="24">
          <cell r="A24" t="str">
            <v>P16</v>
          </cell>
        </row>
        <row r="25">
          <cell r="A25" t="str">
            <v>P17</v>
          </cell>
        </row>
        <row r="26">
          <cell r="A26" t="str">
            <v>P18</v>
          </cell>
        </row>
        <row r="27">
          <cell r="A27" t="str">
            <v>P19</v>
          </cell>
        </row>
        <row r="28">
          <cell r="A28" t="str">
            <v>P20</v>
          </cell>
        </row>
        <row r="29">
          <cell r="A29" t="str">
            <v>P21</v>
          </cell>
        </row>
        <row r="30">
          <cell r="A30" t="str">
            <v>P22</v>
          </cell>
        </row>
        <row r="31">
          <cell r="A31" t="str">
            <v>P23</v>
          </cell>
        </row>
        <row r="32">
          <cell r="A32" t="str">
            <v>P24</v>
          </cell>
        </row>
        <row r="33">
          <cell r="A33" t="str">
            <v>P25</v>
          </cell>
        </row>
        <row r="34">
          <cell r="A34" t="str">
            <v>P26</v>
          </cell>
        </row>
        <row r="35">
          <cell r="A35" t="str">
            <v>P27</v>
          </cell>
        </row>
        <row r="36">
          <cell r="A36" t="str">
            <v>P28</v>
          </cell>
        </row>
        <row r="37">
          <cell r="A37" t="str">
            <v>P29</v>
          </cell>
        </row>
        <row r="38">
          <cell r="A38" t="str">
            <v>P30</v>
          </cell>
        </row>
        <row r="39">
          <cell r="A39" t="str">
            <v>P31</v>
          </cell>
        </row>
        <row r="40">
          <cell r="A40" t="str">
            <v>P32</v>
          </cell>
        </row>
        <row r="41">
          <cell r="A41" t="str">
            <v>P33</v>
          </cell>
        </row>
        <row r="42">
          <cell r="A42" t="str">
            <v>P34</v>
          </cell>
        </row>
        <row r="43">
          <cell r="A43" t="str">
            <v>P35</v>
          </cell>
        </row>
        <row r="44">
          <cell r="A44" t="str">
            <v>P36</v>
          </cell>
        </row>
        <row r="45">
          <cell r="A45" t="str">
            <v>P37</v>
          </cell>
        </row>
        <row r="46">
          <cell r="A46" t="str">
            <v>P38</v>
          </cell>
        </row>
        <row r="47">
          <cell r="A47" t="str">
            <v>P39</v>
          </cell>
        </row>
        <row r="48">
          <cell r="A48" t="str">
            <v>P40</v>
          </cell>
        </row>
        <row r="49">
          <cell r="A49" t="str">
            <v>P41</v>
          </cell>
        </row>
        <row r="50">
          <cell r="A50" t="str">
            <v>P42</v>
          </cell>
        </row>
        <row r="51">
          <cell r="A51" t="str">
            <v>P43</v>
          </cell>
        </row>
        <row r="52">
          <cell r="A52" t="str">
            <v>P44</v>
          </cell>
        </row>
        <row r="53">
          <cell r="A53" t="str">
            <v>P45</v>
          </cell>
        </row>
        <row r="54">
          <cell r="A54" t="str">
            <v>P46</v>
          </cell>
        </row>
        <row r="55">
          <cell r="A55" t="str">
            <v>P47</v>
          </cell>
        </row>
        <row r="56">
          <cell r="A56" t="str">
            <v>P48</v>
          </cell>
        </row>
        <row r="57">
          <cell r="A57" t="str">
            <v>P49</v>
          </cell>
        </row>
        <row r="58">
          <cell r="A58" t="str">
            <v>P50</v>
          </cell>
        </row>
        <row r="59">
          <cell r="A59" t="str">
            <v>P51</v>
          </cell>
        </row>
        <row r="60">
          <cell r="A60" t="str">
            <v>P52</v>
          </cell>
        </row>
        <row r="61">
          <cell r="A61" t="str">
            <v>P53</v>
          </cell>
        </row>
        <row r="62">
          <cell r="A62" t="str">
            <v>P54</v>
          </cell>
        </row>
        <row r="63">
          <cell r="A63" t="str">
            <v>P55</v>
          </cell>
        </row>
        <row r="64">
          <cell r="A64" t="str">
            <v>P56</v>
          </cell>
        </row>
        <row r="65">
          <cell r="A65" t="str">
            <v>P57</v>
          </cell>
        </row>
        <row r="66">
          <cell r="A66" t="str">
            <v>P58</v>
          </cell>
        </row>
        <row r="67">
          <cell r="A67" t="str">
            <v>P59</v>
          </cell>
        </row>
        <row r="68">
          <cell r="A68" t="str">
            <v>P60</v>
          </cell>
        </row>
        <row r="69">
          <cell r="A69" t="str">
            <v>P61</v>
          </cell>
        </row>
        <row r="70">
          <cell r="A70" t="str">
            <v>P62</v>
          </cell>
        </row>
        <row r="71">
          <cell r="A71" t="str">
            <v>P63</v>
          </cell>
        </row>
        <row r="72">
          <cell r="A72" t="str">
            <v>P64</v>
          </cell>
        </row>
        <row r="73">
          <cell r="A73" t="str">
            <v>P65</v>
          </cell>
        </row>
        <row r="74">
          <cell r="A74" t="str">
            <v>P66</v>
          </cell>
        </row>
        <row r="75">
          <cell r="A75" t="str">
            <v>P67</v>
          </cell>
        </row>
        <row r="76">
          <cell r="A76" t="str">
            <v>P68</v>
          </cell>
        </row>
        <row r="77">
          <cell r="A77" t="str">
            <v>P69</v>
          </cell>
        </row>
        <row r="78">
          <cell r="A78" t="str">
            <v>P70</v>
          </cell>
        </row>
        <row r="79">
          <cell r="A79" t="str">
            <v>P71</v>
          </cell>
        </row>
        <row r="80">
          <cell r="A80" t="str">
            <v>P72</v>
          </cell>
        </row>
        <row r="81">
          <cell r="A81" t="str">
            <v>P73</v>
          </cell>
        </row>
        <row r="82">
          <cell r="A82" t="str">
            <v>P74</v>
          </cell>
        </row>
        <row r="83">
          <cell r="A83" t="str">
            <v>P75</v>
          </cell>
        </row>
        <row r="84">
          <cell r="A84" t="str">
            <v>P76</v>
          </cell>
        </row>
        <row r="85">
          <cell r="A85" t="str">
            <v>P77</v>
          </cell>
        </row>
        <row r="86">
          <cell r="A86" t="str">
            <v>P78</v>
          </cell>
        </row>
        <row r="87">
          <cell r="A87" t="str">
            <v>P79</v>
          </cell>
        </row>
        <row r="88">
          <cell r="A88" t="str">
            <v>P80</v>
          </cell>
        </row>
        <row r="89">
          <cell r="A89" t="str">
            <v>P81</v>
          </cell>
        </row>
        <row r="90">
          <cell r="A90" t="str">
            <v>P82</v>
          </cell>
        </row>
        <row r="91">
          <cell r="A91" t="str">
            <v>P83</v>
          </cell>
        </row>
        <row r="92">
          <cell r="A92" t="str">
            <v>P84</v>
          </cell>
        </row>
        <row r="93">
          <cell r="A93" t="str">
            <v>P85</v>
          </cell>
        </row>
        <row r="94">
          <cell r="A94" t="str">
            <v>P86</v>
          </cell>
        </row>
        <row r="95">
          <cell r="A95" t="str">
            <v>P87</v>
          </cell>
        </row>
        <row r="96">
          <cell r="A96" t="str">
            <v>P88</v>
          </cell>
        </row>
        <row r="97">
          <cell r="A97" t="str">
            <v>P89</v>
          </cell>
        </row>
        <row r="98">
          <cell r="A98" t="str">
            <v>P90</v>
          </cell>
        </row>
        <row r="99">
          <cell r="A99" t="str">
            <v>P91</v>
          </cell>
        </row>
        <row r="100">
          <cell r="A100" t="str">
            <v>P92</v>
          </cell>
        </row>
        <row r="101">
          <cell r="A101" t="str">
            <v>P93</v>
          </cell>
        </row>
        <row r="102">
          <cell r="A102" t="str">
            <v>P94</v>
          </cell>
        </row>
        <row r="103">
          <cell r="A103" t="str">
            <v>P95</v>
          </cell>
        </row>
        <row r="104">
          <cell r="A104" t="str">
            <v>P96</v>
          </cell>
        </row>
        <row r="105">
          <cell r="A105" t="str">
            <v>P97</v>
          </cell>
        </row>
        <row r="106">
          <cell r="A106" t="str">
            <v>P98</v>
          </cell>
        </row>
        <row r="107">
          <cell r="A107" t="str">
            <v>P99</v>
          </cell>
        </row>
        <row r="108">
          <cell r="A108" t="str">
            <v>P100</v>
          </cell>
        </row>
        <row r="109">
          <cell r="A109" t="str">
            <v>P101</v>
          </cell>
        </row>
        <row r="110">
          <cell r="A110" t="str">
            <v>P102</v>
          </cell>
        </row>
        <row r="111">
          <cell r="A111" t="str">
            <v>P103</v>
          </cell>
        </row>
        <row r="112">
          <cell r="A112" t="str">
            <v>P104</v>
          </cell>
        </row>
        <row r="113">
          <cell r="A113" t="str">
            <v>P105</v>
          </cell>
        </row>
        <row r="114">
          <cell r="A114" t="str">
            <v>P106</v>
          </cell>
        </row>
        <row r="115">
          <cell r="A115" t="str">
            <v>P107</v>
          </cell>
        </row>
        <row r="116">
          <cell r="A116" t="str">
            <v>P108</v>
          </cell>
        </row>
        <row r="117">
          <cell r="A117" t="str">
            <v>P109</v>
          </cell>
        </row>
        <row r="118">
          <cell r="A118" t="str">
            <v>P110</v>
          </cell>
        </row>
        <row r="119">
          <cell r="A119" t="str">
            <v>P111</v>
          </cell>
        </row>
        <row r="120">
          <cell r="A120" t="str">
            <v>P112</v>
          </cell>
        </row>
        <row r="121">
          <cell r="A121" t="str">
            <v>P113</v>
          </cell>
        </row>
        <row r="122">
          <cell r="A122" t="str">
            <v>P114</v>
          </cell>
        </row>
        <row r="123">
          <cell r="A123" t="str">
            <v>P115</v>
          </cell>
        </row>
        <row r="124">
          <cell r="A124" t="str">
            <v>P116</v>
          </cell>
        </row>
        <row r="125">
          <cell r="A125" t="str">
            <v>P117</v>
          </cell>
        </row>
        <row r="126">
          <cell r="A126" t="str">
            <v>P118</v>
          </cell>
        </row>
        <row r="127">
          <cell r="A127" t="str">
            <v>P119</v>
          </cell>
        </row>
        <row r="128">
          <cell r="A128" t="str">
            <v>P120</v>
          </cell>
        </row>
        <row r="129">
          <cell r="A129" t="str">
            <v>P121</v>
          </cell>
        </row>
        <row r="130">
          <cell r="A130" t="str">
            <v>P122</v>
          </cell>
        </row>
        <row r="131">
          <cell r="A131" t="str">
            <v>P123</v>
          </cell>
        </row>
        <row r="132">
          <cell r="A132" t="str">
            <v>P124</v>
          </cell>
        </row>
        <row r="133">
          <cell r="A133" t="str">
            <v>P125</v>
          </cell>
        </row>
        <row r="134">
          <cell r="A134" t="str">
            <v>P126</v>
          </cell>
        </row>
        <row r="135">
          <cell r="A135" t="str">
            <v>P127</v>
          </cell>
        </row>
        <row r="136">
          <cell r="A136" t="str">
            <v>P128</v>
          </cell>
        </row>
        <row r="137">
          <cell r="A137" t="str">
            <v>P129</v>
          </cell>
        </row>
        <row r="138">
          <cell r="A138" t="str">
            <v>P130</v>
          </cell>
        </row>
        <row r="139">
          <cell r="A139" t="str">
            <v>P131</v>
          </cell>
        </row>
        <row r="140">
          <cell r="A140" t="str">
            <v>P132</v>
          </cell>
        </row>
        <row r="141">
          <cell r="A141" t="str">
            <v>P133</v>
          </cell>
        </row>
        <row r="142">
          <cell r="A142" t="str">
            <v>P134</v>
          </cell>
        </row>
        <row r="143">
          <cell r="A143" t="str">
            <v>P135</v>
          </cell>
        </row>
        <row r="144">
          <cell r="A144" t="str">
            <v>P136</v>
          </cell>
        </row>
        <row r="145">
          <cell r="A145" t="str">
            <v>P137</v>
          </cell>
        </row>
        <row r="146">
          <cell r="A146" t="str">
            <v>P138</v>
          </cell>
        </row>
        <row r="147">
          <cell r="A147" t="str">
            <v>P139</v>
          </cell>
        </row>
        <row r="148">
          <cell r="A148" t="str">
            <v>P140</v>
          </cell>
        </row>
        <row r="149">
          <cell r="A149" t="str">
            <v>P141</v>
          </cell>
        </row>
        <row r="150">
          <cell r="A150" t="str">
            <v>P142</v>
          </cell>
        </row>
        <row r="151">
          <cell r="A151" t="str">
            <v>P143</v>
          </cell>
        </row>
        <row r="152">
          <cell r="A152" t="str">
            <v>P144</v>
          </cell>
        </row>
        <row r="153">
          <cell r="A153" t="str">
            <v>P145</v>
          </cell>
        </row>
        <row r="154">
          <cell r="A154" t="str">
            <v>P146</v>
          </cell>
        </row>
        <row r="155">
          <cell r="A155" t="str">
            <v>P147</v>
          </cell>
        </row>
        <row r="156">
          <cell r="A156" t="str">
            <v>P148</v>
          </cell>
        </row>
        <row r="157">
          <cell r="A157" t="str">
            <v>P149</v>
          </cell>
        </row>
        <row r="158">
          <cell r="A158" t="str">
            <v>P150</v>
          </cell>
        </row>
        <row r="159">
          <cell r="A159" t="str">
            <v>P151</v>
          </cell>
        </row>
        <row r="160">
          <cell r="A160" t="str">
            <v>P152</v>
          </cell>
        </row>
        <row r="161">
          <cell r="A161" t="str">
            <v>P153</v>
          </cell>
        </row>
        <row r="162">
          <cell r="A162" t="str">
            <v>P154</v>
          </cell>
        </row>
        <row r="163">
          <cell r="A163" t="str">
            <v>P155</v>
          </cell>
        </row>
        <row r="164">
          <cell r="A164" t="str">
            <v>P156</v>
          </cell>
        </row>
        <row r="165">
          <cell r="A165" t="str">
            <v>P157</v>
          </cell>
        </row>
        <row r="166">
          <cell r="A166" t="str">
            <v>P158</v>
          </cell>
        </row>
        <row r="167">
          <cell r="A167" t="str">
            <v>P159</v>
          </cell>
        </row>
        <row r="168">
          <cell r="A168" t="str">
            <v>P160</v>
          </cell>
        </row>
        <row r="169">
          <cell r="A169" t="str">
            <v>P161</v>
          </cell>
        </row>
        <row r="170">
          <cell r="A170" t="str">
            <v>P162</v>
          </cell>
        </row>
        <row r="171">
          <cell r="A171" t="str">
            <v>P163</v>
          </cell>
        </row>
        <row r="172">
          <cell r="A172" t="str">
            <v>P164</v>
          </cell>
        </row>
        <row r="173">
          <cell r="A173" t="str">
            <v>P165</v>
          </cell>
        </row>
        <row r="174">
          <cell r="A174" t="str">
            <v>P166</v>
          </cell>
        </row>
        <row r="175">
          <cell r="A175" t="str">
            <v>P167</v>
          </cell>
        </row>
        <row r="176">
          <cell r="A176" t="str">
            <v>P168</v>
          </cell>
        </row>
        <row r="177">
          <cell r="A177" t="str">
            <v>P169</v>
          </cell>
        </row>
        <row r="178">
          <cell r="A178" t="str">
            <v>P170</v>
          </cell>
        </row>
        <row r="179">
          <cell r="A179" t="str">
            <v>P171</v>
          </cell>
        </row>
        <row r="180">
          <cell r="A180" t="str">
            <v>P172</v>
          </cell>
        </row>
        <row r="181">
          <cell r="A181" t="str">
            <v>P173</v>
          </cell>
        </row>
        <row r="182">
          <cell r="A182" t="str">
            <v>P174</v>
          </cell>
        </row>
        <row r="183">
          <cell r="A183" t="str">
            <v>P175</v>
          </cell>
        </row>
        <row r="184">
          <cell r="A184" t="str">
            <v>P176</v>
          </cell>
        </row>
        <row r="185">
          <cell r="A185" t="str">
            <v>P177</v>
          </cell>
        </row>
        <row r="186">
          <cell r="A186" t="str">
            <v>P178</v>
          </cell>
        </row>
        <row r="187">
          <cell r="A187" t="str">
            <v>P179</v>
          </cell>
        </row>
        <row r="188">
          <cell r="A188" t="str">
            <v>P180</v>
          </cell>
        </row>
        <row r="189">
          <cell r="A189" t="str">
            <v>P181</v>
          </cell>
        </row>
        <row r="190">
          <cell r="A190" t="str">
            <v>P182</v>
          </cell>
        </row>
        <row r="191">
          <cell r="A191" t="str">
            <v>P183</v>
          </cell>
        </row>
        <row r="192">
          <cell r="A192" t="str">
            <v>P184</v>
          </cell>
        </row>
        <row r="193">
          <cell r="A193" t="str">
            <v>P185</v>
          </cell>
        </row>
        <row r="194">
          <cell r="A194" t="str">
            <v>P186</v>
          </cell>
        </row>
        <row r="195">
          <cell r="A195" t="str">
            <v>P187</v>
          </cell>
        </row>
        <row r="196">
          <cell r="A196" t="str">
            <v>P188</v>
          </cell>
        </row>
        <row r="197">
          <cell r="A197" t="str">
            <v>P189</v>
          </cell>
        </row>
        <row r="198">
          <cell r="A198" t="str">
            <v>P190</v>
          </cell>
        </row>
        <row r="199">
          <cell r="A199" t="str">
            <v>P191</v>
          </cell>
        </row>
        <row r="200">
          <cell r="A200" t="str">
            <v>P192</v>
          </cell>
        </row>
        <row r="201">
          <cell r="A201" t="str">
            <v>P193</v>
          </cell>
        </row>
        <row r="202">
          <cell r="A202" t="str">
            <v>P194</v>
          </cell>
        </row>
        <row r="203">
          <cell r="A203" t="str">
            <v>P195</v>
          </cell>
        </row>
        <row r="204">
          <cell r="A204" t="str">
            <v>P196</v>
          </cell>
        </row>
        <row r="205">
          <cell r="A205" t="str">
            <v>P197</v>
          </cell>
        </row>
        <row r="206">
          <cell r="A206" t="str">
            <v>P198</v>
          </cell>
        </row>
        <row r="207">
          <cell r="A207" t="str">
            <v>P199</v>
          </cell>
        </row>
        <row r="208">
          <cell r="A208" t="str">
            <v>P200</v>
          </cell>
        </row>
      </sheetData>
      <sheetData sheetId="2"/>
      <sheetData sheetId="3"/>
      <sheetData sheetId="4"/>
      <sheetData sheetId="5"/>
      <sheetData sheetId="6">
        <row r="1">
          <cell r="T1">
            <v>1</v>
          </cell>
        </row>
        <row r="2">
          <cell r="T2">
            <v>2</v>
          </cell>
        </row>
        <row r="3">
          <cell r="T3">
            <v>3</v>
          </cell>
        </row>
        <row r="4">
          <cell r="T4">
            <v>4</v>
          </cell>
        </row>
        <row r="5">
          <cell r="T5">
            <v>5</v>
          </cell>
        </row>
        <row r="6">
          <cell r="T6">
            <v>6</v>
          </cell>
        </row>
        <row r="7">
          <cell r="T7">
            <v>7</v>
          </cell>
        </row>
        <row r="8">
          <cell r="T8">
            <v>8</v>
          </cell>
        </row>
        <row r="9">
          <cell r="T9">
            <v>9</v>
          </cell>
        </row>
        <row r="10">
          <cell r="T10">
            <v>10</v>
          </cell>
        </row>
        <row r="11">
          <cell r="T11">
            <v>11</v>
          </cell>
        </row>
        <row r="12">
          <cell r="T12">
            <v>12</v>
          </cell>
        </row>
        <row r="13">
          <cell r="T13">
            <v>13</v>
          </cell>
        </row>
        <row r="14">
          <cell r="T14">
            <v>14</v>
          </cell>
        </row>
        <row r="15">
          <cell r="T15">
            <v>15</v>
          </cell>
        </row>
        <row r="16">
          <cell r="T16">
            <v>16</v>
          </cell>
        </row>
        <row r="17">
          <cell r="T17">
            <v>17</v>
          </cell>
        </row>
        <row r="18">
          <cell r="T18">
            <v>18</v>
          </cell>
        </row>
        <row r="19">
          <cell r="T19">
            <v>19</v>
          </cell>
        </row>
        <row r="20">
          <cell r="T20">
            <v>20</v>
          </cell>
        </row>
        <row r="21">
          <cell r="T21">
            <v>21</v>
          </cell>
        </row>
        <row r="22">
          <cell r="T22">
            <v>22</v>
          </cell>
        </row>
        <row r="23">
          <cell r="T23">
            <v>23</v>
          </cell>
        </row>
        <row r="24">
          <cell r="T24">
            <v>24</v>
          </cell>
        </row>
        <row r="25">
          <cell r="T25">
            <v>25</v>
          </cell>
        </row>
        <row r="26">
          <cell r="T26">
            <v>26</v>
          </cell>
        </row>
        <row r="27">
          <cell r="T27">
            <v>27</v>
          </cell>
        </row>
        <row r="28">
          <cell r="T28">
            <v>28</v>
          </cell>
        </row>
        <row r="29">
          <cell r="T29">
            <v>29</v>
          </cell>
        </row>
        <row r="30">
          <cell r="T30">
            <v>30</v>
          </cell>
        </row>
        <row r="31">
          <cell r="T31">
            <v>31</v>
          </cell>
        </row>
        <row r="32">
          <cell r="T32">
            <v>32</v>
          </cell>
        </row>
        <row r="33">
          <cell r="T33">
            <v>33</v>
          </cell>
        </row>
        <row r="34">
          <cell r="T34">
            <v>34</v>
          </cell>
        </row>
        <row r="35">
          <cell r="T35">
            <v>35</v>
          </cell>
        </row>
        <row r="36">
          <cell r="T36">
            <v>36</v>
          </cell>
        </row>
      </sheetData>
      <sheetData sheetId="7"/>
      <sheetData sheetId="8"/>
      <sheetData sheetId="9"/>
      <sheetData sheetId="10">
        <row r="10">
          <cell r="A10" t="str">
            <v>P1TC</v>
          </cell>
        </row>
        <row r="11">
          <cell r="A11" t="str">
            <v>P2TC</v>
          </cell>
        </row>
        <row r="12">
          <cell r="A12" t="str">
            <v>P3TC</v>
          </cell>
        </row>
        <row r="13">
          <cell r="A13" t="str">
            <v>P4TC</v>
          </cell>
        </row>
        <row r="14">
          <cell r="A14" t="str">
            <v>P5TC</v>
          </cell>
        </row>
        <row r="15">
          <cell r="A15" t="str">
            <v>P6TC</v>
          </cell>
        </row>
        <row r="16">
          <cell r="A16" t="str">
            <v>P7TC</v>
          </cell>
        </row>
        <row r="17">
          <cell r="A17" t="str">
            <v>P8TC</v>
          </cell>
        </row>
        <row r="18">
          <cell r="A18" t="str">
            <v>P9TC</v>
          </cell>
        </row>
        <row r="19">
          <cell r="A19" t="str">
            <v>P10TC</v>
          </cell>
        </row>
        <row r="20">
          <cell r="A20" t="str">
            <v>P11TC</v>
          </cell>
        </row>
        <row r="21">
          <cell r="A21" t="str">
            <v>P12TC</v>
          </cell>
        </row>
        <row r="22">
          <cell r="A22" t="str">
            <v>P13TC</v>
          </cell>
        </row>
        <row r="23">
          <cell r="A23" t="str">
            <v>P14TC</v>
          </cell>
        </row>
        <row r="24">
          <cell r="A24" t="str">
            <v>P15TC</v>
          </cell>
        </row>
        <row r="25">
          <cell r="A25" t="str">
            <v>P16TC</v>
          </cell>
        </row>
        <row r="26">
          <cell r="A26" t="str">
            <v>P17TC</v>
          </cell>
        </row>
        <row r="27">
          <cell r="A27" t="str">
            <v>P18TC</v>
          </cell>
        </row>
        <row r="28">
          <cell r="A28" t="str">
            <v>P19TC</v>
          </cell>
        </row>
        <row r="29">
          <cell r="A29" t="str">
            <v>P20TC</v>
          </cell>
        </row>
        <row r="30">
          <cell r="A30" t="str">
            <v>P21TC</v>
          </cell>
        </row>
        <row r="31">
          <cell r="A31" t="str">
            <v>P22TC</v>
          </cell>
        </row>
      </sheetData>
      <sheetData sheetId="11"/>
      <sheetData sheetId="12">
        <row r="4">
          <cell r="B4" t="str">
            <v>Belgique/Belgie - BE</v>
          </cell>
          <cell r="C4" t="str">
            <v>BE</v>
          </cell>
          <cell r="D4">
            <v>460</v>
          </cell>
          <cell r="E4">
            <v>360</v>
          </cell>
          <cell r="F4">
            <v>240</v>
          </cell>
          <cell r="G4">
            <v>214</v>
          </cell>
          <cell r="H4">
            <v>232</v>
          </cell>
        </row>
        <row r="5">
          <cell r="B5" t="str">
            <v>Bulgaria - BG</v>
          </cell>
          <cell r="C5" t="str">
            <v>BG</v>
          </cell>
          <cell r="D5">
            <v>67</v>
          </cell>
          <cell r="E5">
            <v>60</v>
          </cell>
          <cell r="F5">
            <v>46</v>
          </cell>
          <cell r="G5">
            <v>31</v>
          </cell>
          <cell r="H5">
            <v>145</v>
          </cell>
        </row>
        <row r="6">
          <cell r="B6" t="str">
            <v>Ceska Republika - CZ</v>
          </cell>
          <cell r="C6" t="str">
            <v>CZ</v>
          </cell>
          <cell r="D6">
            <v>134</v>
          </cell>
          <cell r="E6">
            <v>110</v>
          </cell>
          <cell r="F6">
            <v>80</v>
          </cell>
          <cell r="G6">
            <v>58</v>
          </cell>
          <cell r="H6">
            <v>195</v>
          </cell>
        </row>
        <row r="7">
          <cell r="B7" t="str">
            <v>Danmark - DK</v>
          </cell>
          <cell r="C7" t="str">
            <v>DK</v>
          </cell>
          <cell r="D7">
            <v>398</v>
          </cell>
          <cell r="E7">
            <v>340</v>
          </cell>
          <cell r="F7">
            <v>277</v>
          </cell>
          <cell r="G7">
            <v>217</v>
          </cell>
          <cell r="H7">
            <v>311</v>
          </cell>
        </row>
        <row r="8">
          <cell r="B8" t="str">
            <v>Deutschland - DE</v>
          </cell>
          <cell r="C8" t="str">
            <v>DE</v>
          </cell>
          <cell r="D8">
            <v>419</v>
          </cell>
          <cell r="E8">
            <v>310</v>
          </cell>
          <cell r="F8">
            <v>221</v>
          </cell>
          <cell r="G8">
            <v>203</v>
          </cell>
          <cell r="H8">
            <v>220</v>
          </cell>
        </row>
        <row r="9">
          <cell r="B9" t="str">
            <v>Eesti - EE</v>
          </cell>
          <cell r="C9" t="str">
            <v>EE</v>
          </cell>
          <cell r="D9">
            <v>102</v>
          </cell>
          <cell r="E9">
            <v>75</v>
          </cell>
          <cell r="F9">
            <v>59</v>
          </cell>
          <cell r="G9">
            <v>42</v>
          </cell>
          <cell r="H9">
            <v>175</v>
          </cell>
        </row>
        <row r="10">
          <cell r="B10" t="str">
            <v>Ellas - EL</v>
          </cell>
          <cell r="C10" t="str">
            <v>EL</v>
          </cell>
          <cell r="D10">
            <v>279</v>
          </cell>
          <cell r="E10">
            <v>218</v>
          </cell>
          <cell r="F10">
            <v>157</v>
          </cell>
          <cell r="G10">
            <v>122</v>
          </cell>
          <cell r="H10">
            <v>220</v>
          </cell>
        </row>
        <row r="11">
          <cell r="B11" t="str">
            <v>Espana - ES</v>
          </cell>
          <cell r="C11" t="str">
            <v>ES</v>
          </cell>
          <cell r="D11">
            <v>321</v>
          </cell>
          <cell r="E11">
            <v>212</v>
          </cell>
          <cell r="F11">
            <v>163</v>
          </cell>
          <cell r="G11">
            <v>117</v>
          </cell>
          <cell r="H11">
            <v>227</v>
          </cell>
        </row>
        <row r="12">
          <cell r="B12" t="str">
            <v>France - FR</v>
          </cell>
          <cell r="C12" t="str">
            <v>FR</v>
          </cell>
          <cell r="D12">
            <v>435</v>
          </cell>
          <cell r="E12">
            <v>351</v>
          </cell>
          <cell r="F12">
            <v>257</v>
          </cell>
          <cell r="G12">
            <v>193</v>
          </cell>
          <cell r="H12">
            <v>269</v>
          </cell>
        </row>
        <row r="13">
          <cell r="B13" t="str">
            <v>Ireland - IE</v>
          </cell>
          <cell r="C13" t="str">
            <v>IE</v>
          </cell>
          <cell r="D13">
            <v>309</v>
          </cell>
          <cell r="E13">
            <v>328</v>
          </cell>
          <cell r="F13">
            <v>239</v>
          </cell>
          <cell r="G13">
            <v>178</v>
          </cell>
          <cell r="H13">
            <v>253</v>
          </cell>
        </row>
        <row r="14">
          <cell r="B14" t="str">
            <v>Italia - IT</v>
          </cell>
          <cell r="C14" t="str">
            <v>IT</v>
          </cell>
          <cell r="D14">
            <v>454</v>
          </cell>
          <cell r="E14">
            <v>298</v>
          </cell>
          <cell r="F14">
            <v>200</v>
          </cell>
          <cell r="G14">
            <v>174</v>
          </cell>
          <cell r="H14">
            <v>247</v>
          </cell>
        </row>
        <row r="15">
          <cell r="B15" t="str">
            <v>Kypros - CY</v>
          </cell>
          <cell r="C15" t="str">
            <v>CY</v>
          </cell>
          <cell r="D15">
            <v>316</v>
          </cell>
          <cell r="E15">
            <v>235</v>
          </cell>
          <cell r="F15">
            <v>146</v>
          </cell>
          <cell r="G15">
            <v>99</v>
          </cell>
          <cell r="H15">
            <v>194</v>
          </cell>
        </row>
        <row r="16">
          <cell r="B16" t="str">
            <v>Latvija - LV</v>
          </cell>
          <cell r="C16" t="str">
            <v>LV</v>
          </cell>
          <cell r="D16">
            <v>81</v>
          </cell>
          <cell r="E16">
            <v>66</v>
          </cell>
          <cell r="F16">
            <v>52</v>
          </cell>
          <cell r="G16">
            <v>38</v>
          </cell>
          <cell r="H16">
            <v>172</v>
          </cell>
        </row>
        <row r="17">
          <cell r="B17" t="str">
            <v>Lithuania - LT</v>
          </cell>
          <cell r="C17" t="str">
            <v>LT</v>
          </cell>
          <cell r="D17">
            <v>75</v>
          </cell>
          <cell r="E17">
            <v>62</v>
          </cell>
          <cell r="F17">
            <v>47</v>
          </cell>
          <cell r="G17">
            <v>34</v>
          </cell>
          <cell r="H17">
            <v>168</v>
          </cell>
        </row>
        <row r="18">
          <cell r="B18" t="str">
            <v>Luxembourg - LU</v>
          </cell>
          <cell r="C18" t="str">
            <v>LU</v>
          </cell>
          <cell r="D18">
            <v>496</v>
          </cell>
          <cell r="E18">
            <v>349</v>
          </cell>
          <cell r="F18">
            <v>282</v>
          </cell>
          <cell r="G18">
            <v>220</v>
          </cell>
          <cell r="H18">
            <v>232</v>
          </cell>
        </row>
        <row r="19">
          <cell r="B19" t="str">
            <v>Magyarorszag - HU</v>
          </cell>
          <cell r="C19" t="str">
            <v>HU</v>
          </cell>
          <cell r="D19">
            <v>107</v>
          </cell>
          <cell r="E19">
            <v>86</v>
          </cell>
          <cell r="F19">
            <v>65</v>
          </cell>
          <cell r="G19">
            <v>44</v>
          </cell>
          <cell r="H19">
            <v>184</v>
          </cell>
        </row>
        <row r="20">
          <cell r="B20" t="str">
            <v>Malta - MT</v>
          </cell>
          <cell r="C20" t="str">
            <v>MT</v>
          </cell>
          <cell r="D20">
            <v>119</v>
          </cell>
          <cell r="E20">
            <v>99</v>
          </cell>
          <cell r="F20">
            <v>77</v>
          </cell>
          <cell r="G20">
            <v>58</v>
          </cell>
          <cell r="H20">
            <v>191</v>
          </cell>
        </row>
        <row r="21">
          <cell r="B21" t="str">
            <v>Nederland - NL</v>
          </cell>
          <cell r="C21" t="str">
            <v>NL</v>
          </cell>
          <cell r="D21">
            <v>310</v>
          </cell>
          <cell r="E21">
            <v>271</v>
          </cell>
          <cell r="F21">
            <v>215</v>
          </cell>
          <cell r="G21">
            <v>170</v>
          </cell>
          <cell r="H21">
            <v>242</v>
          </cell>
        </row>
        <row r="22">
          <cell r="B22" t="str">
            <v>Oesterreich - AT</v>
          </cell>
          <cell r="C22" t="str">
            <v>AT</v>
          </cell>
          <cell r="D22">
            <v>449</v>
          </cell>
          <cell r="E22">
            <v>302</v>
          </cell>
          <cell r="F22">
            <v>244</v>
          </cell>
          <cell r="G22">
            <v>194</v>
          </cell>
          <cell r="H22">
            <v>246</v>
          </cell>
        </row>
        <row r="23">
          <cell r="B23" t="str">
            <v>Polska - PL</v>
          </cell>
          <cell r="C23" t="str">
            <v>PL</v>
          </cell>
          <cell r="D23">
            <v>109</v>
          </cell>
          <cell r="E23">
            <v>86</v>
          </cell>
          <cell r="F23">
            <v>66</v>
          </cell>
          <cell r="G23">
            <v>49</v>
          </cell>
          <cell r="H23">
            <v>179</v>
          </cell>
        </row>
        <row r="24">
          <cell r="B24" t="str">
            <v>Portugal - PT</v>
          </cell>
          <cell r="C24" t="str">
            <v>PT</v>
          </cell>
          <cell r="D24">
            <v>258</v>
          </cell>
          <cell r="E24">
            <v>181</v>
          </cell>
          <cell r="F24">
            <v>122</v>
          </cell>
          <cell r="G24">
            <v>77</v>
          </cell>
          <cell r="H24">
            <v>197</v>
          </cell>
        </row>
        <row r="25">
          <cell r="B25" t="str">
            <v>Rumania - RO</v>
          </cell>
          <cell r="C25" t="str">
            <v>RO</v>
          </cell>
          <cell r="D25">
            <v>124</v>
          </cell>
          <cell r="E25">
            <v>95</v>
          </cell>
          <cell r="F25">
            <v>74</v>
          </cell>
          <cell r="G25">
            <v>47</v>
          </cell>
          <cell r="H25">
            <v>161</v>
          </cell>
        </row>
        <row r="26">
          <cell r="B26" t="str">
            <v>Slovenija - SI</v>
          </cell>
          <cell r="C26" t="str">
            <v>SI</v>
          </cell>
          <cell r="D26">
            <v>240</v>
          </cell>
          <cell r="E26">
            <v>182</v>
          </cell>
          <cell r="F26">
            <v>146</v>
          </cell>
          <cell r="G26">
            <v>92</v>
          </cell>
          <cell r="H26">
            <v>208</v>
          </cell>
        </row>
        <row r="27">
          <cell r="B27" t="str">
            <v>Slovensko - SK</v>
          </cell>
          <cell r="C27" t="str">
            <v>SK</v>
          </cell>
          <cell r="D27">
            <v>121</v>
          </cell>
          <cell r="E27">
            <v>98</v>
          </cell>
          <cell r="F27">
            <v>86</v>
          </cell>
          <cell r="G27">
            <v>70</v>
          </cell>
          <cell r="H27">
            <v>186</v>
          </cell>
        </row>
        <row r="28">
          <cell r="B28" t="str">
            <v>Suomi - FI</v>
          </cell>
          <cell r="C28" t="str">
            <v>FI</v>
          </cell>
          <cell r="D28">
            <v>368</v>
          </cell>
          <cell r="E28">
            <v>255</v>
          </cell>
          <cell r="F28">
            <v>196</v>
          </cell>
          <cell r="G28">
            <v>163</v>
          </cell>
          <cell r="H28">
            <v>277</v>
          </cell>
        </row>
        <row r="29">
          <cell r="B29" t="str">
            <v>Sverige - SE</v>
          </cell>
          <cell r="C29" t="str">
            <v>SE</v>
          </cell>
          <cell r="D29">
            <v>360</v>
          </cell>
          <cell r="E29">
            <v>303</v>
          </cell>
          <cell r="F29">
            <v>250</v>
          </cell>
          <cell r="G29">
            <v>192</v>
          </cell>
          <cell r="H29">
            <v>275</v>
          </cell>
        </row>
        <row r="30">
          <cell r="B30" t="str">
            <v>United Kingdom - UK</v>
          </cell>
          <cell r="C30" t="str">
            <v>GB</v>
          </cell>
          <cell r="D30">
            <v>355</v>
          </cell>
          <cell r="E30">
            <v>334</v>
          </cell>
          <cell r="F30">
            <v>231</v>
          </cell>
          <cell r="G30">
            <v>158</v>
          </cell>
          <cell r="H30">
            <v>312</v>
          </cell>
        </row>
        <row r="31">
          <cell r="B31" t="str">
            <v>Island - IS</v>
          </cell>
          <cell r="C31" t="str">
            <v>IS</v>
          </cell>
          <cell r="D31">
            <v>368</v>
          </cell>
          <cell r="E31">
            <v>335</v>
          </cell>
          <cell r="F31">
            <v>289</v>
          </cell>
          <cell r="G31">
            <v>186</v>
          </cell>
          <cell r="H31">
            <v>235</v>
          </cell>
        </row>
        <row r="32">
          <cell r="B32" t="str">
            <v>Liechtenstein - LI</v>
          </cell>
          <cell r="C32" t="str">
            <v>LI</v>
          </cell>
          <cell r="D32">
            <v>449</v>
          </cell>
          <cell r="E32">
            <v>302</v>
          </cell>
          <cell r="F32">
            <v>244</v>
          </cell>
          <cell r="G32">
            <v>194</v>
          </cell>
          <cell r="H32">
            <v>340</v>
          </cell>
        </row>
        <row r="33">
          <cell r="B33" t="str">
            <v>Norge - NO</v>
          </cell>
          <cell r="C33" t="str">
            <v>NO</v>
          </cell>
          <cell r="D33">
            <v>440</v>
          </cell>
          <cell r="E33">
            <v>367</v>
          </cell>
          <cell r="F33">
            <v>311</v>
          </cell>
          <cell r="G33">
            <v>239</v>
          </cell>
          <cell r="H33">
            <v>340</v>
          </cell>
        </row>
        <row r="34">
          <cell r="B34" t="str">
            <v>Schweiz / Suisse / Svizzera / Svizra - CH</v>
          </cell>
          <cell r="C34" t="str">
            <v>CH</v>
          </cell>
          <cell r="D34">
            <v>478</v>
          </cell>
          <cell r="E34">
            <v>354</v>
          </cell>
          <cell r="F34">
            <v>252</v>
          </cell>
          <cell r="G34">
            <v>232</v>
          </cell>
          <cell r="H34">
            <v>340</v>
          </cell>
        </row>
        <row r="35">
          <cell r="B35" t="str">
            <v>Hrvatska - HR</v>
          </cell>
          <cell r="C35" t="str">
            <v>HR</v>
          </cell>
          <cell r="D35">
            <v>213</v>
          </cell>
          <cell r="E35">
            <v>192</v>
          </cell>
          <cell r="F35">
            <v>154</v>
          </cell>
          <cell r="G35">
            <v>97</v>
          </cell>
          <cell r="H35">
            <v>214</v>
          </cell>
        </row>
        <row r="36">
          <cell r="B36" t="str">
            <v>Türkiye - TR</v>
          </cell>
          <cell r="C36" t="str">
            <v>TR</v>
          </cell>
          <cell r="D36">
            <v>141</v>
          </cell>
          <cell r="E36">
            <v>90</v>
          </cell>
          <cell r="F36">
            <v>59</v>
          </cell>
          <cell r="G36">
            <v>38</v>
          </cell>
          <cell r="H36">
            <v>190</v>
          </cell>
        </row>
        <row r="37">
          <cell r="B37" t="str">
            <v>Albania - AL</v>
          </cell>
          <cell r="C37" t="str">
            <v>AL</v>
          </cell>
          <cell r="D37">
            <v>31</v>
          </cell>
          <cell r="E37">
            <v>22</v>
          </cell>
          <cell r="F37">
            <v>18</v>
          </cell>
          <cell r="G37">
            <v>14</v>
          </cell>
          <cell r="H37">
            <v>171</v>
          </cell>
        </row>
        <row r="38">
          <cell r="B38" t="str">
            <v>Fyrom - FYR</v>
          </cell>
          <cell r="C38" t="str">
            <v>MK</v>
          </cell>
          <cell r="D38">
            <v>88</v>
          </cell>
          <cell r="E38">
            <v>64</v>
          </cell>
          <cell r="F38">
            <v>41</v>
          </cell>
          <cell r="G38">
            <v>31</v>
          </cell>
          <cell r="H38">
            <v>158</v>
          </cell>
        </row>
        <row r="39">
          <cell r="B39" t="str">
            <v>Serbia - SER</v>
          </cell>
          <cell r="C39" t="str">
            <v>RS</v>
          </cell>
          <cell r="D39">
            <v>96</v>
          </cell>
          <cell r="E39">
            <v>69</v>
          </cell>
          <cell r="F39">
            <v>45</v>
          </cell>
          <cell r="G39">
            <v>33</v>
          </cell>
          <cell r="H39">
            <v>154</v>
          </cell>
        </row>
        <row r="40">
          <cell r="B40" t="str">
            <v>Bosnia Herzegovina</v>
          </cell>
          <cell r="C40" t="str">
            <v>BA</v>
          </cell>
          <cell r="D40">
            <v>93</v>
          </cell>
          <cell r="E40">
            <v>67</v>
          </cell>
          <cell r="F40">
            <v>44</v>
          </cell>
          <cell r="G40">
            <v>32</v>
          </cell>
          <cell r="H40">
            <v>170</v>
          </cell>
        </row>
        <row r="41">
          <cell r="B41" t="str">
            <v>Montenegro</v>
          </cell>
          <cell r="C41" t="str">
            <v>ME</v>
          </cell>
          <cell r="D41">
            <v>94</v>
          </cell>
          <cell r="E41">
            <v>68</v>
          </cell>
          <cell r="F41">
            <v>44</v>
          </cell>
          <cell r="G41">
            <v>32</v>
          </cell>
          <cell r="H41">
            <v>158</v>
          </cell>
        </row>
        <row r="42">
          <cell r="B42" t="str">
            <v>AN Bonaire</v>
          </cell>
          <cell r="C42" t="str">
            <v>AN</v>
          </cell>
          <cell r="D42">
            <v>310</v>
          </cell>
          <cell r="E42">
            <v>271</v>
          </cell>
          <cell r="F42">
            <v>215</v>
          </cell>
          <cell r="G42">
            <v>170</v>
          </cell>
          <cell r="H42">
            <v>242</v>
          </cell>
        </row>
        <row r="43">
          <cell r="B43" t="str">
            <v>AN Curaçao</v>
          </cell>
          <cell r="C43" t="str">
            <v>AN</v>
          </cell>
          <cell r="D43">
            <v>310</v>
          </cell>
          <cell r="E43">
            <v>271</v>
          </cell>
          <cell r="F43">
            <v>215</v>
          </cell>
          <cell r="G43">
            <v>170</v>
          </cell>
          <cell r="H43">
            <v>242</v>
          </cell>
        </row>
        <row r="44">
          <cell r="B44" t="str">
            <v>AN Saba</v>
          </cell>
          <cell r="C44" t="str">
            <v>AN</v>
          </cell>
          <cell r="D44">
            <v>310</v>
          </cell>
          <cell r="E44">
            <v>271</v>
          </cell>
          <cell r="F44">
            <v>215</v>
          </cell>
          <cell r="G44">
            <v>170</v>
          </cell>
          <cell r="H44">
            <v>242</v>
          </cell>
        </row>
        <row r="45">
          <cell r="B45" t="str">
            <v>AN Saint Eustatius</v>
          </cell>
          <cell r="C45" t="str">
            <v>AN</v>
          </cell>
          <cell r="D45">
            <v>310</v>
          </cell>
          <cell r="E45">
            <v>271</v>
          </cell>
          <cell r="F45">
            <v>215</v>
          </cell>
          <cell r="G45">
            <v>170</v>
          </cell>
          <cell r="H45">
            <v>242</v>
          </cell>
        </row>
        <row r="46">
          <cell r="B46" t="str">
            <v>AN Saint Martin</v>
          </cell>
          <cell r="C46" t="str">
            <v>AN</v>
          </cell>
          <cell r="D46">
            <v>310</v>
          </cell>
          <cell r="E46">
            <v>271</v>
          </cell>
          <cell r="F46">
            <v>215</v>
          </cell>
          <cell r="G46">
            <v>170</v>
          </cell>
          <cell r="H46">
            <v>242</v>
          </cell>
        </row>
        <row r="47">
          <cell r="B47" t="str">
            <v xml:space="preserve">Anguilla </v>
          </cell>
          <cell r="C47" t="str">
            <v>AI</v>
          </cell>
          <cell r="D47">
            <v>355</v>
          </cell>
          <cell r="E47">
            <v>334</v>
          </cell>
          <cell r="F47">
            <v>231</v>
          </cell>
          <cell r="G47">
            <v>158</v>
          </cell>
          <cell r="H47">
            <v>312</v>
          </cell>
        </row>
        <row r="48">
          <cell r="B48" t="str">
            <v xml:space="preserve">Aruba </v>
          </cell>
          <cell r="C48" t="str">
            <v>AW</v>
          </cell>
          <cell r="D48">
            <v>310</v>
          </cell>
          <cell r="E48">
            <v>271</v>
          </cell>
          <cell r="F48">
            <v>215</v>
          </cell>
          <cell r="G48">
            <v>170</v>
          </cell>
          <cell r="H48">
            <v>242</v>
          </cell>
        </row>
        <row r="49">
          <cell r="B49" t="str">
            <v xml:space="preserve">British Indian Ocean Territory </v>
          </cell>
          <cell r="C49" t="str">
            <v>IO</v>
          </cell>
          <cell r="D49">
            <v>355</v>
          </cell>
          <cell r="E49">
            <v>334</v>
          </cell>
          <cell r="F49">
            <v>231</v>
          </cell>
          <cell r="G49">
            <v>158</v>
          </cell>
          <cell r="H49">
            <v>312</v>
          </cell>
        </row>
        <row r="50">
          <cell r="B50" t="str">
            <v xml:space="preserve">Cayman Islands </v>
          </cell>
          <cell r="C50" t="str">
            <v>KY</v>
          </cell>
          <cell r="D50">
            <v>355</v>
          </cell>
          <cell r="E50">
            <v>334</v>
          </cell>
          <cell r="F50">
            <v>231</v>
          </cell>
          <cell r="G50">
            <v>158</v>
          </cell>
          <cell r="H50">
            <v>312</v>
          </cell>
        </row>
        <row r="51">
          <cell r="B51" t="str">
            <v>Falkland Islands (Malvinas)</v>
          </cell>
          <cell r="C51" t="str">
            <v>FK</v>
          </cell>
          <cell r="D51">
            <v>355</v>
          </cell>
          <cell r="E51">
            <v>334</v>
          </cell>
          <cell r="F51">
            <v>231</v>
          </cell>
          <cell r="G51">
            <v>158</v>
          </cell>
          <cell r="H51">
            <v>312</v>
          </cell>
        </row>
        <row r="52">
          <cell r="B52" t="str">
            <v>French Polynesia</v>
          </cell>
          <cell r="C52" t="str">
            <v>PF</v>
          </cell>
          <cell r="D52">
            <v>435</v>
          </cell>
          <cell r="E52">
            <v>351</v>
          </cell>
          <cell r="F52">
            <v>257</v>
          </cell>
          <cell r="G52">
            <v>193</v>
          </cell>
          <cell r="H52">
            <v>269</v>
          </cell>
        </row>
        <row r="53">
          <cell r="B53" t="str">
            <v>French Southern and Antartic Territories</v>
          </cell>
          <cell r="C53" t="str">
            <v>TF</v>
          </cell>
          <cell r="D53">
            <v>435</v>
          </cell>
          <cell r="E53">
            <v>351</v>
          </cell>
          <cell r="F53">
            <v>257</v>
          </cell>
          <cell r="G53">
            <v>193</v>
          </cell>
          <cell r="H53">
            <v>269</v>
          </cell>
        </row>
        <row r="54">
          <cell r="B54" t="str">
            <v>Greenland</v>
          </cell>
          <cell r="C54" t="str">
            <v>GL</v>
          </cell>
          <cell r="D54">
            <v>398</v>
          </cell>
          <cell r="E54">
            <v>340</v>
          </cell>
          <cell r="F54">
            <v>277</v>
          </cell>
          <cell r="G54">
            <v>217</v>
          </cell>
          <cell r="H54">
            <v>311</v>
          </cell>
        </row>
        <row r="55">
          <cell r="B55" t="str">
            <v xml:space="preserve">Mayotte </v>
          </cell>
          <cell r="C55" t="str">
            <v>YT</v>
          </cell>
          <cell r="D55">
            <v>435</v>
          </cell>
          <cell r="E55">
            <v>351</v>
          </cell>
          <cell r="F55">
            <v>257</v>
          </cell>
          <cell r="G55">
            <v>193</v>
          </cell>
          <cell r="H55">
            <v>269</v>
          </cell>
        </row>
        <row r="56">
          <cell r="B56" t="str">
            <v xml:space="preserve">Montserrat </v>
          </cell>
          <cell r="C56" t="str">
            <v>MS</v>
          </cell>
          <cell r="D56">
            <v>355</v>
          </cell>
          <cell r="E56">
            <v>334</v>
          </cell>
          <cell r="F56">
            <v>231</v>
          </cell>
          <cell r="G56">
            <v>158</v>
          </cell>
          <cell r="H56">
            <v>312</v>
          </cell>
        </row>
        <row r="57">
          <cell r="B57" t="str">
            <v>New Caledonia and Dependencies</v>
          </cell>
          <cell r="C57" t="str">
            <v>NC</v>
          </cell>
          <cell r="D57">
            <v>435</v>
          </cell>
          <cell r="E57">
            <v>351</v>
          </cell>
          <cell r="F57">
            <v>257</v>
          </cell>
          <cell r="G57">
            <v>193</v>
          </cell>
          <cell r="H57">
            <v>269</v>
          </cell>
        </row>
        <row r="58">
          <cell r="B58" t="str">
            <v>Netherlands Antilles</v>
          </cell>
          <cell r="C58" t="str">
            <v>AN</v>
          </cell>
          <cell r="D58">
            <v>310</v>
          </cell>
          <cell r="E58">
            <v>271</v>
          </cell>
          <cell r="F58">
            <v>215</v>
          </cell>
          <cell r="G58">
            <v>170</v>
          </cell>
          <cell r="H58">
            <v>242</v>
          </cell>
        </row>
        <row r="59">
          <cell r="B59" t="str">
            <v>Pitcairn</v>
          </cell>
          <cell r="C59" t="str">
            <v>PN</v>
          </cell>
          <cell r="D59">
            <v>355</v>
          </cell>
          <cell r="E59">
            <v>334</v>
          </cell>
          <cell r="F59">
            <v>231</v>
          </cell>
          <cell r="G59">
            <v>158</v>
          </cell>
          <cell r="H59">
            <v>312</v>
          </cell>
        </row>
        <row r="60">
          <cell r="B60" t="str">
            <v xml:space="preserve">Saint Helena, Ascension Island, Tristan da Cunha </v>
          </cell>
          <cell r="C60" t="str">
            <v>SH</v>
          </cell>
          <cell r="D60">
            <v>355</v>
          </cell>
          <cell r="E60">
            <v>334</v>
          </cell>
          <cell r="F60">
            <v>231</v>
          </cell>
          <cell r="G60">
            <v>158</v>
          </cell>
          <cell r="H60">
            <v>312</v>
          </cell>
        </row>
        <row r="61">
          <cell r="B61" t="str">
            <v>British Antartic Territories</v>
          </cell>
          <cell r="C61" t="str">
            <v>BAT</v>
          </cell>
          <cell r="D61">
            <v>355</v>
          </cell>
          <cell r="E61">
            <v>334</v>
          </cell>
          <cell r="F61">
            <v>231</v>
          </cell>
          <cell r="G61">
            <v>158</v>
          </cell>
          <cell r="H61">
            <v>312</v>
          </cell>
        </row>
        <row r="62">
          <cell r="B62" t="str">
            <v xml:space="preserve">Saint Pierre And Miquelon </v>
          </cell>
          <cell r="C62" t="str">
            <v>PM</v>
          </cell>
          <cell r="D62">
            <v>435</v>
          </cell>
          <cell r="E62">
            <v>351</v>
          </cell>
          <cell r="F62">
            <v>257</v>
          </cell>
          <cell r="G62">
            <v>193</v>
          </cell>
          <cell r="H62">
            <v>269</v>
          </cell>
        </row>
        <row r="63">
          <cell r="B63" t="str">
            <v>South Georgia And The South Sandwich Islands</v>
          </cell>
          <cell r="C63" t="str">
            <v>GS</v>
          </cell>
          <cell r="D63">
            <v>355</v>
          </cell>
          <cell r="E63">
            <v>334</v>
          </cell>
          <cell r="F63">
            <v>231</v>
          </cell>
          <cell r="G63">
            <v>158</v>
          </cell>
          <cell r="H63">
            <v>312</v>
          </cell>
        </row>
        <row r="64">
          <cell r="B64" t="str">
            <v xml:space="preserve">Turks And Caicos Islands </v>
          </cell>
          <cell r="C64" t="str">
            <v>TC</v>
          </cell>
          <cell r="D64">
            <v>355</v>
          </cell>
          <cell r="E64">
            <v>334</v>
          </cell>
          <cell r="F64">
            <v>231</v>
          </cell>
          <cell r="G64">
            <v>158</v>
          </cell>
          <cell r="H64">
            <v>312</v>
          </cell>
        </row>
        <row r="65">
          <cell r="B65" t="str">
            <v>Virgin Islands, British</v>
          </cell>
          <cell r="C65" t="str">
            <v>VG</v>
          </cell>
          <cell r="D65">
            <v>355</v>
          </cell>
          <cell r="E65">
            <v>334</v>
          </cell>
          <cell r="F65">
            <v>231</v>
          </cell>
          <cell r="G65">
            <v>158</v>
          </cell>
          <cell r="H65">
            <v>312</v>
          </cell>
        </row>
        <row r="66">
          <cell r="B66" t="str">
            <v>Wallis and Futuna Islands</v>
          </cell>
          <cell r="C66" t="str">
            <v>WF</v>
          </cell>
          <cell r="D66">
            <v>435</v>
          </cell>
          <cell r="E66">
            <v>351</v>
          </cell>
          <cell r="F66">
            <v>257</v>
          </cell>
          <cell r="G66">
            <v>193</v>
          </cell>
          <cell r="H66">
            <v>269</v>
          </cell>
        </row>
        <row r="67">
          <cell r="B67" t="str">
            <v>Afghanistan</v>
          </cell>
          <cell r="C67" t="str">
            <v>AF</v>
          </cell>
          <cell r="D67">
            <v>450</v>
          </cell>
          <cell r="E67">
            <v>300</v>
          </cell>
          <cell r="F67">
            <v>250</v>
          </cell>
          <cell r="G67">
            <v>125</v>
          </cell>
          <cell r="H67">
            <v>225</v>
          </cell>
        </row>
        <row r="68">
          <cell r="B68" t="str">
            <v>Algeria</v>
          </cell>
          <cell r="C68" t="str">
            <v>DZ</v>
          </cell>
          <cell r="D68">
            <v>450</v>
          </cell>
          <cell r="E68">
            <v>300</v>
          </cell>
          <cell r="F68">
            <v>250</v>
          </cell>
          <cell r="G68">
            <v>125</v>
          </cell>
          <cell r="H68">
            <v>335</v>
          </cell>
        </row>
        <row r="69">
          <cell r="B69" t="str">
            <v>American Samoa</v>
          </cell>
          <cell r="C69" t="str">
            <v>AS</v>
          </cell>
          <cell r="D69">
            <v>450</v>
          </cell>
          <cell r="E69">
            <v>300</v>
          </cell>
          <cell r="F69">
            <v>250</v>
          </cell>
          <cell r="G69">
            <v>125</v>
          </cell>
          <cell r="H69">
            <v>192</v>
          </cell>
        </row>
        <row r="70">
          <cell r="B70" t="str">
            <v>Angola</v>
          </cell>
          <cell r="C70" t="str">
            <v>AO</v>
          </cell>
          <cell r="D70">
            <v>450</v>
          </cell>
          <cell r="E70">
            <v>300</v>
          </cell>
          <cell r="F70">
            <v>250</v>
          </cell>
          <cell r="G70">
            <v>125</v>
          </cell>
          <cell r="H70">
            <v>387</v>
          </cell>
        </row>
        <row r="71">
          <cell r="B71" t="str">
            <v>Antigua And Barbuda</v>
          </cell>
          <cell r="C71" t="str">
            <v>AG</v>
          </cell>
          <cell r="D71">
            <v>450</v>
          </cell>
          <cell r="E71">
            <v>300</v>
          </cell>
          <cell r="F71">
            <v>250</v>
          </cell>
          <cell r="G71">
            <v>125</v>
          </cell>
          <cell r="H71">
            <v>230</v>
          </cell>
        </row>
        <row r="72">
          <cell r="B72" t="str">
            <v>Argentina</v>
          </cell>
          <cell r="C72" t="str">
            <v>AR</v>
          </cell>
          <cell r="D72">
            <v>450</v>
          </cell>
          <cell r="E72">
            <v>300</v>
          </cell>
          <cell r="F72">
            <v>250</v>
          </cell>
          <cell r="G72">
            <v>125</v>
          </cell>
          <cell r="H72">
            <v>298</v>
          </cell>
        </row>
        <row r="73">
          <cell r="B73" t="str">
            <v>Armenia</v>
          </cell>
          <cell r="C73" t="str">
            <v>AM</v>
          </cell>
          <cell r="D73">
            <v>450</v>
          </cell>
          <cell r="E73">
            <v>300</v>
          </cell>
          <cell r="F73">
            <v>250</v>
          </cell>
          <cell r="G73">
            <v>125</v>
          </cell>
          <cell r="H73">
            <v>128</v>
          </cell>
        </row>
        <row r="74">
          <cell r="B74" t="str">
            <v>Australia</v>
          </cell>
          <cell r="C74" t="str">
            <v>AU</v>
          </cell>
          <cell r="D74">
            <v>450</v>
          </cell>
          <cell r="E74">
            <v>300</v>
          </cell>
          <cell r="F74">
            <v>250</v>
          </cell>
          <cell r="G74">
            <v>125</v>
          </cell>
          <cell r="H74">
            <v>280</v>
          </cell>
        </row>
        <row r="75">
          <cell r="B75" t="str">
            <v>Azerbaijan</v>
          </cell>
          <cell r="C75" t="str">
            <v>AZ</v>
          </cell>
          <cell r="D75">
            <v>450</v>
          </cell>
          <cell r="E75">
            <v>300</v>
          </cell>
          <cell r="F75">
            <v>250</v>
          </cell>
          <cell r="G75">
            <v>125</v>
          </cell>
          <cell r="H75">
            <v>310</v>
          </cell>
        </row>
        <row r="76">
          <cell r="B76" t="str">
            <v>Bahamas</v>
          </cell>
          <cell r="C76" t="str">
            <v>BS</v>
          </cell>
          <cell r="D76">
            <v>450</v>
          </cell>
          <cell r="E76">
            <v>300</v>
          </cell>
          <cell r="F76">
            <v>250</v>
          </cell>
          <cell r="G76">
            <v>125</v>
          </cell>
          <cell r="H76">
            <v>287</v>
          </cell>
        </row>
        <row r="77">
          <cell r="B77" t="str">
            <v>Bahrain</v>
          </cell>
          <cell r="C77" t="str">
            <v>BH</v>
          </cell>
          <cell r="D77">
            <v>450</v>
          </cell>
          <cell r="E77">
            <v>300</v>
          </cell>
          <cell r="F77">
            <v>250</v>
          </cell>
          <cell r="G77">
            <v>125</v>
          </cell>
          <cell r="H77">
            <v>279</v>
          </cell>
        </row>
        <row r="78">
          <cell r="B78" t="str">
            <v>Bangladesh</v>
          </cell>
          <cell r="C78" t="str">
            <v>BD</v>
          </cell>
          <cell r="D78">
            <v>450</v>
          </cell>
          <cell r="E78">
            <v>300</v>
          </cell>
          <cell r="F78">
            <v>250</v>
          </cell>
          <cell r="G78">
            <v>125</v>
          </cell>
          <cell r="H78">
            <v>201</v>
          </cell>
        </row>
        <row r="79">
          <cell r="B79" t="str">
            <v>Barbados</v>
          </cell>
          <cell r="C79" t="str">
            <v>BB</v>
          </cell>
          <cell r="D79">
            <v>450</v>
          </cell>
          <cell r="E79">
            <v>300</v>
          </cell>
          <cell r="F79">
            <v>250</v>
          </cell>
          <cell r="G79">
            <v>125</v>
          </cell>
          <cell r="H79">
            <v>302</v>
          </cell>
        </row>
        <row r="80">
          <cell r="B80" t="str">
            <v>Belarus</v>
          </cell>
          <cell r="C80" t="str">
            <v>BY</v>
          </cell>
          <cell r="D80">
            <v>450</v>
          </cell>
          <cell r="E80">
            <v>300</v>
          </cell>
          <cell r="F80">
            <v>250</v>
          </cell>
          <cell r="G80">
            <v>125</v>
          </cell>
          <cell r="H80">
            <v>205</v>
          </cell>
        </row>
        <row r="81">
          <cell r="B81" t="str">
            <v>Belize</v>
          </cell>
          <cell r="C81" t="str">
            <v>BZ</v>
          </cell>
          <cell r="D81">
            <v>450</v>
          </cell>
          <cell r="E81">
            <v>300</v>
          </cell>
          <cell r="F81">
            <v>250</v>
          </cell>
          <cell r="G81">
            <v>125</v>
          </cell>
          <cell r="H81">
            <v>213</v>
          </cell>
        </row>
        <row r="82">
          <cell r="B82" t="str">
            <v>Benin</v>
          </cell>
          <cell r="C82" t="str">
            <v>BJ</v>
          </cell>
          <cell r="D82">
            <v>450</v>
          </cell>
          <cell r="E82">
            <v>300</v>
          </cell>
          <cell r="F82">
            <v>250</v>
          </cell>
          <cell r="G82">
            <v>125</v>
          </cell>
          <cell r="H82">
            <v>184</v>
          </cell>
        </row>
        <row r="83">
          <cell r="B83" t="str">
            <v>Bhutan</v>
          </cell>
          <cell r="C83" t="str">
            <v>BT</v>
          </cell>
          <cell r="D83">
            <v>450</v>
          </cell>
          <cell r="E83">
            <v>300</v>
          </cell>
          <cell r="F83">
            <v>250</v>
          </cell>
          <cell r="G83">
            <v>125</v>
          </cell>
          <cell r="H83">
            <v>99</v>
          </cell>
        </row>
        <row r="84">
          <cell r="B84" t="str">
            <v>Bolivia, Plurinational State Of</v>
          </cell>
          <cell r="C84" t="str">
            <v>BO</v>
          </cell>
          <cell r="D84">
            <v>450</v>
          </cell>
          <cell r="E84">
            <v>300</v>
          </cell>
          <cell r="F84">
            <v>250</v>
          </cell>
          <cell r="G84">
            <v>125</v>
          </cell>
          <cell r="H84">
            <v>143</v>
          </cell>
        </row>
        <row r="85">
          <cell r="B85" t="str">
            <v>Botswana</v>
          </cell>
          <cell r="C85" t="str">
            <v>BW</v>
          </cell>
          <cell r="D85">
            <v>450</v>
          </cell>
          <cell r="E85">
            <v>300</v>
          </cell>
          <cell r="F85">
            <v>250</v>
          </cell>
          <cell r="G85">
            <v>125</v>
          </cell>
          <cell r="H85">
            <v>196</v>
          </cell>
        </row>
        <row r="86">
          <cell r="B86" t="str">
            <v>Brazil</v>
          </cell>
          <cell r="C86" t="str">
            <v>BR</v>
          </cell>
          <cell r="D86">
            <v>450</v>
          </cell>
          <cell r="E86">
            <v>300</v>
          </cell>
          <cell r="F86">
            <v>250</v>
          </cell>
          <cell r="G86">
            <v>125</v>
          </cell>
          <cell r="H86">
            <v>251</v>
          </cell>
        </row>
        <row r="87">
          <cell r="B87" t="str">
            <v>Brunei Darussalam</v>
          </cell>
          <cell r="C87" t="str">
            <v>BN</v>
          </cell>
          <cell r="D87">
            <v>450</v>
          </cell>
          <cell r="E87">
            <v>300</v>
          </cell>
          <cell r="F87">
            <v>250</v>
          </cell>
          <cell r="G87">
            <v>125</v>
          </cell>
          <cell r="H87">
            <v>177</v>
          </cell>
        </row>
        <row r="88">
          <cell r="B88" t="str">
            <v>Burkina Faso</v>
          </cell>
          <cell r="C88" t="str">
            <v>BF</v>
          </cell>
          <cell r="D88">
            <v>450</v>
          </cell>
          <cell r="E88">
            <v>300</v>
          </cell>
          <cell r="F88">
            <v>250</v>
          </cell>
          <cell r="G88">
            <v>125</v>
          </cell>
          <cell r="H88">
            <v>152</v>
          </cell>
        </row>
        <row r="89">
          <cell r="B89" t="str">
            <v>Burundi</v>
          </cell>
          <cell r="C89" t="str">
            <v>BI</v>
          </cell>
          <cell r="D89">
            <v>450</v>
          </cell>
          <cell r="E89">
            <v>300</v>
          </cell>
          <cell r="F89">
            <v>250</v>
          </cell>
          <cell r="G89">
            <v>125</v>
          </cell>
          <cell r="H89">
            <v>160</v>
          </cell>
        </row>
        <row r="90">
          <cell r="B90" t="str">
            <v>Cambodia</v>
          </cell>
          <cell r="C90" t="str">
            <v>KH</v>
          </cell>
          <cell r="D90">
            <v>450</v>
          </cell>
          <cell r="E90">
            <v>300</v>
          </cell>
          <cell r="F90">
            <v>250</v>
          </cell>
          <cell r="G90">
            <v>125</v>
          </cell>
          <cell r="H90">
            <v>178</v>
          </cell>
        </row>
        <row r="91">
          <cell r="B91" t="str">
            <v>Cameroon</v>
          </cell>
          <cell r="C91" t="str">
            <v>CM</v>
          </cell>
          <cell r="D91">
            <v>450</v>
          </cell>
          <cell r="E91">
            <v>300</v>
          </cell>
          <cell r="F91">
            <v>250</v>
          </cell>
          <cell r="G91">
            <v>125</v>
          </cell>
          <cell r="H91">
            <v>213</v>
          </cell>
        </row>
        <row r="92">
          <cell r="B92" t="str">
            <v>Canada</v>
          </cell>
          <cell r="C92" t="str">
            <v>CA</v>
          </cell>
          <cell r="D92">
            <v>450</v>
          </cell>
          <cell r="E92">
            <v>300</v>
          </cell>
          <cell r="F92">
            <v>250</v>
          </cell>
          <cell r="G92">
            <v>125</v>
          </cell>
          <cell r="H92">
            <v>265</v>
          </cell>
        </row>
        <row r="93">
          <cell r="B93" t="str">
            <v>Cape Verde</v>
          </cell>
          <cell r="C93" t="str">
            <v>CV</v>
          </cell>
          <cell r="D93">
            <v>450</v>
          </cell>
          <cell r="E93">
            <v>300</v>
          </cell>
          <cell r="F93">
            <v>250</v>
          </cell>
          <cell r="G93">
            <v>125</v>
          </cell>
          <cell r="H93">
            <v>194</v>
          </cell>
        </row>
        <row r="94">
          <cell r="B94" t="str">
            <v>Central African Republic</v>
          </cell>
          <cell r="C94" t="str">
            <v>CF</v>
          </cell>
          <cell r="D94">
            <v>450</v>
          </cell>
          <cell r="E94">
            <v>300</v>
          </cell>
          <cell r="F94">
            <v>250</v>
          </cell>
          <cell r="G94">
            <v>125</v>
          </cell>
          <cell r="H94">
            <v>126</v>
          </cell>
        </row>
        <row r="95">
          <cell r="B95" t="str">
            <v>Chad</v>
          </cell>
          <cell r="C95" t="str">
            <v>TD</v>
          </cell>
          <cell r="D95">
            <v>450</v>
          </cell>
          <cell r="E95">
            <v>300</v>
          </cell>
          <cell r="F95">
            <v>250</v>
          </cell>
          <cell r="G95">
            <v>125</v>
          </cell>
          <cell r="H95">
            <v>266</v>
          </cell>
        </row>
        <row r="96">
          <cell r="B96" t="str">
            <v>Chile</v>
          </cell>
          <cell r="C96" t="str">
            <v>CL</v>
          </cell>
          <cell r="D96">
            <v>450</v>
          </cell>
          <cell r="E96">
            <v>300</v>
          </cell>
          <cell r="F96">
            <v>250</v>
          </cell>
          <cell r="G96">
            <v>125</v>
          </cell>
          <cell r="H96">
            <v>191</v>
          </cell>
        </row>
        <row r="97">
          <cell r="B97" t="str">
            <v>China</v>
          </cell>
          <cell r="C97" t="str">
            <v>CN</v>
          </cell>
          <cell r="D97">
            <v>450</v>
          </cell>
          <cell r="E97">
            <v>300</v>
          </cell>
          <cell r="F97">
            <v>250</v>
          </cell>
          <cell r="G97">
            <v>125</v>
          </cell>
          <cell r="H97">
            <v>224</v>
          </cell>
        </row>
        <row r="98">
          <cell r="B98" t="str">
            <v>Colombia</v>
          </cell>
          <cell r="C98" t="str">
            <v>CO</v>
          </cell>
          <cell r="D98">
            <v>450</v>
          </cell>
          <cell r="E98">
            <v>300</v>
          </cell>
          <cell r="F98">
            <v>250</v>
          </cell>
          <cell r="G98">
            <v>125</v>
          </cell>
          <cell r="H98">
            <v>208</v>
          </cell>
        </row>
        <row r="99">
          <cell r="B99" t="str">
            <v>Comoros</v>
          </cell>
          <cell r="C99" t="str">
            <v>KM</v>
          </cell>
          <cell r="D99">
            <v>450</v>
          </cell>
          <cell r="E99">
            <v>300</v>
          </cell>
          <cell r="F99">
            <v>250</v>
          </cell>
          <cell r="G99">
            <v>125</v>
          </cell>
          <cell r="H99">
            <v>192</v>
          </cell>
        </row>
        <row r="100">
          <cell r="B100" t="str">
            <v>Congo</v>
          </cell>
          <cell r="C100" t="str">
            <v>CG</v>
          </cell>
          <cell r="D100">
            <v>450</v>
          </cell>
          <cell r="E100">
            <v>300</v>
          </cell>
          <cell r="F100">
            <v>250</v>
          </cell>
          <cell r="G100">
            <v>125</v>
          </cell>
          <cell r="H100">
            <v>220</v>
          </cell>
        </row>
        <row r="101">
          <cell r="B101" t="str">
            <v>Congo, The Democratic Republic Of The</v>
          </cell>
          <cell r="C101" t="str">
            <v>CD</v>
          </cell>
          <cell r="D101">
            <v>450</v>
          </cell>
          <cell r="E101">
            <v>300</v>
          </cell>
          <cell r="F101">
            <v>250</v>
          </cell>
          <cell r="G101">
            <v>125</v>
          </cell>
          <cell r="H101">
            <v>251</v>
          </cell>
        </row>
        <row r="102">
          <cell r="B102" t="str">
            <v>Cook Islands</v>
          </cell>
          <cell r="C102" t="str">
            <v>CK</v>
          </cell>
          <cell r="D102">
            <v>450</v>
          </cell>
          <cell r="E102">
            <v>300</v>
          </cell>
          <cell r="F102">
            <v>250</v>
          </cell>
          <cell r="G102">
            <v>125</v>
          </cell>
          <cell r="H102">
            <v>222</v>
          </cell>
        </row>
        <row r="103">
          <cell r="B103" t="str">
            <v>Costa Rica</v>
          </cell>
          <cell r="C103" t="str">
            <v>CR</v>
          </cell>
          <cell r="D103">
            <v>450</v>
          </cell>
          <cell r="E103">
            <v>300</v>
          </cell>
          <cell r="F103">
            <v>250</v>
          </cell>
          <cell r="G103">
            <v>125</v>
          </cell>
          <cell r="H103">
            <v>185</v>
          </cell>
        </row>
        <row r="104">
          <cell r="B104" t="str">
            <v>Côte D'ivoire</v>
          </cell>
          <cell r="C104" t="str">
            <v>CI</v>
          </cell>
          <cell r="D104">
            <v>450</v>
          </cell>
          <cell r="E104">
            <v>300</v>
          </cell>
          <cell r="F104">
            <v>250</v>
          </cell>
          <cell r="G104">
            <v>125</v>
          </cell>
          <cell r="H104">
            <v>271</v>
          </cell>
        </row>
        <row r="105">
          <cell r="B105" t="str">
            <v>Cuba</v>
          </cell>
          <cell r="C105" t="str">
            <v>CU</v>
          </cell>
          <cell r="D105">
            <v>450</v>
          </cell>
          <cell r="E105">
            <v>300</v>
          </cell>
          <cell r="F105">
            <v>250</v>
          </cell>
          <cell r="G105">
            <v>125</v>
          </cell>
          <cell r="H105">
            <v>168</v>
          </cell>
        </row>
        <row r="106">
          <cell r="B106" t="str">
            <v>Djibouti</v>
          </cell>
          <cell r="C106" t="str">
            <v>DJ</v>
          </cell>
          <cell r="D106">
            <v>450</v>
          </cell>
          <cell r="E106">
            <v>300</v>
          </cell>
          <cell r="F106">
            <v>250</v>
          </cell>
          <cell r="G106">
            <v>125</v>
          </cell>
          <cell r="H106">
            <v>186</v>
          </cell>
        </row>
        <row r="107">
          <cell r="B107" t="str">
            <v>Dominica</v>
          </cell>
          <cell r="C107" t="str">
            <v>DM</v>
          </cell>
          <cell r="D107">
            <v>450</v>
          </cell>
          <cell r="E107">
            <v>300</v>
          </cell>
          <cell r="F107">
            <v>250</v>
          </cell>
          <cell r="G107">
            <v>125</v>
          </cell>
          <cell r="H107">
            <v>170</v>
          </cell>
        </row>
        <row r="108">
          <cell r="B108" t="str">
            <v>Dominican Republic</v>
          </cell>
          <cell r="C108" t="str">
            <v>DO</v>
          </cell>
          <cell r="D108">
            <v>450</v>
          </cell>
          <cell r="E108">
            <v>300</v>
          </cell>
          <cell r="F108">
            <v>250</v>
          </cell>
          <cell r="G108">
            <v>125</v>
          </cell>
          <cell r="H108">
            <v>189</v>
          </cell>
        </row>
        <row r="109">
          <cell r="B109" t="str">
            <v>Ecuador</v>
          </cell>
          <cell r="C109" t="str">
            <v>EC</v>
          </cell>
          <cell r="D109">
            <v>450</v>
          </cell>
          <cell r="E109">
            <v>300</v>
          </cell>
          <cell r="F109">
            <v>250</v>
          </cell>
          <cell r="G109">
            <v>125</v>
          </cell>
          <cell r="H109">
            <v>159</v>
          </cell>
        </row>
        <row r="110">
          <cell r="B110" t="str">
            <v>Egypt</v>
          </cell>
          <cell r="C110" t="str">
            <v>EG</v>
          </cell>
          <cell r="D110">
            <v>450</v>
          </cell>
          <cell r="E110">
            <v>300</v>
          </cell>
          <cell r="F110">
            <v>250</v>
          </cell>
          <cell r="G110">
            <v>125</v>
          </cell>
          <cell r="H110">
            <v>236</v>
          </cell>
        </row>
        <row r="111">
          <cell r="B111" t="str">
            <v>El Salvador</v>
          </cell>
          <cell r="C111" t="str">
            <v>SV</v>
          </cell>
          <cell r="D111">
            <v>450</v>
          </cell>
          <cell r="E111">
            <v>300</v>
          </cell>
          <cell r="F111">
            <v>250</v>
          </cell>
          <cell r="G111">
            <v>125</v>
          </cell>
          <cell r="H111">
            <v>171</v>
          </cell>
        </row>
        <row r="112">
          <cell r="B112" t="str">
            <v>Equatorial Guinea</v>
          </cell>
          <cell r="C112" t="str">
            <v>GQ</v>
          </cell>
          <cell r="D112">
            <v>450</v>
          </cell>
          <cell r="E112">
            <v>300</v>
          </cell>
          <cell r="F112">
            <v>250</v>
          </cell>
          <cell r="G112">
            <v>125</v>
          </cell>
          <cell r="H112">
            <v>337</v>
          </cell>
        </row>
        <row r="113">
          <cell r="B113" t="str">
            <v>Eritrea</v>
          </cell>
          <cell r="C113" t="str">
            <v>ER</v>
          </cell>
          <cell r="D113">
            <v>450</v>
          </cell>
          <cell r="E113">
            <v>300</v>
          </cell>
          <cell r="F113">
            <v>250</v>
          </cell>
          <cell r="G113">
            <v>125</v>
          </cell>
          <cell r="H113">
            <v>159</v>
          </cell>
        </row>
        <row r="114">
          <cell r="B114" t="str">
            <v>Ethiopia</v>
          </cell>
          <cell r="C114" t="str">
            <v>ET</v>
          </cell>
          <cell r="D114">
            <v>450</v>
          </cell>
          <cell r="E114">
            <v>300</v>
          </cell>
          <cell r="F114">
            <v>250</v>
          </cell>
          <cell r="G114">
            <v>125</v>
          </cell>
          <cell r="H114">
            <v>263</v>
          </cell>
        </row>
        <row r="115">
          <cell r="B115" t="str">
            <v>Fiji</v>
          </cell>
          <cell r="C115" t="str">
            <v>FJ</v>
          </cell>
          <cell r="D115">
            <v>450</v>
          </cell>
          <cell r="E115">
            <v>300</v>
          </cell>
          <cell r="F115">
            <v>250</v>
          </cell>
          <cell r="G115">
            <v>125</v>
          </cell>
          <cell r="H115">
            <v>156</v>
          </cell>
        </row>
        <row r="116">
          <cell r="B116" t="str">
            <v>Gabon</v>
          </cell>
          <cell r="C116" t="str">
            <v>GA</v>
          </cell>
          <cell r="D116">
            <v>450</v>
          </cell>
          <cell r="E116">
            <v>300</v>
          </cell>
          <cell r="F116">
            <v>250</v>
          </cell>
          <cell r="G116">
            <v>125</v>
          </cell>
          <cell r="H116">
            <v>203</v>
          </cell>
        </row>
        <row r="117">
          <cell r="B117" t="str">
            <v>Gambia</v>
          </cell>
          <cell r="C117" t="str">
            <v>GM</v>
          </cell>
          <cell r="D117">
            <v>450</v>
          </cell>
          <cell r="E117">
            <v>300</v>
          </cell>
          <cell r="F117">
            <v>250</v>
          </cell>
          <cell r="G117">
            <v>125</v>
          </cell>
          <cell r="H117">
            <v>162</v>
          </cell>
        </row>
        <row r="118">
          <cell r="B118" t="str">
            <v>Georgia</v>
          </cell>
          <cell r="C118" t="str">
            <v>GE</v>
          </cell>
          <cell r="D118">
            <v>450</v>
          </cell>
          <cell r="E118">
            <v>300</v>
          </cell>
          <cell r="F118">
            <v>250</v>
          </cell>
          <cell r="G118">
            <v>125</v>
          </cell>
          <cell r="H118">
            <v>229</v>
          </cell>
        </row>
        <row r="119">
          <cell r="B119" t="str">
            <v>Ghana</v>
          </cell>
          <cell r="C119" t="str">
            <v>GH</v>
          </cell>
          <cell r="D119">
            <v>450</v>
          </cell>
          <cell r="E119">
            <v>300</v>
          </cell>
          <cell r="F119">
            <v>250</v>
          </cell>
          <cell r="G119">
            <v>125</v>
          </cell>
          <cell r="H119">
            <v>286</v>
          </cell>
        </row>
        <row r="120">
          <cell r="B120" t="str">
            <v>Grenada</v>
          </cell>
          <cell r="C120" t="str">
            <v>GD</v>
          </cell>
          <cell r="D120">
            <v>450</v>
          </cell>
          <cell r="E120">
            <v>300</v>
          </cell>
          <cell r="F120">
            <v>250</v>
          </cell>
          <cell r="G120">
            <v>125</v>
          </cell>
          <cell r="H120">
            <v>245</v>
          </cell>
        </row>
        <row r="121">
          <cell r="B121" t="str">
            <v>Guam</v>
          </cell>
          <cell r="C121" t="str">
            <v>GU</v>
          </cell>
          <cell r="D121">
            <v>450</v>
          </cell>
          <cell r="E121">
            <v>300</v>
          </cell>
          <cell r="F121">
            <v>250</v>
          </cell>
          <cell r="G121">
            <v>125</v>
          </cell>
          <cell r="H121">
            <v>254</v>
          </cell>
        </row>
        <row r="122">
          <cell r="B122" t="str">
            <v>Guatemala</v>
          </cell>
          <cell r="C122" t="str">
            <v>GT</v>
          </cell>
          <cell r="D122">
            <v>450</v>
          </cell>
          <cell r="E122">
            <v>300</v>
          </cell>
          <cell r="F122">
            <v>250</v>
          </cell>
          <cell r="G122">
            <v>125</v>
          </cell>
          <cell r="H122">
            <v>201</v>
          </cell>
        </row>
        <row r="123">
          <cell r="B123" t="str">
            <v>Guinea</v>
          </cell>
          <cell r="C123" t="str">
            <v>GN</v>
          </cell>
          <cell r="D123">
            <v>450</v>
          </cell>
          <cell r="E123">
            <v>300</v>
          </cell>
          <cell r="F123">
            <v>250</v>
          </cell>
          <cell r="G123">
            <v>125</v>
          </cell>
          <cell r="H123">
            <v>226</v>
          </cell>
        </row>
        <row r="124">
          <cell r="B124" t="str">
            <v>Guinea-Bissau</v>
          </cell>
          <cell r="C124" t="str">
            <v>GW</v>
          </cell>
          <cell r="D124">
            <v>450</v>
          </cell>
          <cell r="E124">
            <v>300</v>
          </cell>
          <cell r="F124">
            <v>250</v>
          </cell>
          <cell r="G124">
            <v>125</v>
          </cell>
          <cell r="H124">
            <v>191</v>
          </cell>
        </row>
        <row r="125">
          <cell r="B125" t="str">
            <v>Guyana</v>
          </cell>
          <cell r="C125" t="str">
            <v>GY</v>
          </cell>
          <cell r="D125">
            <v>450</v>
          </cell>
          <cell r="E125">
            <v>300</v>
          </cell>
          <cell r="F125">
            <v>250</v>
          </cell>
          <cell r="G125">
            <v>125</v>
          </cell>
          <cell r="H125">
            <v>173</v>
          </cell>
        </row>
        <row r="126">
          <cell r="B126" t="str">
            <v>Haiti</v>
          </cell>
          <cell r="C126" t="str">
            <v>HT</v>
          </cell>
          <cell r="D126">
            <v>450</v>
          </cell>
          <cell r="E126">
            <v>300</v>
          </cell>
          <cell r="F126">
            <v>250</v>
          </cell>
          <cell r="G126">
            <v>125</v>
          </cell>
          <cell r="H126">
            <v>222</v>
          </cell>
        </row>
        <row r="127">
          <cell r="B127" t="str">
            <v>Honduras</v>
          </cell>
          <cell r="C127" t="str">
            <v>HN</v>
          </cell>
          <cell r="D127">
            <v>450</v>
          </cell>
          <cell r="E127">
            <v>300</v>
          </cell>
          <cell r="F127">
            <v>250</v>
          </cell>
          <cell r="G127">
            <v>125</v>
          </cell>
          <cell r="H127">
            <v>168</v>
          </cell>
        </row>
        <row r="128">
          <cell r="B128" t="str">
            <v>Hong Kong</v>
          </cell>
          <cell r="C128" t="str">
            <v>HK</v>
          </cell>
          <cell r="D128">
            <v>450</v>
          </cell>
          <cell r="E128">
            <v>300</v>
          </cell>
          <cell r="F128">
            <v>250</v>
          </cell>
          <cell r="G128">
            <v>125</v>
          </cell>
          <cell r="H128">
            <v>316</v>
          </cell>
        </row>
        <row r="129">
          <cell r="B129" t="str">
            <v>India</v>
          </cell>
          <cell r="C129" t="str">
            <v>IN</v>
          </cell>
          <cell r="D129">
            <v>450</v>
          </cell>
          <cell r="E129">
            <v>300</v>
          </cell>
          <cell r="F129">
            <v>250</v>
          </cell>
          <cell r="G129">
            <v>125</v>
          </cell>
          <cell r="H129">
            <v>244</v>
          </cell>
        </row>
        <row r="130">
          <cell r="B130" t="str">
            <v>Indonesia</v>
          </cell>
          <cell r="C130" t="str">
            <v>ID</v>
          </cell>
          <cell r="D130">
            <v>450</v>
          </cell>
          <cell r="E130">
            <v>300</v>
          </cell>
          <cell r="F130">
            <v>250</v>
          </cell>
          <cell r="G130">
            <v>125</v>
          </cell>
          <cell r="H130">
            <v>190</v>
          </cell>
        </row>
        <row r="131">
          <cell r="B131" t="str">
            <v>Iran, Islamic Republic Of</v>
          </cell>
          <cell r="C131" t="str">
            <v>IR</v>
          </cell>
          <cell r="D131">
            <v>450</v>
          </cell>
          <cell r="E131">
            <v>300</v>
          </cell>
          <cell r="F131">
            <v>250</v>
          </cell>
          <cell r="G131">
            <v>125</v>
          </cell>
          <cell r="H131">
            <v>214</v>
          </cell>
        </row>
        <row r="132">
          <cell r="B132" t="str">
            <v>Iraq</v>
          </cell>
          <cell r="C132" t="str">
            <v>IQ</v>
          </cell>
          <cell r="D132">
            <v>450</v>
          </cell>
          <cell r="E132">
            <v>300</v>
          </cell>
          <cell r="F132">
            <v>250</v>
          </cell>
          <cell r="G132">
            <v>125</v>
          </cell>
          <cell r="H132">
            <v>288</v>
          </cell>
        </row>
        <row r="133">
          <cell r="B133" t="str">
            <v>Israel</v>
          </cell>
          <cell r="C133" t="str">
            <v>IL</v>
          </cell>
          <cell r="D133">
            <v>450</v>
          </cell>
          <cell r="E133">
            <v>300</v>
          </cell>
          <cell r="F133">
            <v>250</v>
          </cell>
          <cell r="G133">
            <v>125</v>
          </cell>
          <cell r="H133">
            <v>327</v>
          </cell>
        </row>
        <row r="134">
          <cell r="B134" t="str">
            <v>Jamaica</v>
          </cell>
          <cell r="C134" t="str">
            <v>JM</v>
          </cell>
          <cell r="D134">
            <v>450</v>
          </cell>
          <cell r="E134">
            <v>300</v>
          </cell>
          <cell r="F134">
            <v>250</v>
          </cell>
          <cell r="G134">
            <v>125</v>
          </cell>
          <cell r="H134">
            <v>213</v>
          </cell>
        </row>
        <row r="135">
          <cell r="B135" t="str">
            <v>Japan</v>
          </cell>
          <cell r="C135" t="str">
            <v>JP</v>
          </cell>
          <cell r="D135">
            <v>450</v>
          </cell>
          <cell r="E135">
            <v>300</v>
          </cell>
          <cell r="F135">
            <v>250</v>
          </cell>
          <cell r="G135">
            <v>125</v>
          </cell>
          <cell r="H135">
            <v>332</v>
          </cell>
        </row>
        <row r="136">
          <cell r="B136" t="str">
            <v>Jordan</v>
          </cell>
          <cell r="C136" t="str">
            <v>JO</v>
          </cell>
          <cell r="D136">
            <v>450</v>
          </cell>
          <cell r="E136">
            <v>300</v>
          </cell>
          <cell r="F136">
            <v>250</v>
          </cell>
          <cell r="G136">
            <v>125</v>
          </cell>
          <cell r="H136">
            <v>210</v>
          </cell>
        </row>
        <row r="137">
          <cell r="B137" t="str">
            <v>Kazakhstan</v>
          </cell>
          <cell r="C137" t="str">
            <v>KZ</v>
          </cell>
          <cell r="D137">
            <v>450</v>
          </cell>
          <cell r="E137">
            <v>300</v>
          </cell>
          <cell r="F137">
            <v>250</v>
          </cell>
          <cell r="G137">
            <v>125</v>
          </cell>
          <cell r="H137">
            <v>310</v>
          </cell>
        </row>
        <row r="138">
          <cell r="B138" t="str">
            <v>Kenya</v>
          </cell>
          <cell r="C138" t="str">
            <v>KE</v>
          </cell>
          <cell r="D138">
            <v>450</v>
          </cell>
          <cell r="E138">
            <v>300</v>
          </cell>
          <cell r="F138">
            <v>250</v>
          </cell>
          <cell r="G138">
            <v>125</v>
          </cell>
          <cell r="H138">
            <v>282</v>
          </cell>
        </row>
        <row r="139">
          <cell r="B139" t="str">
            <v>Kiribati</v>
          </cell>
          <cell r="C139" t="str">
            <v>KI</v>
          </cell>
          <cell r="D139">
            <v>450</v>
          </cell>
          <cell r="E139">
            <v>300</v>
          </cell>
          <cell r="F139">
            <v>250</v>
          </cell>
          <cell r="G139">
            <v>125</v>
          </cell>
          <cell r="H139">
            <v>235</v>
          </cell>
        </row>
        <row r="140">
          <cell r="B140" t="str">
            <v>Korea, Democratic People's Republic Of</v>
          </cell>
          <cell r="C140" t="str">
            <v>KP</v>
          </cell>
          <cell r="D140">
            <v>450</v>
          </cell>
          <cell r="E140">
            <v>300</v>
          </cell>
          <cell r="F140">
            <v>250</v>
          </cell>
          <cell r="G140">
            <v>125</v>
          </cell>
          <cell r="H140">
            <v>143</v>
          </cell>
        </row>
        <row r="141">
          <cell r="B141" t="str">
            <v>Korea, Republic Of</v>
          </cell>
          <cell r="C141" t="str">
            <v>KR</v>
          </cell>
          <cell r="D141">
            <v>450</v>
          </cell>
          <cell r="E141">
            <v>300</v>
          </cell>
          <cell r="F141">
            <v>250</v>
          </cell>
          <cell r="G141">
            <v>125</v>
          </cell>
          <cell r="H141">
            <v>297</v>
          </cell>
        </row>
        <row r="142">
          <cell r="B142" t="str">
            <v>Kuwait</v>
          </cell>
          <cell r="C142" t="str">
            <v>KW</v>
          </cell>
          <cell r="D142">
            <v>450</v>
          </cell>
          <cell r="E142">
            <v>300</v>
          </cell>
          <cell r="F142">
            <v>250</v>
          </cell>
          <cell r="G142">
            <v>125</v>
          </cell>
          <cell r="H142">
            <v>293</v>
          </cell>
        </row>
        <row r="143">
          <cell r="B143" t="str">
            <v>Kyrgyzstan</v>
          </cell>
          <cell r="C143" t="str">
            <v>KG</v>
          </cell>
          <cell r="D143">
            <v>450</v>
          </cell>
          <cell r="E143">
            <v>300</v>
          </cell>
          <cell r="F143">
            <v>250</v>
          </cell>
          <cell r="G143">
            <v>125</v>
          </cell>
          <cell r="H143">
            <v>381</v>
          </cell>
        </row>
        <row r="144">
          <cell r="B144" t="str">
            <v>Laos People's Democratic Republic</v>
          </cell>
          <cell r="C144" t="str">
            <v>LA</v>
          </cell>
          <cell r="D144">
            <v>450</v>
          </cell>
          <cell r="E144">
            <v>300</v>
          </cell>
          <cell r="F144">
            <v>250</v>
          </cell>
          <cell r="G144">
            <v>125</v>
          </cell>
          <cell r="H144">
            <v>157</v>
          </cell>
        </row>
        <row r="145">
          <cell r="B145" t="str">
            <v>Lebanon</v>
          </cell>
          <cell r="C145" t="str">
            <v>LB</v>
          </cell>
          <cell r="D145">
            <v>450</v>
          </cell>
          <cell r="E145">
            <v>300</v>
          </cell>
          <cell r="F145">
            <v>250</v>
          </cell>
          <cell r="G145">
            <v>125</v>
          </cell>
          <cell r="H145">
            <v>232</v>
          </cell>
        </row>
        <row r="146">
          <cell r="B146" t="str">
            <v>Lesotho</v>
          </cell>
          <cell r="C146" t="str">
            <v>LS</v>
          </cell>
          <cell r="D146">
            <v>450</v>
          </cell>
          <cell r="E146">
            <v>300</v>
          </cell>
          <cell r="F146">
            <v>250</v>
          </cell>
          <cell r="G146">
            <v>125</v>
          </cell>
          <cell r="H146">
            <v>126</v>
          </cell>
        </row>
        <row r="147">
          <cell r="B147" t="str">
            <v>Liberia</v>
          </cell>
          <cell r="C147" t="str">
            <v>LR</v>
          </cell>
          <cell r="D147">
            <v>450</v>
          </cell>
          <cell r="E147">
            <v>300</v>
          </cell>
          <cell r="F147">
            <v>250</v>
          </cell>
          <cell r="G147">
            <v>125</v>
          </cell>
          <cell r="H147">
            <v>196</v>
          </cell>
        </row>
        <row r="148">
          <cell r="B148" t="str">
            <v>Libyan Arab Jamahiriya</v>
          </cell>
          <cell r="C148" t="str">
            <v>LY</v>
          </cell>
          <cell r="D148">
            <v>450</v>
          </cell>
          <cell r="E148">
            <v>300</v>
          </cell>
          <cell r="F148">
            <v>250</v>
          </cell>
          <cell r="G148">
            <v>125</v>
          </cell>
          <cell r="H148">
            <v>169</v>
          </cell>
        </row>
        <row r="149">
          <cell r="B149" t="str">
            <v>Macao</v>
          </cell>
          <cell r="C149" t="str">
            <v>MO</v>
          </cell>
          <cell r="D149">
            <v>450</v>
          </cell>
          <cell r="E149">
            <v>300</v>
          </cell>
          <cell r="F149">
            <v>250</v>
          </cell>
          <cell r="G149">
            <v>125</v>
          </cell>
          <cell r="H149">
            <v>196</v>
          </cell>
        </row>
        <row r="150">
          <cell r="B150" t="str">
            <v>Madagascar</v>
          </cell>
          <cell r="C150" t="str">
            <v>MG</v>
          </cell>
          <cell r="D150">
            <v>450</v>
          </cell>
          <cell r="E150">
            <v>300</v>
          </cell>
          <cell r="F150">
            <v>250</v>
          </cell>
          <cell r="G150">
            <v>125</v>
          </cell>
          <cell r="H150">
            <v>196</v>
          </cell>
        </row>
        <row r="151">
          <cell r="B151" t="str">
            <v>Malawi</v>
          </cell>
          <cell r="C151" t="str">
            <v>MW</v>
          </cell>
          <cell r="D151">
            <v>450</v>
          </cell>
          <cell r="E151">
            <v>300</v>
          </cell>
          <cell r="F151">
            <v>250</v>
          </cell>
          <cell r="G151">
            <v>125</v>
          </cell>
          <cell r="H151">
            <v>209</v>
          </cell>
        </row>
        <row r="152">
          <cell r="B152" t="str">
            <v>Malaysia</v>
          </cell>
          <cell r="C152" t="str">
            <v>MY</v>
          </cell>
          <cell r="D152">
            <v>450</v>
          </cell>
          <cell r="E152">
            <v>300</v>
          </cell>
          <cell r="F152">
            <v>250</v>
          </cell>
          <cell r="G152">
            <v>125</v>
          </cell>
          <cell r="H152">
            <v>181</v>
          </cell>
        </row>
        <row r="153">
          <cell r="B153" t="str">
            <v>Maldives</v>
          </cell>
          <cell r="C153" t="str">
            <v>MV</v>
          </cell>
          <cell r="D153">
            <v>450</v>
          </cell>
          <cell r="E153">
            <v>300</v>
          </cell>
          <cell r="F153">
            <v>250</v>
          </cell>
          <cell r="G153">
            <v>125</v>
          </cell>
          <cell r="H153">
            <v>207</v>
          </cell>
        </row>
        <row r="154">
          <cell r="B154" t="str">
            <v>Mali</v>
          </cell>
          <cell r="C154" t="str">
            <v>ML</v>
          </cell>
          <cell r="D154">
            <v>450</v>
          </cell>
          <cell r="E154">
            <v>300</v>
          </cell>
          <cell r="F154">
            <v>250</v>
          </cell>
          <cell r="G154">
            <v>125</v>
          </cell>
          <cell r="H154">
            <v>228</v>
          </cell>
        </row>
        <row r="155">
          <cell r="B155" t="str">
            <v>Marshall Islands</v>
          </cell>
          <cell r="C155" t="str">
            <v>MH</v>
          </cell>
          <cell r="D155">
            <v>450</v>
          </cell>
          <cell r="E155">
            <v>300</v>
          </cell>
          <cell r="F155">
            <v>250</v>
          </cell>
          <cell r="G155">
            <v>125</v>
          </cell>
          <cell r="H155">
            <v>163</v>
          </cell>
        </row>
        <row r="156">
          <cell r="B156" t="str">
            <v>Mauritania</v>
          </cell>
          <cell r="C156" t="str">
            <v>MR</v>
          </cell>
          <cell r="D156">
            <v>450</v>
          </cell>
          <cell r="E156">
            <v>300</v>
          </cell>
          <cell r="F156">
            <v>250</v>
          </cell>
          <cell r="G156">
            <v>125</v>
          </cell>
          <cell r="H156">
            <v>137</v>
          </cell>
        </row>
        <row r="157">
          <cell r="B157" t="str">
            <v>Mauritius</v>
          </cell>
          <cell r="C157" t="str">
            <v>MU</v>
          </cell>
          <cell r="D157">
            <v>450</v>
          </cell>
          <cell r="E157">
            <v>300</v>
          </cell>
          <cell r="F157">
            <v>250</v>
          </cell>
          <cell r="G157">
            <v>125</v>
          </cell>
          <cell r="H157">
            <v>209</v>
          </cell>
        </row>
        <row r="158">
          <cell r="B158" t="str">
            <v>Mexico</v>
          </cell>
          <cell r="C158" t="str">
            <v>MX</v>
          </cell>
          <cell r="D158">
            <v>450</v>
          </cell>
          <cell r="E158">
            <v>300</v>
          </cell>
          <cell r="F158">
            <v>250</v>
          </cell>
          <cell r="G158">
            <v>125</v>
          </cell>
          <cell r="H158">
            <v>249</v>
          </cell>
        </row>
        <row r="159">
          <cell r="B159" t="str">
            <v>Micronesia, Federated States Of</v>
          </cell>
          <cell r="C159" t="str">
            <v>FM</v>
          </cell>
          <cell r="D159">
            <v>450</v>
          </cell>
          <cell r="E159">
            <v>300</v>
          </cell>
          <cell r="F159">
            <v>250</v>
          </cell>
          <cell r="G159">
            <v>125</v>
          </cell>
          <cell r="H159">
            <v>143</v>
          </cell>
        </row>
        <row r="160">
          <cell r="B160" t="str">
            <v>Moldova, Republic Of</v>
          </cell>
          <cell r="C160" t="str">
            <v>MD</v>
          </cell>
          <cell r="D160">
            <v>450</v>
          </cell>
          <cell r="E160">
            <v>300</v>
          </cell>
          <cell r="F160">
            <v>250</v>
          </cell>
          <cell r="G160">
            <v>125</v>
          </cell>
          <cell r="H160">
            <v>182</v>
          </cell>
        </row>
        <row r="161">
          <cell r="B161" t="str">
            <v>Monaco</v>
          </cell>
          <cell r="C161" t="str">
            <v>MC</v>
          </cell>
          <cell r="D161">
            <v>450</v>
          </cell>
          <cell r="E161">
            <v>300</v>
          </cell>
          <cell r="F161">
            <v>250</v>
          </cell>
          <cell r="G161">
            <v>125</v>
          </cell>
          <cell r="H161">
            <v>268</v>
          </cell>
        </row>
        <row r="162">
          <cell r="B162" t="str">
            <v>Mongolia</v>
          </cell>
          <cell r="C162" t="str">
            <v>MN</v>
          </cell>
          <cell r="D162">
            <v>450</v>
          </cell>
          <cell r="E162">
            <v>300</v>
          </cell>
          <cell r="F162">
            <v>250</v>
          </cell>
          <cell r="G162">
            <v>125</v>
          </cell>
          <cell r="H162">
            <v>164</v>
          </cell>
        </row>
        <row r="163">
          <cell r="B163" t="str">
            <v>Morocco</v>
          </cell>
          <cell r="C163" t="str">
            <v>MA</v>
          </cell>
          <cell r="D163">
            <v>450</v>
          </cell>
          <cell r="E163">
            <v>300</v>
          </cell>
          <cell r="F163">
            <v>250</v>
          </cell>
          <cell r="G163">
            <v>125</v>
          </cell>
          <cell r="H163">
            <v>180</v>
          </cell>
        </row>
        <row r="164">
          <cell r="B164" t="str">
            <v>Mozambique</v>
          </cell>
          <cell r="C164" t="str">
            <v>MZ</v>
          </cell>
          <cell r="D164">
            <v>450</v>
          </cell>
          <cell r="E164">
            <v>300</v>
          </cell>
          <cell r="F164">
            <v>250</v>
          </cell>
          <cell r="G164">
            <v>125</v>
          </cell>
          <cell r="H164">
            <v>197</v>
          </cell>
        </row>
        <row r="165">
          <cell r="B165" t="str">
            <v>Myanmar</v>
          </cell>
          <cell r="C165" t="str">
            <v>MM</v>
          </cell>
          <cell r="D165">
            <v>450</v>
          </cell>
          <cell r="E165">
            <v>300</v>
          </cell>
          <cell r="F165">
            <v>250</v>
          </cell>
          <cell r="G165">
            <v>125</v>
          </cell>
          <cell r="H165">
            <v>158</v>
          </cell>
        </row>
        <row r="166">
          <cell r="B166" t="str">
            <v>Namibia</v>
          </cell>
          <cell r="C166" t="str">
            <v>NA</v>
          </cell>
          <cell r="D166">
            <v>450</v>
          </cell>
          <cell r="E166">
            <v>300</v>
          </cell>
          <cell r="F166">
            <v>250</v>
          </cell>
          <cell r="G166">
            <v>125</v>
          </cell>
          <cell r="H166">
            <v>127</v>
          </cell>
        </row>
        <row r="167">
          <cell r="B167" t="str">
            <v>Nauru</v>
          </cell>
          <cell r="C167" t="str">
            <v>NR</v>
          </cell>
          <cell r="D167">
            <v>450</v>
          </cell>
          <cell r="E167">
            <v>300</v>
          </cell>
          <cell r="F167">
            <v>250</v>
          </cell>
          <cell r="G167">
            <v>125</v>
          </cell>
          <cell r="H167">
            <v>144</v>
          </cell>
        </row>
        <row r="168">
          <cell r="B168" t="str">
            <v>Nepal</v>
          </cell>
          <cell r="C168" t="str">
            <v>NP</v>
          </cell>
          <cell r="D168">
            <v>450</v>
          </cell>
          <cell r="E168">
            <v>300</v>
          </cell>
          <cell r="F168">
            <v>250</v>
          </cell>
          <cell r="G168">
            <v>125</v>
          </cell>
          <cell r="H168">
            <v>122</v>
          </cell>
        </row>
        <row r="169">
          <cell r="B169" t="str">
            <v>New Zealand</v>
          </cell>
          <cell r="C169" t="str">
            <v>NZ</v>
          </cell>
          <cell r="D169">
            <v>450</v>
          </cell>
          <cell r="E169">
            <v>300</v>
          </cell>
          <cell r="F169">
            <v>250</v>
          </cell>
          <cell r="G169">
            <v>125</v>
          </cell>
          <cell r="H169">
            <v>283</v>
          </cell>
        </row>
        <row r="170">
          <cell r="B170" t="str">
            <v>Nicaragua</v>
          </cell>
          <cell r="C170" t="str">
            <v>NI</v>
          </cell>
          <cell r="D170">
            <v>450</v>
          </cell>
          <cell r="E170">
            <v>300</v>
          </cell>
          <cell r="F170">
            <v>250</v>
          </cell>
          <cell r="G170">
            <v>125</v>
          </cell>
          <cell r="H170">
            <v>136</v>
          </cell>
        </row>
        <row r="171">
          <cell r="B171" t="str">
            <v>Niger</v>
          </cell>
          <cell r="C171" t="str">
            <v>NE</v>
          </cell>
          <cell r="D171">
            <v>450</v>
          </cell>
          <cell r="E171">
            <v>300</v>
          </cell>
          <cell r="F171">
            <v>250</v>
          </cell>
          <cell r="G171">
            <v>125</v>
          </cell>
          <cell r="H171">
            <v>180</v>
          </cell>
        </row>
        <row r="172">
          <cell r="B172" t="str">
            <v>Nigeria</v>
          </cell>
          <cell r="C172" t="str">
            <v>NG</v>
          </cell>
          <cell r="D172">
            <v>450</v>
          </cell>
          <cell r="E172">
            <v>300</v>
          </cell>
          <cell r="F172">
            <v>250</v>
          </cell>
          <cell r="G172">
            <v>125</v>
          </cell>
          <cell r="H172">
            <v>219</v>
          </cell>
        </row>
        <row r="173">
          <cell r="B173" t="str">
            <v>Niue</v>
          </cell>
          <cell r="C173" t="str">
            <v>NU</v>
          </cell>
          <cell r="D173">
            <v>450</v>
          </cell>
          <cell r="E173">
            <v>300</v>
          </cell>
          <cell r="F173">
            <v>250</v>
          </cell>
          <cell r="G173">
            <v>125</v>
          </cell>
          <cell r="H173">
            <v>128</v>
          </cell>
        </row>
        <row r="174">
          <cell r="B174" t="str">
            <v>Oman</v>
          </cell>
          <cell r="C174" t="str">
            <v>OM</v>
          </cell>
          <cell r="D174">
            <v>450</v>
          </cell>
          <cell r="E174">
            <v>300</v>
          </cell>
          <cell r="F174">
            <v>250</v>
          </cell>
          <cell r="G174">
            <v>125</v>
          </cell>
          <cell r="H174">
            <v>287</v>
          </cell>
        </row>
        <row r="175">
          <cell r="B175" t="str">
            <v>Pakistan</v>
          </cell>
          <cell r="C175" t="str">
            <v>PK</v>
          </cell>
          <cell r="D175">
            <v>450</v>
          </cell>
          <cell r="E175">
            <v>300</v>
          </cell>
          <cell r="F175">
            <v>250</v>
          </cell>
          <cell r="G175">
            <v>125</v>
          </cell>
          <cell r="H175">
            <v>167</v>
          </cell>
        </row>
        <row r="176">
          <cell r="B176" t="str">
            <v>Palau</v>
          </cell>
          <cell r="C176" t="str">
            <v>PW</v>
          </cell>
          <cell r="D176">
            <v>450</v>
          </cell>
          <cell r="E176">
            <v>300</v>
          </cell>
          <cell r="F176">
            <v>250</v>
          </cell>
          <cell r="G176">
            <v>125</v>
          </cell>
          <cell r="H176">
            <v>158</v>
          </cell>
        </row>
        <row r="177">
          <cell r="B177" t="str">
            <v>Panama</v>
          </cell>
          <cell r="C177" t="str">
            <v>PA</v>
          </cell>
          <cell r="D177">
            <v>450</v>
          </cell>
          <cell r="E177">
            <v>300</v>
          </cell>
          <cell r="F177">
            <v>250</v>
          </cell>
          <cell r="G177">
            <v>125</v>
          </cell>
          <cell r="H177">
            <v>193</v>
          </cell>
        </row>
        <row r="178">
          <cell r="B178" t="str">
            <v>Papua New Guinea</v>
          </cell>
          <cell r="C178" t="str">
            <v>PG</v>
          </cell>
          <cell r="D178">
            <v>450</v>
          </cell>
          <cell r="E178">
            <v>300</v>
          </cell>
          <cell r="F178">
            <v>250</v>
          </cell>
          <cell r="G178">
            <v>125</v>
          </cell>
          <cell r="H178">
            <v>427</v>
          </cell>
        </row>
        <row r="179">
          <cell r="B179" t="str">
            <v>Paraguay</v>
          </cell>
          <cell r="C179" t="str">
            <v>PY</v>
          </cell>
          <cell r="D179">
            <v>450</v>
          </cell>
          <cell r="E179">
            <v>300</v>
          </cell>
          <cell r="F179">
            <v>250</v>
          </cell>
          <cell r="G179">
            <v>125</v>
          </cell>
          <cell r="H179">
            <v>188</v>
          </cell>
        </row>
        <row r="180">
          <cell r="B180" t="str">
            <v>Peru</v>
          </cell>
          <cell r="C180" t="str">
            <v>PE</v>
          </cell>
          <cell r="D180">
            <v>450</v>
          </cell>
          <cell r="E180">
            <v>300</v>
          </cell>
          <cell r="F180">
            <v>250</v>
          </cell>
          <cell r="G180">
            <v>125</v>
          </cell>
          <cell r="H180">
            <v>178</v>
          </cell>
        </row>
        <row r="181">
          <cell r="B181" t="str">
            <v>Philippines</v>
          </cell>
          <cell r="C181" t="str">
            <v>PH</v>
          </cell>
          <cell r="D181">
            <v>450</v>
          </cell>
          <cell r="E181">
            <v>300</v>
          </cell>
          <cell r="F181">
            <v>250</v>
          </cell>
          <cell r="G181">
            <v>125</v>
          </cell>
          <cell r="H181">
            <v>188</v>
          </cell>
        </row>
        <row r="182">
          <cell r="B182" t="str">
            <v>Puerto Rico</v>
          </cell>
          <cell r="C182" t="str">
            <v>PR</v>
          </cell>
          <cell r="D182">
            <v>450</v>
          </cell>
          <cell r="E182">
            <v>300</v>
          </cell>
          <cell r="F182">
            <v>250</v>
          </cell>
          <cell r="G182">
            <v>125</v>
          </cell>
          <cell r="H182">
            <v>245</v>
          </cell>
        </row>
        <row r="183">
          <cell r="B183" t="str">
            <v>Qatar</v>
          </cell>
          <cell r="C183" t="str">
            <v>QA</v>
          </cell>
          <cell r="D183">
            <v>450</v>
          </cell>
          <cell r="E183">
            <v>300</v>
          </cell>
          <cell r="F183">
            <v>250</v>
          </cell>
          <cell r="G183">
            <v>125</v>
          </cell>
          <cell r="H183">
            <v>321</v>
          </cell>
        </row>
        <row r="184">
          <cell r="B184" t="str">
            <v>Russian Federation</v>
          </cell>
          <cell r="C184" t="str">
            <v>RU</v>
          </cell>
          <cell r="D184">
            <v>450</v>
          </cell>
          <cell r="E184">
            <v>300</v>
          </cell>
          <cell r="F184">
            <v>250</v>
          </cell>
          <cell r="G184">
            <v>125</v>
          </cell>
          <cell r="H184">
            <v>435</v>
          </cell>
        </row>
        <row r="185">
          <cell r="B185" t="str">
            <v>Rwanda</v>
          </cell>
          <cell r="C185" t="str">
            <v>RW</v>
          </cell>
          <cell r="D185">
            <v>450</v>
          </cell>
          <cell r="E185">
            <v>300</v>
          </cell>
          <cell r="F185">
            <v>250</v>
          </cell>
          <cell r="G185">
            <v>125</v>
          </cell>
          <cell r="H185">
            <v>248</v>
          </cell>
        </row>
        <row r="186">
          <cell r="B186" t="str">
            <v>Saint Kitts And Nevis</v>
          </cell>
          <cell r="C186" t="str">
            <v>KN</v>
          </cell>
          <cell r="D186">
            <v>450</v>
          </cell>
          <cell r="E186">
            <v>300</v>
          </cell>
          <cell r="F186">
            <v>250</v>
          </cell>
          <cell r="G186">
            <v>125</v>
          </cell>
          <cell r="H186">
            <v>206</v>
          </cell>
        </row>
        <row r="187">
          <cell r="B187" t="str">
            <v>Saint Lucia</v>
          </cell>
          <cell r="C187" t="str">
            <v>LC</v>
          </cell>
          <cell r="D187">
            <v>450</v>
          </cell>
          <cell r="E187">
            <v>300</v>
          </cell>
          <cell r="F187">
            <v>250</v>
          </cell>
          <cell r="G187">
            <v>125</v>
          </cell>
          <cell r="H187">
            <v>226</v>
          </cell>
        </row>
        <row r="188">
          <cell r="B188" t="str">
            <v>Saint Vincent And The Grenadines</v>
          </cell>
          <cell r="C188" t="str">
            <v>VC</v>
          </cell>
          <cell r="D188">
            <v>450</v>
          </cell>
          <cell r="E188">
            <v>300</v>
          </cell>
          <cell r="F188">
            <v>250</v>
          </cell>
          <cell r="G188">
            <v>125</v>
          </cell>
          <cell r="H188">
            <v>226</v>
          </cell>
        </row>
        <row r="189">
          <cell r="B189" t="str">
            <v>Samoa</v>
          </cell>
          <cell r="C189" t="str">
            <v>WS</v>
          </cell>
          <cell r="D189">
            <v>450</v>
          </cell>
          <cell r="E189">
            <v>300</v>
          </cell>
          <cell r="F189">
            <v>250</v>
          </cell>
          <cell r="G189">
            <v>125</v>
          </cell>
          <cell r="H189">
            <v>138</v>
          </cell>
        </row>
        <row r="190">
          <cell r="B190" t="str">
            <v>Sao Tome And Principe</v>
          </cell>
          <cell r="C190" t="str">
            <v>ST</v>
          </cell>
          <cell r="D190">
            <v>450</v>
          </cell>
          <cell r="E190">
            <v>300</v>
          </cell>
          <cell r="F190">
            <v>250</v>
          </cell>
          <cell r="G190">
            <v>125</v>
          </cell>
          <cell r="H190">
            <v>272</v>
          </cell>
        </row>
        <row r="191">
          <cell r="B191" t="str">
            <v>Saudi Arabia</v>
          </cell>
          <cell r="C191" t="str">
            <v>SA</v>
          </cell>
          <cell r="D191">
            <v>450</v>
          </cell>
          <cell r="E191">
            <v>300</v>
          </cell>
          <cell r="F191">
            <v>250</v>
          </cell>
          <cell r="G191">
            <v>125</v>
          </cell>
          <cell r="H191">
            <v>335</v>
          </cell>
        </row>
        <row r="192">
          <cell r="B192" t="str">
            <v>Senegal</v>
          </cell>
          <cell r="C192" t="str">
            <v>SN</v>
          </cell>
          <cell r="D192">
            <v>450</v>
          </cell>
          <cell r="E192">
            <v>300</v>
          </cell>
          <cell r="F192">
            <v>250</v>
          </cell>
          <cell r="G192">
            <v>125</v>
          </cell>
          <cell r="H192">
            <v>225</v>
          </cell>
        </row>
        <row r="193">
          <cell r="B193" t="str">
            <v>Seychelles</v>
          </cell>
          <cell r="C193" t="str">
            <v>SC</v>
          </cell>
          <cell r="D193">
            <v>450</v>
          </cell>
          <cell r="E193">
            <v>300</v>
          </cell>
          <cell r="F193">
            <v>250</v>
          </cell>
          <cell r="G193">
            <v>125</v>
          </cell>
          <cell r="H193">
            <v>261</v>
          </cell>
        </row>
        <row r="194">
          <cell r="B194" t="str">
            <v>Sierra Leone</v>
          </cell>
          <cell r="C194" t="str">
            <v>SL</v>
          </cell>
          <cell r="D194">
            <v>450</v>
          </cell>
          <cell r="E194">
            <v>300</v>
          </cell>
          <cell r="F194">
            <v>250</v>
          </cell>
          <cell r="G194">
            <v>125</v>
          </cell>
          <cell r="H194">
            <v>225</v>
          </cell>
        </row>
        <row r="195">
          <cell r="B195" t="str">
            <v>Singapore</v>
          </cell>
          <cell r="C195" t="str">
            <v>SG</v>
          </cell>
          <cell r="D195">
            <v>450</v>
          </cell>
          <cell r="E195">
            <v>300</v>
          </cell>
          <cell r="F195">
            <v>250</v>
          </cell>
          <cell r="G195">
            <v>125</v>
          </cell>
          <cell r="H195">
            <v>340</v>
          </cell>
        </row>
        <row r="196">
          <cell r="B196" t="str">
            <v>Solomon Islands</v>
          </cell>
          <cell r="C196" t="str">
            <v>SB</v>
          </cell>
          <cell r="D196">
            <v>450</v>
          </cell>
          <cell r="E196">
            <v>300</v>
          </cell>
          <cell r="F196">
            <v>250</v>
          </cell>
          <cell r="G196">
            <v>125</v>
          </cell>
          <cell r="H196">
            <v>151</v>
          </cell>
        </row>
        <row r="197">
          <cell r="B197" t="str">
            <v>Somalia</v>
          </cell>
          <cell r="C197" t="str">
            <v>SO</v>
          </cell>
          <cell r="D197">
            <v>450</v>
          </cell>
          <cell r="E197">
            <v>300</v>
          </cell>
          <cell r="F197">
            <v>250</v>
          </cell>
          <cell r="G197">
            <v>125</v>
          </cell>
          <cell r="H197">
            <v>118</v>
          </cell>
        </row>
        <row r="198">
          <cell r="B198" t="str">
            <v>South Africa</v>
          </cell>
          <cell r="C198" t="str">
            <v>ZA</v>
          </cell>
          <cell r="D198">
            <v>450</v>
          </cell>
          <cell r="E198">
            <v>300</v>
          </cell>
          <cell r="F198">
            <v>250</v>
          </cell>
          <cell r="G198">
            <v>125</v>
          </cell>
          <cell r="H198">
            <v>210</v>
          </cell>
        </row>
        <row r="199">
          <cell r="B199" t="str">
            <v>Sri Lanka</v>
          </cell>
          <cell r="C199" t="str">
            <v>LK</v>
          </cell>
          <cell r="D199">
            <v>450</v>
          </cell>
          <cell r="E199">
            <v>300</v>
          </cell>
          <cell r="F199">
            <v>250</v>
          </cell>
          <cell r="G199">
            <v>125</v>
          </cell>
          <cell r="H199">
            <v>158</v>
          </cell>
        </row>
        <row r="200">
          <cell r="B200" t="str">
            <v>Sudan</v>
          </cell>
          <cell r="C200" t="str">
            <v>SD</v>
          </cell>
          <cell r="D200">
            <v>450</v>
          </cell>
          <cell r="E200">
            <v>300</v>
          </cell>
          <cell r="F200">
            <v>250</v>
          </cell>
          <cell r="G200">
            <v>125</v>
          </cell>
          <cell r="H200">
            <v>214</v>
          </cell>
        </row>
        <row r="201">
          <cell r="B201" t="str">
            <v>Suriname</v>
          </cell>
          <cell r="C201" t="str">
            <v>SR</v>
          </cell>
          <cell r="D201">
            <v>450</v>
          </cell>
          <cell r="E201">
            <v>300</v>
          </cell>
          <cell r="F201">
            <v>250</v>
          </cell>
          <cell r="G201">
            <v>125</v>
          </cell>
          <cell r="H201">
            <v>158</v>
          </cell>
        </row>
        <row r="202">
          <cell r="B202" t="str">
            <v>Swaziland</v>
          </cell>
          <cell r="C202" t="str">
            <v>SZ</v>
          </cell>
          <cell r="D202">
            <v>450</v>
          </cell>
          <cell r="E202">
            <v>300</v>
          </cell>
          <cell r="F202">
            <v>250</v>
          </cell>
          <cell r="G202">
            <v>125</v>
          </cell>
          <cell r="H202">
            <v>175</v>
          </cell>
        </row>
        <row r="203">
          <cell r="B203" t="str">
            <v>Syrian Arab Republic</v>
          </cell>
          <cell r="C203" t="str">
            <v>SY</v>
          </cell>
          <cell r="D203">
            <v>450</v>
          </cell>
          <cell r="E203">
            <v>300</v>
          </cell>
          <cell r="F203">
            <v>250</v>
          </cell>
          <cell r="G203">
            <v>125</v>
          </cell>
          <cell r="H203">
            <v>271</v>
          </cell>
        </row>
        <row r="204">
          <cell r="B204" t="str">
            <v>Tajikistan</v>
          </cell>
          <cell r="C204" t="str">
            <v>TJ</v>
          </cell>
          <cell r="D204">
            <v>450</v>
          </cell>
          <cell r="E204">
            <v>300</v>
          </cell>
          <cell r="F204">
            <v>250</v>
          </cell>
          <cell r="G204">
            <v>125</v>
          </cell>
          <cell r="H204">
            <v>145</v>
          </cell>
        </row>
        <row r="205">
          <cell r="B205" t="str">
            <v>Tanzania, United Republic Of</v>
          </cell>
          <cell r="C205" t="str">
            <v>TZ</v>
          </cell>
          <cell r="D205">
            <v>450</v>
          </cell>
          <cell r="E205">
            <v>300</v>
          </cell>
          <cell r="F205">
            <v>250</v>
          </cell>
          <cell r="G205">
            <v>125</v>
          </cell>
          <cell r="H205">
            <v>229</v>
          </cell>
        </row>
        <row r="206">
          <cell r="B206" t="str">
            <v>Thailand</v>
          </cell>
          <cell r="C206" t="str">
            <v>TH</v>
          </cell>
          <cell r="D206">
            <v>450</v>
          </cell>
          <cell r="E206">
            <v>300</v>
          </cell>
          <cell r="F206">
            <v>250</v>
          </cell>
          <cell r="G206">
            <v>125</v>
          </cell>
          <cell r="H206">
            <v>176</v>
          </cell>
        </row>
        <row r="207">
          <cell r="B207" t="str">
            <v>Timor-Leste</v>
          </cell>
          <cell r="C207" t="str">
            <v>TL</v>
          </cell>
          <cell r="D207">
            <v>450</v>
          </cell>
          <cell r="E207">
            <v>300</v>
          </cell>
          <cell r="F207">
            <v>250</v>
          </cell>
          <cell r="G207">
            <v>125</v>
          </cell>
          <cell r="H207">
            <v>148</v>
          </cell>
        </row>
        <row r="208">
          <cell r="B208" t="str">
            <v>Togo</v>
          </cell>
          <cell r="C208" t="str">
            <v>TG</v>
          </cell>
          <cell r="D208">
            <v>450</v>
          </cell>
          <cell r="E208">
            <v>300</v>
          </cell>
          <cell r="F208">
            <v>250</v>
          </cell>
          <cell r="G208">
            <v>125</v>
          </cell>
          <cell r="H208">
            <v>176</v>
          </cell>
        </row>
        <row r="209">
          <cell r="B209" t="str">
            <v>Tokelau</v>
          </cell>
          <cell r="C209" t="str">
            <v>TK</v>
          </cell>
          <cell r="D209">
            <v>450</v>
          </cell>
          <cell r="E209">
            <v>300</v>
          </cell>
          <cell r="F209">
            <v>250</v>
          </cell>
          <cell r="G209">
            <v>125</v>
          </cell>
          <cell r="H209">
            <v>59</v>
          </cell>
        </row>
        <row r="210">
          <cell r="B210" t="str">
            <v>Tonga</v>
          </cell>
          <cell r="C210" t="str">
            <v>TO</v>
          </cell>
          <cell r="D210">
            <v>450</v>
          </cell>
          <cell r="E210">
            <v>300</v>
          </cell>
          <cell r="F210">
            <v>250</v>
          </cell>
          <cell r="G210">
            <v>125</v>
          </cell>
          <cell r="H210">
            <v>243</v>
          </cell>
        </row>
        <row r="211">
          <cell r="B211" t="str">
            <v>Trinidad And Tobago</v>
          </cell>
          <cell r="C211" t="str">
            <v>TT</v>
          </cell>
          <cell r="D211">
            <v>450</v>
          </cell>
          <cell r="E211">
            <v>300</v>
          </cell>
          <cell r="F211">
            <v>250</v>
          </cell>
          <cell r="G211">
            <v>125</v>
          </cell>
          <cell r="H211">
            <v>263</v>
          </cell>
        </row>
        <row r="212">
          <cell r="B212" t="str">
            <v>Tunisia</v>
          </cell>
          <cell r="C212" t="str">
            <v>TN</v>
          </cell>
          <cell r="D212">
            <v>450</v>
          </cell>
          <cell r="E212">
            <v>300</v>
          </cell>
          <cell r="F212">
            <v>250</v>
          </cell>
          <cell r="G212">
            <v>125</v>
          </cell>
          <cell r="H212">
            <v>172</v>
          </cell>
        </row>
        <row r="213">
          <cell r="B213" t="str">
            <v>Turkmenistan</v>
          </cell>
          <cell r="C213" t="str">
            <v>TM</v>
          </cell>
          <cell r="D213">
            <v>450</v>
          </cell>
          <cell r="E213">
            <v>300</v>
          </cell>
          <cell r="F213">
            <v>250</v>
          </cell>
          <cell r="G213">
            <v>125</v>
          </cell>
          <cell r="H213">
            <v>157</v>
          </cell>
        </row>
        <row r="214">
          <cell r="B214" t="str">
            <v>Tuvalu</v>
          </cell>
          <cell r="C214" t="str">
            <v>TV</v>
          </cell>
          <cell r="D214">
            <v>450</v>
          </cell>
          <cell r="E214">
            <v>300</v>
          </cell>
          <cell r="F214">
            <v>250</v>
          </cell>
          <cell r="G214">
            <v>125</v>
          </cell>
          <cell r="H214">
            <v>94</v>
          </cell>
        </row>
        <row r="215">
          <cell r="B215" t="str">
            <v>Uganda</v>
          </cell>
          <cell r="C215" t="str">
            <v>UG</v>
          </cell>
          <cell r="D215">
            <v>450</v>
          </cell>
          <cell r="E215">
            <v>300</v>
          </cell>
          <cell r="F215">
            <v>250</v>
          </cell>
          <cell r="G215">
            <v>125</v>
          </cell>
          <cell r="H215">
            <v>212</v>
          </cell>
        </row>
        <row r="216">
          <cell r="B216" t="str">
            <v>Ukraine</v>
          </cell>
          <cell r="C216" t="str">
            <v>UA</v>
          </cell>
          <cell r="D216">
            <v>450</v>
          </cell>
          <cell r="E216">
            <v>300</v>
          </cell>
          <cell r="F216">
            <v>250</v>
          </cell>
          <cell r="G216">
            <v>125</v>
          </cell>
          <cell r="H216">
            <v>334</v>
          </cell>
        </row>
        <row r="217">
          <cell r="B217" t="str">
            <v>United Arab Emirates</v>
          </cell>
          <cell r="C217" t="str">
            <v>AE</v>
          </cell>
          <cell r="D217">
            <v>450</v>
          </cell>
          <cell r="E217">
            <v>300</v>
          </cell>
          <cell r="F217">
            <v>250</v>
          </cell>
          <cell r="G217">
            <v>125</v>
          </cell>
          <cell r="H217">
            <v>275</v>
          </cell>
        </row>
        <row r="218">
          <cell r="B218" t="str">
            <v>United States of America</v>
          </cell>
          <cell r="C218" t="str">
            <v>US</v>
          </cell>
          <cell r="D218">
            <v>450</v>
          </cell>
          <cell r="E218">
            <v>300</v>
          </cell>
          <cell r="F218">
            <v>250</v>
          </cell>
          <cell r="G218">
            <v>125</v>
          </cell>
          <cell r="H218">
            <v>292</v>
          </cell>
        </row>
        <row r="219">
          <cell r="B219" t="str">
            <v>Uruguay</v>
          </cell>
          <cell r="C219" t="str">
            <v>UY</v>
          </cell>
          <cell r="D219">
            <v>450</v>
          </cell>
          <cell r="E219">
            <v>300</v>
          </cell>
          <cell r="F219">
            <v>250</v>
          </cell>
          <cell r="G219">
            <v>125</v>
          </cell>
          <cell r="H219">
            <v>222</v>
          </cell>
        </row>
        <row r="220">
          <cell r="B220" t="str">
            <v>Uzbekistan</v>
          </cell>
          <cell r="C220" t="str">
            <v>UZ</v>
          </cell>
          <cell r="D220">
            <v>450</v>
          </cell>
          <cell r="E220">
            <v>300</v>
          </cell>
          <cell r="F220">
            <v>250</v>
          </cell>
          <cell r="G220">
            <v>125</v>
          </cell>
          <cell r="H220">
            <v>209</v>
          </cell>
        </row>
        <row r="221">
          <cell r="B221" t="str">
            <v>Vanuatu</v>
          </cell>
          <cell r="C221" t="str">
            <v>VU</v>
          </cell>
          <cell r="D221">
            <v>450</v>
          </cell>
          <cell r="E221">
            <v>300</v>
          </cell>
          <cell r="F221">
            <v>250</v>
          </cell>
          <cell r="G221">
            <v>125</v>
          </cell>
          <cell r="H221">
            <v>211</v>
          </cell>
        </row>
        <row r="222">
          <cell r="B222" t="str">
            <v>Venezuela, Bolivarian Republic Of</v>
          </cell>
          <cell r="C222" t="str">
            <v>VE</v>
          </cell>
          <cell r="D222">
            <v>450</v>
          </cell>
          <cell r="E222">
            <v>300</v>
          </cell>
          <cell r="F222">
            <v>250</v>
          </cell>
          <cell r="G222">
            <v>125</v>
          </cell>
          <cell r="H222">
            <v>337</v>
          </cell>
        </row>
        <row r="223">
          <cell r="B223" t="str">
            <v>Viet Nam</v>
          </cell>
          <cell r="C223" t="str">
            <v>VN</v>
          </cell>
          <cell r="D223">
            <v>450</v>
          </cell>
          <cell r="E223">
            <v>300</v>
          </cell>
          <cell r="F223">
            <v>250</v>
          </cell>
          <cell r="G223">
            <v>125</v>
          </cell>
          <cell r="H223">
            <v>132</v>
          </cell>
        </row>
        <row r="224">
          <cell r="B224" t="str">
            <v>Virgin Islands, U.S.</v>
          </cell>
          <cell r="C224" t="str">
            <v>VI</v>
          </cell>
          <cell r="D224">
            <v>450</v>
          </cell>
          <cell r="E224">
            <v>300</v>
          </cell>
          <cell r="F224">
            <v>250</v>
          </cell>
          <cell r="G224">
            <v>125</v>
          </cell>
          <cell r="H224">
            <v>261</v>
          </cell>
        </row>
        <row r="225">
          <cell r="B225" t="str">
            <v>West Bank and Gaza Strip</v>
          </cell>
          <cell r="C225" t="str">
            <v>PS</v>
          </cell>
          <cell r="D225">
            <v>450</v>
          </cell>
          <cell r="E225">
            <v>300</v>
          </cell>
          <cell r="F225">
            <v>250</v>
          </cell>
          <cell r="G225">
            <v>125</v>
          </cell>
          <cell r="H225">
            <v>139</v>
          </cell>
        </row>
        <row r="226">
          <cell r="B226" t="str">
            <v>Yemen</v>
          </cell>
          <cell r="C226" t="str">
            <v>YE</v>
          </cell>
          <cell r="D226">
            <v>450</v>
          </cell>
          <cell r="E226">
            <v>300</v>
          </cell>
          <cell r="F226">
            <v>250</v>
          </cell>
          <cell r="G226">
            <v>125</v>
          </cell>
          <cell r="H226">
            <v>164</v>
          </cell>
        </row>
        <row r="227">
          <cell r="B227" t="str">
            <v>Zambia</v>
          </cell>
          <cell r="C227" t="str">
            <v>ZM</v>
          </cell>
          <cell r="D227">
            <v>450</v>
          </cell>
          <cell r="E227">
            <v>300</v>
          </cell>
          <cell r="F227">
            <v>250</v>
          </cell>
          <cell r="G227">
            <v>125</v>
          </cell>
          <cell r="H227">
            <v>230</v>
          </cell>
        </row>
        <row r="228">
          <cell r="B228" t="str">
            <v>Zimbabwe</v>
          </cell>
          <cell r="C228" t="str">
            <v>ZM</v>
          </cell>
          <cell r="D228">
            <v>450</v>
          </cell>
          <cell r="E228">
            <v>300</v>
          </cell>
          <cell r="F228">
            <v>250</v>
          </cell>
          <cell r="G228">
            <v>125</v>
          </cell>
          <cell r="H228">
            <v>141</v>
          </cell>
        </row>
        <row r="229">
          <cell r="B229" t="str">
            <v>Other</v>
          </cell>
          <cell r="C229" t="str">
            <v>OT</v>
          </cell>
          <cell r="D229">
            <v>450</v>
          </cell>
          <cell r="E229">
            <v>300</v>
          </cell>
          <cell r="F229">
            <v>250</v>
          </cell>
          <cell r="G229">
            <v>125</v>
          </cell>
          <cell r="H229">
            <v>200</v>
          </cell>
        </row>
      </sheetData>
      <sheetData sheetId="13">
        <row r="6">
          <cell r="A6" t="str">
            <v xml:space="preserve">Comenius Multilateral Projects </v>
          </cell>
        </row>
        <row r="7">
          <cell r="A7" t="str">
            <v xml:space="preserve">Comenius Multilateral Networks </v>
          </cell>
        </row>
        <row r="8">
          <cell r="A8" t="str">
            <v>Comenius Accompanying Measures</v>
          </cell>
        </row>
        <row r="9">
          <cell r="A9" t="str">
            <v>Erasmus Multilateral Projects (minimum duration 24 months)</v>
          </cell>
        </row>
        <row r="10">
          <cell r="A10" t="str">
            <v>Erasmus Multilateral Projects - Knowledge Alliances  (only 24 months, duration is fixed)</v>
          </cell>
        </row>
        <row r="11">
          <cell r="A11" t="str">
            <v xml:space="preserve">Erasmus Multilateral Networks </v>
          </cell>
        </row>
        <row r="12">
          <cell r="A12" t="str">
            <v>Erasmus Accompanying Measures</v>
          </cell>
        </row>
        <row r="13">
          <cell r="A13" t="str">
            <v xml:space="preserve">Leonardo da Vinci Multilateral Projects for Development of Innovation </v>
          </cell>
        </row>
        <row r="14">
          <cell r="A14" t="str">
            <v xml:space="preserve">Leonardo da Vinci Multilateral Networks </v>
          </cell>
        </row>
        <row r="15">
          <cell r="A15" t="str">
            <v>Leonardo da Vinci Accompanying Measures</v>
          </cell>
        </row>
        <row r="16">
          <cell r="A16" t="str">
            <v xml:space="preserve">Grundtvig Multilateral Projects </v>
          </cell>
        </row>
        <row r="17">
          <cell r="A17" t="str">
            <v xml:space="preserve">Grundtvig Multilateral Networks </v>
          </cell>
        </row>
        <row r="18">
          <cell r="A18" t="str">
            <v>Grundtvig Accompanying Measures</v>
          </cell>
        </row>
        <row r="19">
          <cell r="A19" t="str">
            <v xml:space="preserve">Key Activity 1 Roma Multilateral projects </v>
          </cell>
        </row>
        <row r="20">
          <cell r="A20" t="str">
            <v xml:space="preserve">Key Activity 1 Roma Networks </v>
          </cell>
        </row>
        <row r="21">
          <cell r="A21" t="str">
            <v xml:space="preserve">Key Activity 1 Multilateral Networks </v>
          </cell>
        </row>
        <row r="22">
          <cell r="A22" t="str">
            <v>Key Activity 2 Multilateral Projects</v>
          </cell>
        </row>
        <row r="23">
          <cell r="A23" t="str">
            <v>Key Activity 2 Multilateral Networks</v>
          </cell>
        </row>
        <row r="24">
          <cell r="A24" t="str">
            <v>Key Activity 2 Accompanying Measures</v>
          </cell>
        </row>
        <row r="25">
          <cell r="A25" t="str">
            <v>Key Activity 3 Multilateral Projects</v>
          </cell>
        </row>
        <row r="26">
          <cell r="A26" t="str">
            <v xml:space="preserve">Key Activity 3 Multilateral Networks </v>
          </cell>
        </row>
        <row r="27">
          <cell r="A27" t="str">
            <v>Key Activity 4 Multilateral Projects</v>
          </cell>
        </row>
      </sheetData>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Plan1"/>
      <sheetName val="EQUIPE"/>
      <sheetName val="RES.1"/>
      <sheetName val="DHT (2)"/>
      <sheetName val="DHT"/>
      <sheetName val="RESUMO"/>
    </sheetNames>
    <sheetDataSet>
      <sheetData sheetId="0">
        <row r="38">
          <cell r="B38" t="str">
            <v>#DIG.</v>
          </cell>
        </row>
        <row r="39">
          <cell r="B39" t="str">
            <v>APOIO</v>
          </cell>
        </row>
        <row r="40">
          <cell r="B40" t="str">
            <v>APOIO A-300</v>
          </cell>
        </row>
        <row r="41">
          <cell r="B41" t="str">
            <v>PAR. A-300</v>
          </cell>
        </row>
        <row r="42">
          <cell r="B42" t="str">
            <v>PAR. A-300_HH</v>
          </cell>
        </row>
        <row r="43">
          <cell r="B43" t="str">
            <v>BA-4102</v>
          </cell>
        </row>
        <row r="44">
          <cell r="B44" t="str">
            <v>BA-4102_HH</v>
          </cell>
        </row>
        <row r="45">
          <cell r="B45" t="str">
            <v>APOIO ADM</v>
          </cell>
        </row>
        <row r="46">
          <cell r="B46" t="str">
            <v>APOIO À CIVIL</v>
          </cell>
        </row>
        <row r="47">
          <cell r="B47" t="str">
            <v>APOIO CIVIL UO-II</v>
          </cell>
        </row>
        <row r="48">
          <cell r="B48" t="str">
            <v>ASE</v>
          </cell>
        </row>
        <row r="49">
          <cell r="B49" t="str">
            <v>BA-1103</v>
          </cell>
        </row>
        <row r="50">
          <cell r="B50" t="str">
            <v>BA-1101</v>
          </cell>
        </row>
        <row r="51">
          <cell r="B51" t="str">
            <v>BA-1101_HH</v>
          </cell>
        </row>
        <row r="52">
          <cell r="B52" t="str">
            <v>CENTRAL CAMAÇARI</v>
          </cell>
        </row>
        <row r="53">
          <cell r="B53" t="str">
            <v>DA-2351 B</v>
          </cell>
        </row>
        <row r="54">
          <cell r="B54" t="str">
            <v>DA-4406</v>
          </cell>
        </row>
        <row r="55">
          <cell r="B55" t="str">
            <v>DA-5208</v>
          </cell>
        </row>
        <row r="56">
          <cell r="B56" t="str">
            <v>DA-5258</v>
          </cell>
        </row>
        <row r="57">
          <cell r="B57" t="str">
            <v>A-2300</v>
          </cell>
        </row>
        <row r="58">
          <cell r="B58" t="str">
            <v>DEP</v>
          </cell>
        </row>
        <row r="59">
          <cell r="B59" t="str">
            <v>DTG</v>
          </cell>
        </row>
        <row r="60">
          <cell r="B60" t="str">
            <v>DTG FORNOS</v>
          </cell>
        </row>
        <row r="61">
          <cell r="B61" t="str">
            <v>DTG REC´s 2017</v>
          </cell>
        </row>
        <row r="62">
          <cell r="B62" t="str">
            <v>DTG REC´s 2018</v>
          </cell>
        </row>
        <row r="63">
          <cell r="B63" t="str">
            <v>DTG TIB</v>
          </cell>
        </row>
        <row r="64">
          <cell r="B64" t="str">
            <v>DTG UA</v>
          </cell>
        </row>
        <row r="65">
          <cell r="B65" t="str">
            <v>DTG UA-III</v>
          </cell>
        </row>
        <row r="66">
          <cell r="B66" t="str">
            <v>DTG UO</v>
          </cell>
        </row>
        <row r="67">
          <cell r="B67" t="str">
            <v>DTP ( FIBRAS )</v>
          </cell>
        </row>
        <row r="68">
          <cell r="B68" t="str">
            <v>EA-4501 A</v>
          </cell>
        </row>
        <row r="69">
          <cell r="B69" t="str">
            <v>EF-1900 B</v>
          </cell>
        </row>
        <row r="70">
          <cell r="B70" t="str">
            <v>EF-1900 I</v>
          </cell>
        </row>
        <row r="71">
          <cell r="B71" t="str">
            <v>EF-1900A</v>
          </cell>
        </row>
        <row r="72">
          <cell r="B72" t="str">
            <v>EF-1900B</v>
          </cell>
        </row>
        <row r="73">
          <cell r="B73" t="str">
            <v>EQUIPE TELHADO</v>
          </cell>
        </row>
        <row r="74">
          <cell r="B74" t="str">
            <v>EXTRA</v>
          </cell>
        </row>
        <row r="75">
          <cell r="B75" t="str">
            <v>FB-952 A</v>
          </cell>
        </row>
        <row r="76">
          <cell r="B76" t="str">
            <v>FB-952 A_MM</v>
          </cell>
        </row>
        <row r="77">
          <cell r="B77" t="str">
            <v>FB-952 B</v>
          </cell>
        </row>
        <row r="78">
          <cell r="B78" t="str">
            <v>FB-967</v>
          </cell>
        </row>
        <row r="79">
          <cell r="B79" t="str">
            <v>FB-966</v>
          </cell>
        </row>
        <row r="80">
          <cell r="B80" t="str">
            <v>FB-1002 X</v>
          </cell>
        </row>
        <row r="81">
          <cell r="B81" t="str">
            <v>FB-4061</v>
          </cell>
        </row>
        <row r="82">
          <cell r="B82" t="str">
            <v>FORNOS</v>
          </cell>
        </row>
        <row r="83">
          <cell r="B83" t="str">
            <v>GPA UA I</v>
          </cell>
        </row>
        <row r="84">
          <cell r="B84" t="str">
            <v>GPA UA II</v>
          </cell>
        </row>
        <row r="85">
          <cell r="B85" t="str">
            <v>GPA UO I</v>
          </cell>
        </row>
        <row r="86">
          <cell r="B86" t="str">
            <v>GPA UO II</v>
          </cell>
        </row>
        <row r="87">
          <cell r="B87" t="str">
            <v>GPA UTE</v>
          </cell>
        </row>
        <row r="88">
          <cell r="B88" t="str">
            <v>GV-5301 D</v>
          </cell>
        </row>
        <row r="89">
          <cell r="B89" t="str">
            <v>GV-5301 H_HH</v>
          </cell>
        </row>
        <row r="90">
          <cell r="B90" t="str">
            <v>GV-5301 D_HH</v>
          </cell>
        </row>
        <row r="91">
          <cell r="B91" t="str">
            <v>GV-5301 E</v>
          </cell>
        </row>
        <row r="92">
          <cell r="B92" t="str">
            <v>GV-5301 E_HH</v>
          </cell>
        </row>
        <row r="93">
          <cell r="B93" t="str">
            <v>GV-5301 H</v>
          </cell>
        </row>
        <row r="94">
          <cell r="B94" t="str">
            <v>INSP. CATÓDICA UO-I</v>
          </cell>
        </row>
        <row r="95">
          <cell r="B95" t="str">
            <v>INS-PARADA</v>
          </cell>
        </row>
        <row r="96">
          <cell r="B96" t="str">
            <v>INSPEÇÃO</v>
          </cell>
        </row>
        <row r="97">
          <cell r="B97" t="str">
            <v>INSPEÇÃO PRÉ-PARADA</v>
          </cell>
        </row>
        <row r="98">
          <cell r="B98" t="str">
            <v>ISOL. A-1000</v>
          </cell>
        </row>
        <row r="99">
          <cell r="B99" t="str">
            <v>LAB. UA-I</v>
          </cell>
        </row>
        <row r="100">
          <cell r="B100" t="str">
            <v>LINHA DE FACILIDADES</v>
          </cell>
        </row>
        <row r="101">
          <cell r="B101" t="str">
            <v>LINHA DE FW</v>
          </cell>
        </row>
        <row r="102">
          <cell r="B102" t="str">
            <v>LINHA DE V-15 EXTERNO</v>
          </cell>
        </row>
        <row r="103">
          <cell r="B103" t="str">
            <v>LINHA DE V-15 INTERNO</v>
          </cell>
        </row>
        <row r="104">
          <cell r="B104" t="str">
            <v>MB-5301G</v>
          </cell>
        </row>
        <row r="105">
          <cell r="B105" t="str">
            <v>NOTAS GM - EA-1142</v>
          </cell>
        </row>
        <row r="106">
          <cell r="B106" t="str">
            <v>NOTAS Z-3</v>
          </cell>
        </row>
        <row r="107">
          <cell r="B107" t="str">
            <v>PAR. UA-II 2018_HH</v>
          </cell>
        </row>
        <row r="108">
          <cell r="B108" t="str">
            <v>PARADA</v>
          </cell>
        </row>
        <row r="109">
          <cell r="B109" t="str">
            <v>PARADA (PJ)</v>
          </cell>
        </row>
        <row r="110">
          <cell r="B110" t="str">
            <v>PARADA UA-II 2018</v>
          </cell>
        </row>
        <row r="111">
          <cell r="B111" t="str">
            <v>PE-3</v>
          </cell>
        </row>
        <row r="112">
          <cell r="B112" t="str">
            <v>PIT STOP</v>
          </cell>
        </row>
        <row r="113">
          <cell r="B113" t="str">
            <v>PIT STOP A-350</v>
          </cell>
        </row>
        <row r="114">
          <cell r="B114" t="str">
            <v>PIT STOP A-5100</v>
          </cell>
        </row>
        <row r="115">
          <cell r="B115" t="str">
            <v>PIT STOP A-5200</v>
          </cell>
        </row>
        <row r="116">
          <cell r="B116" t="str">
            <v>PJ - A-1000</v>
          </cell>
        </row>
        <row r="117">
          <cell r="B117" t="str">
            <v>PJ - EA-4417</v>
          </cell>
        </row>
        <row r="118">
          <cell r="B118" t="str">
            <v>PJ A-1900</v>
          </cell>
        </row>
        <row r="119">
          <cell r="B119" t="str">
            <v>PJ A-300</v>
          </cell>
        </row>
        <row r="120">
          <cell r="B120" t="str">
            <v>PJ-EA-1501 A/B</v>
          </cell>
        </row>
        <row r="121">
          <cell r="B121" t="str">
            <v>PJ-EA-4417 A/B</v>
          </cell>
        </row>
        <row r="122">
          <cell r="B122" t="str">
            <v>PQ B-01</v>
          </cell>
        </row>
        <row r="123">
          <cell r="B123" t="str">
            <v>PQ B-02</v>
          </cell>
        </row>
        <row r="124">
          <cell r="B124" t="str">
            <v>PRÉ-PARADA</v>
          </cell>
        </row>
        <row r="125">
          <cell r="B125" t="str">
            <v>PROJ. A-1000</v>
          </cell>
        </row>
        <row r="126">
          <cell r="B126" t="str">
            <v>PT-10</v>
          </cell>
        </row>
        <row r="127">
          <cell r="B127" t="str">
            <v>REC´s 2017 FW/UA</v>
          </cell>
        </row>
        <row r="128">
          <cell r="B128" t="str">
            <v>REC´s 2017 FW/UO</v>
          </cell>
        </row>
        <row r="129">
          <cell r="B129" t="str">
            <v>REC´s 2017 TIB</v>
          </cell>
        </row>
        <row r="130">
          <cell r="B130" t="str">
            <v>REC´s 2017 UA-I</v>
          </cell>
        </row>
        <row r="131">
          <cell r="B131" t="str">
            <v>REC´s 2017 UA-II</v>
          </cell>
        </row>
        <row r="132">
          <cell r="B132" t="str">
            <v>REC´s 2017 UO</v>
          </cell>
        </row>
        <row r="133">
          <cell r="B133" t="str">
            <v>REC´s 2017 UA</v>
          </cell>
        </row>
        <row r="134">
          <cell r="B134" t="str">
            <v>REC´s 2017 UO-I</v>
          </cell>
        </row>
        <row r="135">
          <cell r="B135" t="str">
            <v>REC´s 2017 UO-II</v>
          </cell>
        </row>
        <row r="136">
          <cell r="B136" t="str">
            <v>REC´s 2017 UTE</v>
          </cell>
        </row>
        <row r="137">
          <cell r="B137" t="str">
            <v>REC´S ESPECIAIS</v>
          </cell>
        </row>
        <row r="138">
          <cell r="B138" t="str">
            <v>REC´s UO</v>
          </cell>
        </row>
        <row r="139">
          <cell r="B139" t="str">
            <v>REC´s UO I</v>
          </cell>
        </row>
        <row r="140">
          <cell r="B140" t="str">
            <v>REC-311335</v>
          </cell>
        </row>
        <row r="141">
          <cell r="B141" t="str">
            <v>REC-313736</v>
          </cell>
        </row>
        <row r="142">
          <cell r="B142" t="str">
            <v>RECs 2017</v>
          </cell>
        </row>
        <row r="143">
          <cell r="B143" t="str">
            <v>RECs UA II (ROT.)</v>
          </cell>
        </row>
        <row r="144">
          <cell r="B144" t="str">
            <v>REFEITÓRIO CENTRAL</v>
          </cell>
        </row>
        <row r="145">
          <cell r="B145" t="str">
            <v>REGENERAÇÃO</v>
          </cell>
        </row>
        <row r="146">
          <cell r="B146" t="str">
            <v>RMA 1</v>
          </cell>
        </row>
        <row r="147">
          <cell r="B147" t="str">
            <v>RMA 5</v>
          </cell>
        </row>
        <row r="148">
          <cell r="B148" t="str">
            <v>RMA 7</v>
          </cell>
        </row>
        <row r="149">
          <cell r="B149" t="str">
            <v>RMA HD</v>
          </cell>
        </row>
        <row r="150">
          <cell r="B150" t="str">
            <v>RMA HDC</v>
          </cell>
        </row>
        <row r="151">
          <cell r="B151" t="str">
            <v>RMA 7D</v>
          </cell>
        </row>
        <row r="152">
          <cell r="B152" t="str">
            <v>RMA 8</v>
          </cell>
        </row>
        <row r="153">
          <cell r="B153" t="str">
            <v>RMA 9</v>
          </cell>
        </row>
        <row r="154">
          <cell r="B154" t="str">
            <v>RMA 9 E</v>
          </cell>
        </row>
        <row r="155">
          <cell r="B155" t="str">
            <v>RMA 9 I</v>
          </cell>
        </row>
        <row r="156">
          <cell r="B156" t="str">
            <v>RMA 9 M</v>
          </cell>
        </row>
        <row r="157">
          <cell r="B157" t="str">
            <v>SF-6</v>
          </cell>
        </row>
        <row r="158">
          <cell r="B158" t="str">
            <v>STEAM TRACE</v>
          </cell>
        </row>
        <row r="159">
          <cell r="B159" t="str">
            <v>TANCAGEM</v>
          </cell>
        </row>
        <row r="160">
          <cell r="B160" t="str">
            <v>TECHBIOS</v>
          </cell>
        </row>
        <row r="161">
          <cell r="B161" t="str">
            <v>TG-5301 B</v>
          </cell>
        </row>
        <row r="162">
          <cell r="B162" t="str">
            <v>TG-5301-D</v>
          </cell>
        </row>
        <row r="163">
          <cell r="B163" t="str">
            <v>TROCADORES UO-I</v>
          </cell>
        </row>
        <row r="164">
          <cell r="B164" t="str">
            <v>TURNO DESLOCADO</v>
          </cell>
        </row>
        <row r="165">
          <cell r="B165" t="str">
            <v>TURNO PARADA</v>
          </cell>
        </row>
        <row r="166">
          <cell r="B166" t="str">
            <v>VAZAMENTOS UO-II</v>
          </cell>
        </row>
        <row r="167">
          <cell r="B167" t="str">
            <v>VENT´S &amp; DRENOS</v>
          </cell>
        </row>
        <row r="168">
          <cell r="B168" t="str">
            <v>FB-1029</v>
          </cell>
        </row>
        <row r="169">
          <cell r="B169" t="str">
            <v>PAR. REGUL. UA-I</v>
          </cell>
        </row>
        <row r="170">
          <cell r="B170" t="str">
            <v>REGENER. A-2300</v>
          </cell>
        </row>
        <row r="171">
          <cell r="B171" t="str">
            <v>PAR. REGUL. UA-I_HH</v>
          </cell>
        </row>
        <row r="172">
          <cell r="B172" t="str">
            <v>BKM ALAGOAS</v>
          </cell>
        </row>
        <row r="173">
          <cell r="B173" t="str">
            <v>DA-5201a04</v>
          </cell>
        </row>
        <row r="174">
          <cell r="B174" t="str">
            <v>INSP. UO-I PAR.2019</v>
          </cell>
        </row>
        <row r="175">
          <cell r="B175" t="str">
            <v>INSP. UTE PAR.2019</v>
          </cell>
        </row>
        <row r="176">
          <cell r="B176" t="str">
            <v>P-5301 C</v>
          </cell>
        </row>
        <row r="177">
          <cell r="B177" t="str">
            <v>P-5302 C</v>
          </cell>
        </row>
        <row r="178">
          <cell r="B178" t="str">
            <v>BA-4110</v>
          </cell>
        </row>
        <row r="179">
          <cell r="B179" t="str">
            <v>BA-4110_HH</v>
          </cell>
        </row>
        <row r="180">
          <cell r="B180" t="str">
            <v>BLACKOUT</v>
          </cell>
        </row>
        <row r="181">
          <cell r="B181" t="str">
            <v>EXTRA INSPEÇÃO</v>
          </cell>
        </row>
        <row r="182">
          <cell r="B182" t="str">
            <v>P-02B&amp;C</v>
          </cell>
        </row>
        <row r="183">
          <cell r="B183" t="str">
            <v>TUB. HID. SUL</v>
          </cell>
        </row>
        <row r="184">
          <cell r="B184" t="str">
            <v>D-5301A1&amp;A2</v>
          </cell>
        </row>
        <row r="185">
          <cell r="B185" t="str">
            <v>VAZAMENTOS UO-I</v>
          </cell>
        </row>
        <row r="186">
          <cell r="B186" t="str">
            <v>GB-5301</v>
          </cell>
        </row>
        <row r="187">
          <cell r="B187" t="str">
            <v>PLANO PINT. UTE</v>
          </cell>
        </row>
        <row r="188">
          <cell r="B188" t="str">
            <v>PLANO PINT. TUB. 9C</v>
          </cell>
        </row>
        <row r="189">
          <cell r="B189" t="str">
            <v>TUB. 9C (CALDEIRARIA)</v>
          </cell>
        </row>
        <row r="190">
          <cell r="B190" t="str">
            <v>TUB. 32C 2017 - DTG</v>
          </cell>
        </row>
        <row r="191">
          <cell r="B191" t="str">
            <v>BA-4101</v>
          </cell>
        </row>
        <row r="192">
          <cell r="B192" t="str">
            <v>BA-4101_HH</v>
          </cell>
        </row>
        <row r="193">
          <cell r="B193" t="str">
            <v>BA-1108</v>
          </cell>
        </row>
        <row r="194">
          <cell r="B194" t="str">
            <v>BA-1108_HH</v>
          </cell>
        </row>
        <row r="195">
          <cell r="B195" t="str">
            <v>BA-4106</v>
          </cell>
        </row>
        <row r="196">
          <cell r="B196" t="str">
            <v>BA-4106_HH</v>
          </cell>
        </row>
        <row r="197">
          <cell r="B197" t="str">
            <v>SSMA</v>
          </cell>
        </row>
        <row r="198">
          <cell r="B198" t="str">
            <v>PJ DEP - BA-4101</v>
          </cell>
        </row>
        <row r="199">
          <cell r="B199" t="str">
            <v>REC´s 2018 TIB</v>
          </cell>
        </row>
        <row r="200">
          <cell r="B200" t="str">
            <v>REC´s 2018 UO</v>
          </cell>
        </row>
        <row r="201">
          <cell r="B201" t="str">
            <v>REC´s 2018 UA</v>
          </cell>
        </row>
        <row r="202">
          <cell r="B202" t="str">
            <v>REC´s 2018 UTE</v>
          </cell>
        </row>
        <row r="203">
          <cell r="B203" t="str">
            <v>MB-5302A</v>
          </cell>
        </row>
        <row r="204">
          <cell r="B204" t="str">
            <v>PJ-0601157 (BA-4101)</v>
          </cell>
        </row>
        <row r="205">
          <cell r="B205" t="str">
            <v>PJ-0601179 (A-2300)</v>
          </cell>
        </row>
        <row r="206">
          <cell r="B206" t="str">
            <v>PJ-0601179 (A-2300)_HH</v>
          </cell>
        </row>
        <row r="207">
          <cell r="B207" t="str">
            <v>PJ-0601179 (A-300)</v>
          </cell>
        </row>
        <row r="208">
          <cell r="B208" t="str">
            <v>PJ-0600663 (SE-21)</v>
          </cell>
        </row>
        <row r="209">
          <cell r="B209" t="str">
            <v>PJ-06001147 (ILHA 6/9)_HH</v>
          </cell>
        </row>
        <row r="210">
          <cell r="B210" t="str">
            <v>PJ-06001147 (ILHA 6/9)</v>
          </cell>
        </row>
        <row r="211">
          <cell r="B211" t="str">
            <v>PJ-0600603 (FB's PTE)</v>
          </cell>
        </row>
        <row r="212">
          <cell r="B212" t="str">
            <v>PJ-0600603 (FB's PTE)_HH</v>
          </cell>
        </row>
        <row r="213">
          <cell r="B213" t="str">
            <v>PJ-0601175 (TEGAL)</v>
          </cell>
        </row>
        <row r="214">
          <cell r="B214" t="str">
            <v>PJ-0601035 (TEGAL)</v>
          </cell>
        </row>
        <row r="215">
          <cell r="B215" t="str">
            <v>PJ-0600952 (UTE)</v>
          </cell>
        </row>
        <row r="216">
          <cell r="B216" t="str">
            <v>PJ-0601717 (UTE)</v>
          </cell>
        </row>
        <row r="217">
          <cell r="B217" t="str">
            <v>PJ-0601717 (UTE)_HH</v>
          </cell>
        </row>
        <row r="218">
          <cell r="B218" t="str">
            <v>PJ-0601019 (A-2350)</v>
          </cell>
        </row>
        <row r="219">
          <cell r="B219" t="str">
            <v>PJ-0601158 (A-1900)</v>
          </cell>
        </row>
        <row r="220">
          <cell r="B220" t="str">
            <v>PJ-0600478 (A-2300)</v>
          </cell>
        </row>
        <row r="221">
          <cell r="B221" t="str">
            <v>GV-5301 B</v>
          </cell>
        </row>
        <row r="222">
          <cell r="B222" t="str">
            <v>GV-5301 B_HH</v>
          </cell>
        </row>
        <row r="223">
          <cell r="B223" t="str">
            <v>PJ-0600782 (DA-4104)</v>
          </cell>
        </row>
        <row r="224">
          <cell r="B224" t="str">
            <v>DTG A-1000</v>
          </cell>
        </row>
        <row r="225">
          <cell r="B225" t="str">
            <v>DTG A-1000_HH</v>
          </cell>
        </row>
        <row r="226">
          <cell r="B226" t="str">
            <v>A-350</v>
          </cell>
        </row>
        <row r="227">
          <cell r="B227" t="str">
            <v>PLANTÃO</v>
          </cell>
        </row>
        <row r="228">
          <cell r="B228" t="str">
            <v>DA-4103</v>
          </cell>
        </row>
        <row r="229">
          <cell r="B229" t="str">
            <v>CXS CD/OD</v>
          </cell>
        </row>
        <row r="230">
          <cell r="B230" t="str">
            <v>ELÉTRICA</v>
          </cell>
        </row>
        <row r="231">
          <cell r="B231" t="str">
            <v>PAR. A-350</v>
          </cell>
        </row>
        <row r="232">
          <cell r="B232" t="str">
            <v>FB-1009</v>
          </cell>
        </row>
        <row r="233">
          <cell r="B233" t="str">
            <v>FB-963 A</v>
          </cell>
        </row>
        <row r="234">
          <cell r="B234" t="str">
            <v>LINHA FW</v>
          </cell>
        </row>
        <row r="235">
          <cell r="B235" t="str">
            <v>BA-1104 (BARREIRAS)</v>
          </cell>
        </row>
        <row r="236">
          <cell r="B236" t="str">
            <v>LINHA DE 20"&amp;60"</v>
          </cell>
        </row>
        <row r="237">
          <cell r="B237" t="str">
            <v>UA-III</v>
          </cell>
        </row>
        <row r="238">
          <cell r="B238" t="str">
            <v>ADEQUAÇÃO A-350</v>
          </cell>
        </row>
        <row r="239">
          <cell r="B239" t="str">
            <v>GBM-1940-AX</v>
          </cell>
        </row>
        <row r="240">
          <cell r="B240" t="str">
            <v>PJ_PR-15002_ISOL.</v>
          </cell>
        </row>
        <row r="241">
          <cell r="B241" t="str">
            <v>PJ_A-1000_ISOL.</v>
          </cell>
        </row>
        <row r="242">
          <cell r="B242" t="str">
            <v>...</v>
          </cell>
        </row>
        <row r="300">
          <cell r="B300" t="str">
            <v>MM</v>
          </cell>
        </row>
        <row r="301">
          <cell r="B301" t="str">
            <v>HH</v>
          </cell>
        </row>
        <row r="302">
          <cell r="B302" t="str">
            <v>...</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EXCLUSÃO"/>
      <sheetName val="AVANÇO FAT"/>
      <sheetName val="ESCOPO UNIFICADO"/>
      <sheetName val="Planilha1"/>
      <sheetName val="ESCOPO UNIFICADO (SEM  EXCL 02)"/>
      <sheetName val="TIMELINE_HIST.HH_CURVA_PROPOS"/>
      <sheetName val="TIMELINE_HIST.HH_CURVA_real "/>
      <sheetName val="análise prazos cry-py"/>
      <sheetName val="ESCOPO UNIFICADO (EXCLUSÃO 01)"/>
      <sheetName val=" MAT TUB  (SEM A EXCL 02)"/>
      <sheetName val="TUB 03"/>
      <sheetName val=" MAT TUB "/>
      <sheetName val="MAT EQ"/>
      <sheetName val="TIMELINE_HIST. PU"/>
      <sheetName val="análise prazos PU"/>
      <sheetName val="CRONOGRAMA SEM ORC"/>
      <sheetName val="LISTA"/>
      <sheetName val="TABELA PID"/>
      <sheetName val="CALC"/>
      <sheetName val="comun (2)"/>
      <sheetName val="comun(1)"/>
      <sheetName val="DELINEAMENTO 2 -3"/>
      <sheetName val="REL DE EMBARQUE"/>
      <sheetName val="LIST VER."/>
      <sheetName val="Plan2"/>
      <sheetName val="FO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ilian@risoterm.com.br"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330D-060E-435D-AA5F-8AD82688CFDF}">
  <dimension ref="B1:AU59"/>
  <sheetViews>
    <sheetView showGridLines="0" topLeftCell="A7" zoomScale="130" zoomScaleNormal="130" workbookViewId="0">
      <selection activeCell="G10" sqref="G10:V10"/>
    </sheetView>
  </sheetViews>
  <sheetFormatPr defaultColWidth="8.7109375" defaultRowHeight="12.75" x14ac:dyDescent="0.2"/>
  <cols>
    <col min="1" max="1" width="1.42578125" style="13" customWidth="1"/>
    <col min="2" max="30" width="2.7109375" style="13" customWidth="1"/>
    <col min="31" max="31" width="4.7109375" style="13" customWidth="1"/>
    <col min="32" max="43" width="2.7109375" style="13" customWidth="1"/>
    <col min="44" max="44" width="8.7109375" style="13"/>
    <col min="45" max="45" width="13.28515625" style="13" bestFit="1" customWidth="1"/>
    <col min="46" max="46" width="15.85546875" style="13" bestFit="1" customWidth="1"/>
    <col min="47" max="47" width="14.28515625" style="13" bestFit="1" customWidth="1"/>
    <col min="48" max="256" width="8.7109375" style="13"/>
    <col min="257" max="257" width="1.42578125" style="13" customWidth="1"/>
    <col min="258" max="299" width="2.7109375" style="13" customWidth="1"/>
    <col min="300" max="512" width="8.7109375" style="13"/>
    <col min="513" max="513" width="1.42578125" style="13" customWidth="1"/>
    <col min="514" max="555" width="2.7109375" style="13" customWidth="1"/>
    <col min="556" max="768" width="8.7109375" style="13"/>
    <col min="769" max="769" width="1.42578125" style="13" customWidth="1"/>
    <col min="770" max="811" width="2.7109375" style="13" customWidth="1"/>
    <col min="812" max="1024" width="8.7109375" style="13"/>
    <col min="1025" max="1025" width="1.42578125" style="13" customWidth="1"/>
    <col min="1026" max="1067" width="2.7109375" style="13" customWidth="1"/>
    <col min="1068" max="1280" width="8.7109375" style="13"/>
    <col min="1281" max="1281" width="1.42578125" style="13" customWidth="1"/>
    <col min="1282" max="1323" width="2.7109375" style="13" customWidth="1"/>
    <col min="1324" max="1536" width="8.7109375" style="13"/>
    <col min="1537" max="1537" width="1.42578125" style="13" customWidth="1"/>
    <col min="1538" max="1579" width="2.7109375" style="13" customWidth="1"/>
    <col min="1580" max="1792" width="8.7109375" style="13"/>
    <col min="1793" max="1793" width="1.42578125" style="13" customWidth="1"/>
    <col min="1794" max="1835" width="2.7109375" style="13" customWidth="1"/>
    <col min="1836" max="2048" width="8.7109375" style="13"/>
    <col min="2049" max="2049" width="1.42578125" style="13" customWidth="1"/>
    <col min="2050" max="2091" width="2.7109375" style="13" customWidth="1"/>
    <col min="2092" max="2304" width="8.7109375" style="13"/>
    <col min="2305" max="2305" width="1.42578125" style="13" customWidth="1"/>
    <col min="2306" max="2347" width="2.7109375" style="13" customWidth="1"/>
    <col min="2348" max="2560" width="8.7109375" style="13"/>
    <col min="2561" max="2561" width="1.42578125" style="13" customWidth="1"/>
    <col min="2562" max="2603" width="2.7109375" style="13" customWidth="1"/>
    <col min="2604" max="2816" width="8.7109375" style="13"/>
    <col min="2817" max="2817" width="1.42578125" style="13" customWidth="1"/>
    <col min="2818" max="2859" width="2.7109375" style="13" customWidth="1"/>
    <col min="2860" max="3072" width="8.7109375" style="13"/>
    <col min="3073" max="3073" width="1.42578125" style="13" customWidth="1"/>
    <col min="3074" max="3115" width="2.7109375" style="13" customWidth="1"/>
    <col min="3116" max="3328" width="8.7109375" style="13"/>
    <col min="3329" max="3329" width="1.42578125" style="13" customWidth="1"/>
    <col min="3330" max="3371" width="2.7109375" style="13" customWidth="1"/>
    <col min="3372" max="3584" width="8.7109375" style="13"/>
    <col min="3585" max="3585" width="1.42578125" style="13" customWidth="1"/>
    <col min="3586" max="3627" width="2.7109375" style="13" customWidth="1"/>
    <col min="3628" max="3840" width="8.7109375" style="13"/>
    <col min="3841" max="3841" width="1.42578125" style="13" customWidth="1"/>
    <col min="3842" max="3883" width="2.7109375" style="13" customWidth="1"/>
    <col min="3884" max="4096" width="8.7109375" style="13"/>
    <col min="4097" max="4097" width="1.42578125" style="13" customWidth="1"/>
    <col min="4098" max="4139" width="2.7109375" style="13" customWidth="1"/>
    <col min="4140" max="4352" width="8.7109375" style="13"/>
    <col min="4353" max="4353" width="1.42578125" style="13" customWidth="1"/>
    <col min="4354" max="4395" width="2.7109375" style="13" customWidth="1"/>
    <col min="4396" max="4608" width="8.7109375" style="13"/>
    <col min="4609" max="4609" width="1.42578125" style="13" customWidth="1"/>
    <col min="4610" max="4651" width="2.7109375" style="13" customWidth="1"/>
    <col min="4652" max="4864" width="8.7109375" style="13"/>
    <col min="4865" max="4865" width="1.42578125" style="13" customWidth="1"/>
    <col min="4866" max="4907" width="2.7109375" style="13" customWidth="1"/>
    <col min="4908" max="5120" width="8.7109375" style="13"/>
    <col min="5121" max="5121" width="1.42578125" style="13" customWidth="1"/>
    <col min="5122" max="5163" width="2.7109375" style="13" customWidth="1"/>
    <col min="5164" max="5376" width="8.7109375" style="13"/>
    <col min="5377" max="5377" width="1.42578125" style="13" customWidth="1"/>
    <col min="5378" max="5419" width="2.7109375" style="13" customWidth="1"/>
    <col min="5420" max="5632" width="8.7109375" style="13"/>
    <col min="5633" max="5633" width="1.42578125" style="13" customWidth="1"/>
    <col min="5634" max="5675" width="2.7109375" style="13" customWidth="1"/>
    <col min="5676" max="5888" width="8.7109375" style="13"/>
    <col min="5889" max="5889" width="1.42578125" style="13" customWidth="1"/>
    <col min="5890" max="5931" width="2.7109375" style="13" customWidth="1"/>
    <col min="5932" max="6144" width="8.7109375" style="13"/>
    <col min="6145" max="6145" width="1.42578125" style="13" customWidth="1"/>
    <col min="6146" max="6187" width="2.7109375" style="13" customWidth="1"/>
    <col min="6188" max="6400" width="8.7109375" style="13"/>
    <col min="6401" max="6401" width="1.42578125" style="13" customWidth="1"/>
    <col min="6402" max="6443" width="2.7109375" style="13" customWidth="1"/>
    <col min="6444" max="6656" width="8.7109375" style="13"/>
    <col min="6657" max="6657" width="1.42578125" style="13" customWidth="1"/>
    <col min="6658" max="6699" width="2.7109375" style="13" customWidth="1"/>
    <col min="6700" max="6912" width="8.7109375" style="13"/>
    <col min="6913" max="6913" width="1.42578125" style="13" customWidth="1"/>
    <col min="6914" max="6955" width="2.7109375" style="13" customWidth="1"/>
    <col min="6956" max="7168" width="8.7109375" style="13"/>
    <col min="7169" max="7169" width="1.42578125" style="13" customWidth="1"/>
    <col min="7170" max="7211" width="2.7109375" style="13" customWidth="1"/>
    <col min="7212" max="7424" width="8.7109375" style="13"/>
    <col min="7425" max="7425" width="1.42578125" style="13" customWidth="1"/>
    <col min="7426" max="7467" width="2.7109375" style="13" customWidth="1"/>
    <col min="7468" max="7680" width="8.7109375" style="13"/>
    <col min="7681" max="7681" width="1.42578125" style="13" customWidth="1"/>
    <col min="7682" max="7723" width="2.7109375" style="13" customWidth="1"/>
    <col min="7724" max="7936" width="8.7109375" style="13"/>
    <col min="7937" max="7937" width="1.42578125" style="13" customWidth="1"/>
    <col min="7938" max="7979" width="2.7109375" style="13" customWidth="1"/>
    <col min="7980" max="8192" width="8.7109375" style="13"/>
    <col min="8193" max="8193" width="1.42578125" style="13" customWidth="1"/>
    <col min="8194" max="8235" width="2.7109375" style="13" customWidth="1"/>
    <col min="8236" max="8448" width="8.7109375" style="13"/>
    <col min="8449" max="8449" width="1.42578125" style="13" customWidth="1"/>
    <col min="8450" max="8491" width="2.7109375" style="13" customWidth="1"/>
    <col min="8492" max="8704" width="8.7109375" style="13"/>
    <col min="8705" max="8705" width="1.42578125" style="13" customWidth="1"/>
    <col min="8706" max="8747" width="2.7109375" style="13" customWidth="1"/>
    <col min="8748" max="8960" width="8.7109375" style="13"/>
    <col min="8961" max="8961" width="1.42578125" style="13" customWidth="1"/>
    <col min="8962" max="9003" width="2.7109375" style="13" customWidth="1"/>
    <col min="9004" max="9216" width="8.7109375" style="13"/>
    <col min="9217" max="9217" width="1.42578125" style="13" customWidth="1"/>
    <col min="9218" max="9259" width="2.7109375" style="13" customWidth="1"/>
    <col min="9260" max="9472" width="8.7109375" style="13"/>
    <col min="9473" max="9473" width="1.42578125" style="13" customWidth="1"/>
    <col min="9474" max="9515" width="2.7109375" style="13" customWidth="1"/>
    <col min="9516" max="9728" width="8.7109375" style="13"/>
    <col min="9729" max="9729" width="1.42578125" style="13" customWidth="1"/>
    <col min="9730" max="9771" width="2.7109375" style="13" customWidth="1"/>
    <col min="9772" max="9984" width="8.7109375" style="13"/>
    <col min="9985" max="9985" width="1.42578125" style="13" customWidth="1"/>
    <col min="9986" max="10027" width="2.7109375" style="13" customWidth="1"/>
    <col min="10028" max="10240" width="8.7109375" style="13"/>
    <col min="10241" max="10241" width="1.42578125" style="13" customWidth="1"/>
    <col min="10242" max="10283" width="2.7109375" style="13" customWidth="1"/>
    <col min="10284" max="10496" width="8.7109375" style="13"/>
    <col min="10497" max="10497" width="1.42578125" style="13" customWidth="1"/>
    <col min="10498" max="10539" width="2.7109375" style="13" customWidth="1"/>
    <col min="10540" max="10752" width="8.7109375" style="13"/>
    <col min="10753" max="10753" width="1.42578125" style="13" customWidth="1"/>
    <col min="10754" max="10795" width="2.7109375" style="13" customWidth="1"/>
    <col min="10796" max="11008" width="8.7109375" style="13"/>
    <col min="11009" max="11009" width="1.42578125" style="13" customWidth="1"/>
    <col min="11010" max="11051" width="2.7109375" style="13" customWidth="1"/>
    <col min="11052" max="11264" width="8.7109375" style="13"/>
    <col min="11265" max="11265" width="1.42578125" style="13" customWidth="1"/>
    <col min="11266" max="11307" width="2.7109375" style="13" customWidth="1"/>
    <col min="11308" max="11520" width="8.7109375" style="13"/>
    <col min="11521" max="11521" width="1.42578125" style="13" customWidth="1"/>
    <col min="11522" max="11563" width="2.7109375" style="13" customWidth="1"/>
    <col min="11564" max="11776" width="8.7109375" style="13"/>
    <col min="11777" max="11777" width="1.42578125" style="13" customWidth="1"/>
    <col min="11778" max="11819" width="2.7109375" style="13" customWidth="1"/>
    <col min="11820" max="12032" width="8.7109375" style="13"/>
    <col min="12033" max="12033" width="1.42578125" style="13" customWidth="1"/>
    <col min="12034" max="12075" width="2.7109375" style="13" customWidth="1"/>
    <col min="12076" max="12288" width="8.7109375" style="13"/>
    <col min="12289" max="12289" width="1.42578125" style="13" customWidth="1"/>
    <col min="12290" max="12331" width="2.7109375" style="13" customWidth="1"/>
    <col min="12332" max="12544" width="8.7109375" style="13"/>
    <col min="12545" max="12545" width="1.42578125" style="13" customWidth="1"/>
    <col min="12546" max="12587" width="2.7109375" style="13" customWidth="1"/>
    <col min="12588" max="12800" width="8.7109375" style="13"/>
    <col min="12801" max="12801" width="1.42578125" style="13" customWidth="1"/>
    <col min="12802" max="12843" width="2.7109375" style="13" customWidth="1"/>
    <col min="12844" max="13056" width="8.7109375" style="13"/>
    <col min="13057" max="13057" width="1.42578125" style="13" customWidth="1"/>
    <col min="13058" max="13099" width="2.7109375" style="13" customWidth="1"/>
    <col min="13100" max="13312" width="8.7109375" style="13"/>
    <col min="13313" max="13313" width="1.42578125" style="13" customWidth="1"/>
    <col min="13314" max="13355" width="2.7109375" style="13" customWidth="1"/>
    <col min="13356" max="13568" width="8.7109375" style="13"/>
    <col min="13569" max="13569" width="1.42578125" style="13" customWidth="1"/>
    <col min="13570" max="13611" width="2.7109375" style="13" customWidth="1"/>
    <col min="13612" max="13824" width="8.7109375" style="13"/>
    <col min="13825" max="13825" width="1.42578125" style="13" customWidth="1"/>
    <col min="13826" max="13867" width="2.7109375" style="13" customWidth="1"/>
    <col min="13868" max="14080" width="8.7109375" style="13"/>
    <col min="14081" max="14081" width="1.42578125" style="13" customWidth="1"/>
    <col min="14082" max="14123" width="2.7109375" style="13" customWidth="1"/>
    <col min="14124" max="14336" width="8.7109375" style="13"/>
    <col min="14337" max="14337" width="1.42578125" style="13" customWidth="1"/>
    <col min="14338" max="14379" width="2.7109375" style="13" customWidth="1"/>
    <col min="14380" max="14592" width="8.7109375" style="13"/>
    <col min="14593" max="14593" width="1.42578125" style="13" customWidth="1"/>
    <col min="14594" max="14635" width="2.7109375" style="13" customWidth="1"/>
    <col min="14636" max="14848" width="8.7109375" style="13"/>
    <col min="14849" max="14849" width="1.42578125" style="13" customWidth="1"/>
    <col min="14850" max="14891" width="2.7109375" style="13" customWidth="1"/>
    <col min="14892" max="15104" width="8.7109375" style="13"/>
    <col min="15105" max="15105" width="1.42578125" style="13" customWidth="1"/>
    <col min="15106" max="15147" width="2.7109375" style="13" customWidth="1"/>
    <col min="15148" max="15360" width="8.7109375" style="13"/>
    <col min="15361" max="15361" width="1.42578125" style="13" customWidth="1"/>
    <col min="15362" max="15403" width="2.7109375" style="13" customWidth="1"/>
    <col min="15404" max="15616" width="8.7109375" style="13"/>
    <col min="15617" max="15617" width="1.42578125" style="13" customWidth="1"/>
    <col min="15618" max="15659" width="2.7109375" style="13" customWidth="1"/>
    <col min="15660" max="15872" width="8.7109375" style="13"/>
    <col min="15873" max="15873" width="1.42578125" style="13" customWidth="1"/>
    <col min="15874" max="15915" width="2.7109375" style="13" customWidth="1"/>
    <col min="15916" max="16128" width="8.7109375" style="13"/>
    <col min="16129" max="16129" width="1.42578125" style="13" customWidth="1"/>
    <col min="16130" max="16171" width="2.7109375" style="13" customWidth="1"/>
    <col min="16172" max="16384" width="8.7109375" style="13"/>
  </cols>
  <sheetData>
    <row r="1" spans="2:47" ht="23.25" x14ac:dyDescent="0.2">
      <c r="B1" s="276"/>
      <c r="C1" s="276"/>
      <c r="D1" s="276"/>
      <c r="E1" s="276"/>
      <c r="F1" s="276"/>
      <c r="G1" s="276"/>
      <c r="H1" s="276"/>
      <c r="I1" s="276"/>
      <c r="J1" s="277" t="s">
        <v>16</v>
      </c>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9"/>
    </row>
    <row r="2" spans="2:47" x14ac:dyDescent="0.2">
      <c r="B2" s="14"/>
      <c r="C2" s="14"/>
      <c r="D2" s="14"/>
      <c r="E2" s="14"/>
      <c r="F2" s="14"/>
      <c r="G2" s="14"/>
      <c r="H2" s="14"/>
      <c r="I2" s="14"/>
      <c r="J2" s="14"/>
      <c r="K2" s="14"/>
      <c r="L2" s="14"/>
      <c r="M2" s="14"/>
      <c r="N2" s="14"/>
      <c r="O2" s="14"/>
      <c r="P2" s="14"/>
      <c r="Q2" s="14"/>
      <c r="R2" s="14"/>
      <c r="S2" s="14"/>
      <c r="T2" s="14"/>
      <c r="U2" s="14"/>
      <c r="V2" s="14"/>
      <c r="W2" s="14"/>
      <c r="X2" s="14"/>
      <c r="Y2" s="14"/>
      <c r="Z2" s="15"/>
      <c r="AA2" s="15"/>
      <c r="AB2" s="15"/>
      <c r="AC2" s="15"/>
      <c r="AD2" s="15"/>
      <c r="AE2" s="15"/>
      <c r="AF2" s="15"/>
      <c r="AG2" s="15"/>
      <c r="AH2" s="15"/>
      <c r="AI2" s="15"/>
      <c r="AJ2" s="15"/>
      <c r="AK2" s="15"/>
      <c r="AL2" s="15"/>
      <c r="AM2" s="15"/>
      <c r="AN2" s="15"/>
      <c r="AO2" s="15"/>
      <c r="AP2" s="15"/>
      <c r="AQ2" s="15"/>
    </row>
    <row r="3" spans="2:47" x14ac:dyDescent="0.2">
      <c r="B3" s="280" t="s">
        <v>17</v>
      </c>
      <c r="C3" s="281"/>
      <c r="D3" s="281"/>
      <c r="E3" s="281"/>
      <c r="F3" s="281"/>
      <c r="G3" s="281"/>
      <c r="H3" s="281"/>
      <c r="I3" s="281"/>
      <c r="J3" s="281"/>
      <c r="K3" s="281"/>
      <c r="L3" s="281"/>
      <c r="M3" s="282"/>
      <c r="N3" s="286" t="s">
        <v>18</v>
      </c>
      <c r="O3" s="286"/>
      <c r="P3" s="286"/>
      <c r="Q3" s="286"/>
      <c r="R3" s="286"/>
      <c r="S3" s="286"/>
      <c r="T3" s="286"/>
      <c r="U3" s="286"/>
      <c r="V3" s="286"/>
      <c r="W3" s="286"/>
      <c r="X3" s="286"/>
      <c r="Y3" s="286"/>
      <c r="AA3" s="16"/>
      <c r="AB3" s="16"/>
      <c r="AC3" s="16"/>
      <c r="AD3" s="16"/>
      <c r="AE3" s="16"/>
      <c r="AF3" s="16"/>
      <c r="AG3" s="16"/>
      <c r="AH3" s="16"/>
      <c r="AI3" s="16"/>
      <c r="AJ3" s="16"/>
      <c r="AK3" s="16"/>
      <c r="AL3" s="16"/>
      <c r="AM3" s="16"/>
      <c r="AN3" s="16"/>
      <c r="AO3" s="16"/>
      <c r="AP3" s="16"/>
      <c r="AQ3" s="16"/>
    </row>
    <row r="4" spans="2:47" x14ac:dyDescent="0.2">
      <c r="B4" s="283"/>
      <c r="C4" s="284"/>
      <c r="D4" s="284"/>
      <c r="E4" s="284"/>
      <c r="F4" s="284"/>
      <c r="G4" s="284"/>
      <c r="H4" s="284"/>
      <c r="I4" s="284"/>
      <c r="J4" s="284"/>
      <c r="K4" s="284"/>
      <c r="L4" s="284"/>
      <c r="M4" s="285"/>
      <c r="N4" s="286"/>
      <c r="O4" s="286"/>
      <c r="P4" s="286"/>
      <c r="Q4" s="286"/>
      <c r="R4" s="286"/>
      <c r="S4" s="286"/>
      <c r="T4" s="286"/>
      <c r="U4" s="286"/>
      <c r="V4" s="286"/>
      <c r="W4" s="286"/>
      <c r="X4" s="286"/>
      <c r="Y4" s="286"/>
      <c r="AA4" s="16"/>
      <c r="AB4" s="16"/>
      <c r="AC4" s="16"/>
      <c r="AD4" s="16"/>
      <c r="AE4" s="16"/>
      <c r="AF4" s="16"/>
      <c r="AG4" s="16"/>
      <c r="AH4" s="16"/>
      <c r="AI4" s="16"/>
      <c r="AJ4" s="16"/>
      <c r="AK4" s="16"/>
      <c r="AL4" s="16"/>
      <c r="AM4" s="16"/>
      <c r="AN4" s="16"/>
      <c r="AO4" s="16"/>
      <c r="AP4" s="16"/>
      <c r="AQ4" s="16"/>
    </row>
    <row r="5" spans="2:47" x14ac:dyDescent="0.2">
      <c r="B5" s="287">
        <v>6</v>
      </c>
      <c r="C5" s="288"/>
      <c r="D5" s="288"/>
      <c r="E5" s="288"/>
      <c r="F5" s="288"/>
      <c r="G5" s="288"/>
      <c r="H5" s="288"/>
      <c r="I5" s="288"/>
      <c r="J5" s="288"/>
      <c r="K5" s="288"/>
      <c r="L5" s="288"/>
      <c r="M5" s="289"/>
      <c r="N5" s="293">
        <v>45366</v>
      </c>
      <c r="O5" s="294"/>
      <c r="P5" s="294"/>
      <c r="Q5" s="294"/>
      <c r="R5" s="294"/>
      <c r="S5" s="294"/>
      <c r="T5" s="294"/>
      <c r="U5" s="294"/>
      <c r="V5" s="294"/>
      <c r="W5" s="294"/>
      <c r="X5" s="294"/>
      <c r="Y5" s="295"/>
      <c r="AA5" s="16"/>
      <c r="AB5" s="16"/>
      <c r="AC5" s="16"/>
      <c r="AD5" s="16"/>
      <c r="AE5" s="16"/>
      <c r="AF5" s="16"/>
      <c r="AG5" s="16"/>
      <c r="AH5" s="16"/>
      <c r="AI5" s="16"/>
      <c r="AJ5" s="16"/>
      <c r="AK5" s="16"/>
      <c r="AL5" s="16"/>
      <c r="AM5" s="16"/>
      <c r="AN5" s="16"/>
      <c r="AO5" s="16"/>
      <c r="AP5" s="16"/>
      <c r="AQ5" s="16"/>
    </row>
    <row r="6" spans="2:47" x14ac:dyDescent="0.2">
      <c r="B6" s="290"/>
      <c r="C6" s="291"/>
      <c r="D6" s="291"/>
      <c r="E6" s="291"/>
      <c r="F6" s="291"/>
      <c r="G6" s="291"/>
      <c r="H6" s="291"/>
      <c r="I6" s="291"/>
      <c r="J6" s="291"/>
      <c r="K6" s="291"/>
      <c r="L6" s="291"/>
      <c r="M6" s="292"/>
      <c r="N6" s="296"/>
      <c r="O6" s="297"/>
      <c r="P6" s="297"/>
      <c r="Q6" s="297"/>
      <c r="R6" s="297"/>
      <c r="S6" s="297"/>
      <c r="T6" s="297"/>
      <c r="U6" s="297"/>
      <c r="V6" s="297"/>
      <c r="W6" s="297"/>
      <c r="X6" s="297"/>
      <c r="Y6" s="298"/>
      <c r="AA6" s="16"/>
      <c r="AB6" s="16"/>
      <c r="AC6" s="16"/>
      <c r="AD6" s="16"/>
      <c r="AE6" s="16"/>
      <c r="AF6" s="16"/>
      <c r="AG6" s="16"/>
      <c r="AH6" s="16"/>
      <c r="AI6" s="16"/>
      <c r="AJ6" s="16"/>
      <c r="AK6" s="16"/>
      <c r="AL6" s="16"/>
      <c r="AM6" s="16"/>
      <c r="AN6" s="16"/>
      <c r="AO6" s="16"/>
      <c r="AP6" s="16"/>
      <c r="AQ6" s="16"/>
    </row>
    <row r="7" spans="2:47" x14ac:dyDescent="0.2">
      <c r="B7" s="17"/>
      <c r="C7" s="17"/>
      <c r="D7" s="17"/>
      <c r="E7" s="17"/>
      <c r="F7" s="18"/>
      <c r="G7" s="18"/>
      <c r="N7" s="19"/>
    </row>
    <row r="8" spans="2:47" x14ac:dyDescent="0.2">
      <c r="B8" s="301" t="s">
        <v>19</v>
      </c>
      <c r="C8" s="301"/>
      <c r="D8" s="301"/>
      <c r="E8" s="301"/>
      <c r="F8" s="301"/>
      <c r="G8" s="306" t="s">
        <v>20</v>
      </c>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row>
    <row r="9" spans="2:47" ht="15" x14ac:dyDescent="0.2">
      <c r="B9" s="301" t="s">
        <v>21</v>
      </c>
      <c r="C9" s="301"/>
      <c r="D9" s="301"/>
      <c r="E9" s="301"/>
      <c r="F9" s="301"/>
      <c r="G9" s="300"/>
      <c r="H9" s="300"/>
      <c r="I9" s="300"/>
      <c r="J9" s="300"/>
      <c r="K9" s="300"/>
      <c r="L9" s="300"/>
      <c r="M9" s="301" t="s">
        <v>22</v>
      </c>
      <c r="N9" s="301"/>
      <c r="O9" s="307">
        <v>1974371000137</v>
      </c>
      <c r="P9" s="307"/>
      <c r="Q9" s="307"/>
      <c r="R9" s="307"/>
      <c r="S9" s="307"/>
      <c r="T9" s="307"/>
      <c r="U9" s="307"/>
      <c r="V9" s="307"/>
      <c r="W9" s="301" t="s">
        <v>23</v>
      </c>
      <c r="X9" s="301"/>
      <c r="Y9" s="301"/>
      <c r="Z9" s="308" t="s">
        <v>24</v>
      </c>
      <c r="AA9" s="309"/>
      <c r="AB9" s="309"/>
      <c r="AC9" s="309"/>
      <c r="AD9" s="309"/>
      <c r="AE9" s="309"/>
      <c r="AF9" s="309"/>
      <c r="AG9" s="309"/>
      <c r="AH9" s="309"/>
      <c r="AI9" s="309"/>
      <c r="AJ9" s="309"/>
      <c r="AK9" s="309"/>
      <c r="AL9" s="309"/>
      <c r="AM9" s="309"/>
      <c r="AN9" s="309"/>
      <c r="AO9" s="309"/>
      <c r="AP9" s="309"/>
      <c r="AQ9" s="309"/>
    </row>
    <row r="10" spans="2:47" x14ac:dyDescent="0.2">
      <c r="B10" s="299" t="s">
        <v>25</v>
      </c>
      <c r="C10" s="299"/>
      <c r="D10" s="299"/>
      <c r="E10" s="299"/>
      <c r="F10" s="299"/>
      <c r="G10" s="300" t="s">
        <v>145</v>
      </c>
      <c r="H10" s="300"/>
      <c r="I10" s="300"/>
      <c r="J10" s="300"/>
      <c r="K10" s="300"/>
      <c r="L10" s="300"/>
      <c r="M10" s="300"/>
      <c r="N10" s="300"/>
      <c r="O10" s="300"/>
      <c r="P10" s="300"/>
      <c r="Q10" s="300"/>
      <c r="R10" s="300"/>
      <c r="S10" s="300"/>
      <c r="T10" s="300"/>
      <c r="U10" s="300"/>
      <c r="V10" s="300"/>
      <c r="W10" s="301" t="s">
        <v>26</v>
      </c>
      <c r="X10" s="301"/>
      <c r="Y10" s="301"/>
      <c r="Z10" s="300" t="s">
        <v>27</v>
      </c>
      <c r="AA10" s="300"/>
      <c r="AB10" s="300"/>
      <c r="AC10" s="300"/>
      <c r="AD10" s="300"/>
      <c r="AE10" s="300"/>
      <c r="AF10" s="300"/>
      <c r="AG10" s="300"/>
      <c r="AH10" s="300"/>
      <c r="AI10" s="300"/>
      <c r="AJ10" s="300"/>
      <c r="AK10" s="300"/>
      <c r="AL10" s="300"/>
      <c r="AM10" s="300"/>
      <c r="AN10" s="300"/>
      <c r="AO10" s="300"/>
      <c r="AP10" s="300"/>
      <c r="AQ10" s="300"/>
    </row>
    <row r="12" spans="2:47" x14ac:dyDescent="0.2">
      <c r="B12" s="20"/>
    </row>
    <row r="13" spans="2:47" x14ac:dyDescent="0.2">
      <c r="B13" s="302" t="s">
        <v>28</v>
      </c>
      <c r="C13" s="303"/>
      <c r="D13" s="303"/>
      <c r="E13" s="303"/>
      <c r="F13" s="303"/>
      <c r="G13" s="303"/>
      <c r="H13" s="303"/>
      <c r="I13" s="304" t="s">
        <v>146</v>
      </c>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5"/>
      <c r="AT13" s="125"/>
    </row>
    <row r="14" spans="2:47" x14ac:dyDescent="0.2">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row>
    <row r="15" spans="2:47" x14ac:dyDescent="0.2">
      <c r="B15" s="273" t="s">
        <v>29</v>
      </c>
      <c r="C15" s="274"/>
      <c r="D15" s="275"/>
      <c r="E15" s="273" t="s">
        <v>30</v>
      </c>
      <c r="F15" s="274"/>
      <c r="G15" s="275"/>
      <c r="H15" s="273" t="s">
        <v>31</v>
      </c>
      <c r="I15" s="274"/>
      <c r="J15" s="274"/>
      <c r="K15" s="274"/>
      <c r="L15" s="274"/>
      <c r="M15" s="274"/>
      <c r="N15" s="274"/>
      <c r="O15" s="274"/>
      <c r="P15" s="274"/>
      <c r="Q15" s="274"/>
      <c r="R15" s="274"/>
      <c r="S15" s="274"/>
      <c r="T15" s="274"/>
      <c r="U15" s="274"/>
      <c r="V15" s="274"/>
      <c r="W15" s="274"/>
      <c r="X15" s="274"/>
      <c r="Y15" s="275"/>
      <c r="Z15" s="273" t="s">
        <v>32</v>
      </c>
      <c r="AA15" s="274"/>
      <c r="AB15" s="275"/>
      <c r="AC15" s="273" t="s">
        <v>33</v>
      </c>
      <c r="AD15" s="274"/>
      <c r="AE15" s="275"/>
      <c r="AF15" s="273" t="s">
        <v>34</v>
      </c>
      <c r="AG15" s="274"/>
      <c r="AH15" s="274"/>
      <c r="AI15" s="274"/>
      <c r="AJ15" s="274"/>
      <c r="AK15" s="275"/>
      <c r="AL15" s="273" t="s">
        <v>35</v>
      </c>
      <c r="AM15" s="274"/>
      <c r="AN15" s="274"/>
      <c r="AO15" s="274"/>
      <c r="AP15" s="274"/>
      <c r="AQ15" s="275"/>
      <c r="AT15" s="160"/>
    </row>
    <row r="16" spans="2:47" x14ac:dyDescent="0.2">
      <c r="B16" s="22" t="s">
        <v>36</v>
      </c>
      <c r="C16" s="271" t="s">
        <v>102</v>
      </c>
      <c r="D16" s="272"/>
      <c r="E16" s="250" t="s">
        <v>126</v>
      </c>
      <c r="F16" s="252"/>
      <c r="G16" s="251"/>
      <c r="H16" s="253" t="s">
        <v>95</v>
      </c>
      <c r="I16" s="254"/>
      <c r="J16" s="254"/>
      <c r="K16" s="254"/>
      <c r="L16" s="254"/>
      <c r="M16" s="254"/>
      <c r="N16" s="254"/>
      <c r="O16" s="254"/>
      <c r="P16" s="254"/>
      <c r="Q16" s="254"/>
      <c r="R16" s="254"/>
      <c r="S16" s="254"/>
      <c r="T16" s="254"/>
      <c r="U16" s="254"/>
      <c r="V16" s="254"/>
      <c r="W16" s="254"/>
      <c r="X16" s="254"/>
      <c r="Y16" s="255"/>
      <c r="Z16" s="256" t="s">
        <v>122</v>
      </c>
      <c r="AA16" s="257"/>
      <c r="AB16" s="258"/>
      <c r="AC16" s="268" t="e">
        <f>'_memória PU'!L4+'_memória PU'!L10+'_memória PU'!L21+'_memória PU'!L23+'_memória PU'!#REF!+'_memória PU'!#REF!+'_memória PU'!#REF!</f>
        <v>#REF!</v>
      </c>
      <c r="AD16" s="269"/>
      <c r="AE16" s="270"/>
      <c r="AF16" s="262">
        <f>AS16</f>
        <v>1300</v>
      </c>
      <c r="AG16" s="263"/>
      <c r="AH16" s="263"/>
      <c r="AI16" s="263"/>
      <c r="AJ16" s="263"/>
      <c r="AK16" s="264"/>
      <c r="AL16" s="247" t="e">
        <f t="shared" ref="AL16:AL39" si="0">AC16*AF16</f>
        <v>#REF!</v>
      </c>
      <c r="AM16" s="248"/>
      <c r="AN16" s="248"/>
      <c r="AO16" s="248"/>
      <c r="AP16" s="248"/>
      <c r="AQ16" s="249"/>
      <c r="AR16" s="26"/>
      <c r="AS16" s="13">
        <v>1300</v>
      </c>
      <c r="AT16" s="124"/>
      <c r="AU16" s="159"/>
    </row>
    <row r="17" spans="2:47" x14ac:dyDescent="0.2">
      <c r="B17" s="22" t="s">
        <v>37</v>
      </c>
      <c r="C17" s="250" t="s">
        <v>103</v>
      </c>
      <c r="D17" s="251"/>
      <c r="E17" s="250"/>
      <c r="F17" s="252"/>
      <c r="G17" s="251"/>
      <c r="H17" s="253" t="s">
        <v>96</v>
      </c>
      <c r="I17" s="254"/>
      <c r="J17" s="254"/>
      <c r="K17" s="254"/>
      <c r="L17" s="254"/>
      <c r="M17" s="254"/>
      <c r="N17" s="254"/>
      <c r="O17" s="254"/>
      <c r="P17" s="254"/>
      <c r="Q17" s="254"/>
      <c r="R17" s="254"/>
      <c r="S17" s="254"/>
      <c r="T17" s="254"/>
      <c r="U17" s="254"/>
      <c r="V17" s="254"/>
      <c r="W17" s="254"/>
      <c r="X17" s="254"/>
      <c r="Y17" s="255"/>
      <c r="Z17" s="256" t="s">
        <v>123</v>
      </c>
      <c r="AA17" s="257"/>
      <c r="AB17" s="258"/>
      <c r="AC17" s="268" t="e">
        <f>SUMIF('_memória PU'!D3:D24,"APLICAÇÃO DE MASSA ANTICORROSIVA",'_memória PU'!N3:N24)-'_memória PU'!#REF!-'_memória PU'!#REF!-'_memória PU'!#REF!</f>
        <v>#REF!</v>
      </c>
      <c r="AD17" s="269"/>
      <c r="AE17" s="270"/>
      <c r="AF17" s="262">
        <f t="shared" ref="AF17:AF21" si="1">AS17</f>
        <v>114</v>
      </c>
      <c r="AG17" s="263"/>
      <c r="AH17" s="263"/>
      <c r="AI17" s="263"/>
      <c r="AJ17" s="263"/>
      <c r="AK17" s="264"/>
      <c r="AL17" s="247" t="e">
        <f t="shared" si="0"/>
        <v>#REF!</v>
      </c>
      <c r="AM17" s="248"/>
      <c r="AN17" s="248"/>
      <c r="AO17" s="248"/>
      <c r="AP17" s="248"/>
      <c r="AQ17" s="249"/>
      <c r="AR17" s="26"/>
      <c r="AS17" s="13">
        <v>114</v>
      </c>
    </row>
    <row r="18" spans="2:47" x14ac:dyDescent="0.2">
      <c r="B18" s="22" t="s">
        <v>38</v>
      </c>
      <c r="C18" s="250" t="s">
        <v>104</v>
      </c>
      <c r="D18" s="251"/>
      <c r="E18" s="250"/>
      <c r="F18" s="252"/>
      <c r="G18" s="251"/>
      <c r="H18" s="253" t="s">
        <v>97</v>
      </c>
      <c r="I18" s="254"/>
      <c r="J18" s="254"/>
      <c r="K18" s="254"/>
      <c r="L18" s="254"/>
      <c r="M18" s="254"/>
      <c r="N18" s="254"/>
      <c r="O18" s="254"/>
      <c r="P18" s="254"/>
      <c r="Q18" s="254"/>
      <c r="R18" s="254"/>
      <c r="S18" s="254"/>
      <c r="T18" s="254"/>
      <c r="U18" s="254"/>
      <c r="V18" s="254"/>
      <c r="W18" s="254"/>
      <c r="X18" s="254"/>
      <c r="Y18" s="255"/>
      <c r="Z18" s="256" t="s">
        <v>122</v>
      </c>
      <c r="AA18" s="257"/>
      <c r="AB18" s="258"/>
      <c r="AC18" s="268">
        <f>SUMIF('_memória PU'!D3:D24,"INSTALAÇÃO DE PAINEL FLEXÍVEL 64 KG/M³",'_memória PU'!L3:L24)</f>
        <v>0</v>
      </c>
      <c r="AD18" s="269"/>
      <c r="AE18" s="270"/>
      <c r="AF18" s="262">
        <f t="shared" si="1"/>
        <v>8640</v>
      </c>
      <c r="AG18" s="263"/>
      <c r="AH18" s="263"/>
      <c r="AI18" s="263"/>
      <c r="AJ18" s="263"/>
      <c r="AK18" s="264"/>
      <c r="AL18" s="247">
        <f t="shared" ref="AL18" si="2">AC18*AF18</f>
        <v>0</v>
      </c>
      <c r="AM18" s="248"/>
      <c r="AN18" s="248"/>
      <c r="AO18" s="248"/>
      <c r="AP18" s="248"/>
      <c r="AQ18" s="249"/>
      <c r="AR18" s="26"/>
      <c r="AS18" s="13">
        <v>8640</v>
      </c>
      <c r="AU18" s="125"/>
    </row>
    <row r="19" spans="2:47" x14ac:dyDescent="0.2">
      <c r="B19" s="22" t="s">
        <v>39</v>
      </c>
      <c r="C19" s="250" t="s">
        <v>104</v>
      </c>
      <c r="D19" s="251"/>
      <c r="E19" s="250"/>
      <c r="F19" s="252"/>
      <c r="G19" s="251"/>
      <c r="H19" s="253" t="s">
        <v>98</v>
      </c>
      <c r="I19" s="254"/>
      <c r="J19" s="254"/>
      <c r="K19" s="254"/>
      <c r="L19" s="254"/>
      <c r="M19" s="254"/>
      <c r="N19" s="254"/>
      <c r="O19" s="254"/>
      <c r="P19" s="254"/>
      <c r="Q19" s="254"/>
      <c r="R19" s="254"/>
      <c r="S19" s="254"/>
      <c r="T19" s="254"/>
      <c r="U19" s="254"/>
      <c r="V19" s="254"/>
      <c r="W19" s="254"/>
      <c r="X19" s="254"/>
      <c r="Y19" s="255"/>
      <c r="Z19" s="256" t="s">
        <v>122</v>
      </c>
      <c r="AA19" s="257"/>
      <c r="AB19" s="258"/>
      <c r="AC19" s="268">
        <f>SUMIF('_memória PU'!D3:D24,"INSTALAÇÃO DE MANTA DE 96 KG/M³",'_memória PU'!L3:L24)</f>
        <v>0</v>
      </c>
      <c r="AD19" s="269"/>
      <c r="AE19" s="270"/>
      <c r="AF19" s="262">
        <f t="shared" si="1"/>
        <v>8640</v>
      </c>
      <c r="AG19" s="263"/>
      <c r="AH19" s="263"/>
      <c r="AI19" s="263"/>
      <c r="AJ19" s="263"/>
      <c r="AK19" s="264"/>
      <c r="AL19" s="247">
        <f t="shared" si="0"/>
        <v>0</v>
      </c>
      <c r="AM19" s="248"/>
      <c r="AN19" s="248"/>
      <c r="AO19" s="248"/>
      <c r="AP19" s="248"/>
      <c r="AQ19" s="249"/>
      <c r="AR19" s="26"/>
      <c r="AS19" s="13">
        <v>8640</v>
      </c>
    </row>
    <row r="20" spans="2:47" x14ac:dyDescent="0.2">
      <c r="B20" s="22" t="s">
        <v>40</v>
      </c>
      <c r="C20" s="250" t="s">
        <v>105</v>
      </c>
      <c r="D20" s="251"/>
      <c r="E20" s="250"/>
      <c r="F20" s="252"/>
      <c r="G20" s="251"/>
      <c r="H20" s="253" t="s">
        <v>99</v>
      </c>
      <c r="I20" s="254"/>
      <c r="J20" s="254"/>
      <c r="K20" s="254"/>
      <c r="L20" s="254"/>
      <c r="M20" s="254"/>
      <c r="N20" s="254"/>
      <c r="O20" s="254"/>
      <c r="P20" s="254"/>
      <c r="Q20" s="254"/>
      <c r="R20" s="254"/>
      <c r="S20" s="254"/>
      <c r="T20" s="254"/>
      <c r="U20" s="254"/>
      <c r="V20" s="254"/>
      <c r="W20" s="254"/>
      <c r="X20" s="254"/>
      <c r="Y20" s="255"/>
      <c r="Z20" s="256" t="s">
        <v>122</v>
      </c>
      <c r="AA20" s="257"/>
      <c r="AB20" s="258"/>
      <c r="AC20" s="268">
        <f>SUMIF('_memória PU'!D3:D24,"INSTALAÇÃO DE MANTA DE 128 KG/M³",'_memória PU'!L3:L24)</f>
        <v>0</v>
      </c>
      <c r="AD20" s="269"/>
      <c r="AE20" s="270"/>
      <c r="AF20" s="262">
        <f t="shared" si="1"/>
        <v>16823.41</v>
      </c>
      <c r="AG20" s="263"/>
      <c r="AH20" s="263"/>
      <c r="AI20" s="263"/>
      <c r="AJ20" s="263"/>
      <c r="AK20" s="264"/>
      <c r="AL20" s="247">
        <f t="shared" si="0"/>
        <v>0</v>
      </c>
      <c r="AM20" s="248"/>
      <c r="AN20" s="248"/>
      <c r="AO20" s="248"/>
      <c r="AP20" s="248"/>
      <c r="AQ20" s="249"/>
      <c r="AR20" s="26"/>
      <c r="AS20" s="13">
        <v>16823.41</v>
      </c>
    </row>
    <row r="21" spans="2:47" x14ac:dyDescent="0.2">
      <c r="B21" s="22" t="s">
        <v>94</v>
      </c>
      <c r="C21" s="250" t="s">
        <v>103</v>
      </c>
      <c r="D21" s="251"/>
      <c r="E21" s="250"/>
      <c r="F21" s="252"/>
      <c r="G21" s="251"/>
      <c r="H21" s="253" t="s">
        <v>100</v>
      </c>
      <c r="I21" s="254"/>
      <c r="J21" s="254"/>
      <c r="K21" s="254"/>
      <c r="L21" s="254"/>
      <c r="M21" s="254"/>
      <c r="N21" s="254"/>
      <c r="O21" s="254"/>
      <c r="P21" s="254"/>
      <c r="Q21" s="254"/>
      <c r="R21" s="254"/>
      <c r="S21" s="254"/>
      <c r="T21" s="254"/>
      <c r="U21" s="254"/>
      <c r="V21" s="254"/>
      <c r="W21" s="254"/>
      <c r="X21" s="254"/>
      <c r="Y21" s="255"/>
      <c r="Z21" s="256" t="s">
        <v>122</v>
      </c>
      <c r="AA21" s="257"/>
      <c r="AB21" s="258"/>
      <c r="AC21" s="268">
        <f>SUMIF('_memória PU'!D3:D24,"APLICAÇÃO DE COAT",'_memória PU'!N3:N24)</f>
        <v>0</v>
      </c>
      <c r="AD21" s="269"/>
      <c r="AE21" s="270"/>
      <c r="AF21" s="262">
        <f t="shared" si="1"/>
        <v>114</v>
      </c>
      <c r="AG21" s="263"/>
      <c r="AH21" s="263"/>
      <c r="AI21" s="263"/>
      <c r="AJ21" s="263"/>
      <c r="AK21" s="264"/>
      <c r="AL21" s="247">
        <f t="shared" si="0"/>
        <v>0</v>
      </c>
      <c r="AM21" s="248"/>
      <c r="AN21" s="248"/>
      <c r="AO21" s="248"/>
      <c r="AP21" s="248"/>
      <c r="AQ21" s="249"/>
      <c r="AR21" s="26"/>
      <c r="AS21" s="13">
        <v>114</v>
      </c>
      <c r="AU21" s="125"/>
    </row>
    <row r="22" spans="2:47" x14ac:dyDescent="0.2">
      <c r="B22" s="22" t="s">
        <v>41</v>
      </c>
      <c r="C22" s="250" t="s">
        <v>109</v>
      </c>
      <c r="D22" s="251"/>
      <c r="E22" s="250"/>
      <c r="F22" s="252"/>
      <c r="G22" s="251"/>
      <c r="H22" s="253" t="s">
        <v>106</v>
      </c>
      <c r="I22" s="254"/>
      <c r="J22" s="254"/>
      <c r="K22" s="254"/>
      <c r="L22" s="254"/>
      <c r="M22" s="254"/>
      <c r="N22" s="254"/>
      <c r="O22" s="254"/>
      <c r="P22" s="254"/>
      <c r="Q22" s="254"/>
      <c r="R22" s="254"/>
      <c r="S22" s="254"/>
      <c r="T22" s="254"/>
      <c r="U22" s="254"/>
      <c r="V22" s="254"/>
      <c r="W22" s="254"/>
      <c r="X22" s="254"/>
      <c r="Y22" s="255"/>
      <c r="Z22" s="256" t="s">
        <v>123</v>
      </c>
      <c r="AA22" s="257"/>
      <c r="AB22" s="258"/>
      <c r="AC22" s="268">
        <f>SUMIF('_memória PU'!D3:D24,"DEMOLIÇÃO DE CONCRETO REFRATÁRIO",'_memória PU'!N3:N24)</f>
        <v>0</v>
      </c>
      <c r="AD22" s="269"/>
      <c r="AE22" s="270"/>
      <c r="AF22" s="262">
        <f t="shared" ref="AF22" si="3">AS22</f>
        <v>4.34</v>
      </c>
      <c r="AG22" s="263"/>
      <c r="AH22" s="263"/>
      <c r="AI22" s="263"/>
      <c r="AJ22" s="263"/>
      <c r="AK22" s="264"/>
      <c r="AL22" s="247">
        <f t="shared" si="0"/>
        <v>0</v>
      </c>
      <c r="AM22" s="248"/>
      <c r="AN22" s="248"/>
      <c r="AO22" s="248"/>
      <c r="AP22" s="248"/>
      <c r="AQ22" s="249"/>
      <c r="AR22" s="26"/>
      <c r="AS22" s="13">
        <v>4.34</v>
      </c>
    </row>
    <row r="23" spans="2:47" x14ac:dyDescent="0.2">
      <c r="B23" s="22" t="s">
        <v>42</v>
      </c>
      <c r="C23" s="250" t="s">
        <v>109</v>
      </c>
      <c r="D23" s="251"/>
      <c r="E23" s="250"/>
      <c r="F23" s="252"/>
      <c r="G23" s="251"/>
      <c r="H23" s="253" t="s">
        <v>110</v>
      </c>
      <c r="I23" s="254"/>
      <c r="J23" s="254"/>
      <c r="K23" s="254"/>
      <c r="L23" s="254"/>
      <c r="M23" s="254"/>
      <c r="N23" s="254"/>
      <c r="O23" s="254"/>
      <c r="P23" s="254"/>
      <c r="Q23" s="254"/>
      <c r="R23" s="254"/>
      <c r="S23" s="254"/>
      <c r="T23" s="254"/>
      <c r="U23" s="254"/>
      <c r="V23" s="254"/>
      <c r="W23" s="254"/>
      <c r="X23" s="254"/>
      <c r="Y23" s="255"/>
      <c r="Z23" s="256" t="s">
        <v>123</v>
      </c>
      <c r="AA23" s="257"/>
      <c r="AB23" s="258"/>
      <c r="AC23" s="268">
        <f>SUMIF('_memória PU'!D3:D24,"DEMOLIÇÃO DE TIJOLO REFRATÁRIO",'_memória PU'!N3:N24)</f>
        <v>0</v>
      </c>
      <c r="AD23" s="269"/>
      <c r="AE23" s="270"/>
      <c r="AF23" s="262">
        <f t="shared" ref="AF23" si="4">AS23</f>
        <v>4.34</v>
      </c>
      <c r="AG23" s="263"/>
      <c r="AH23" s="263"/>
      <c r="AI23" s="263"/>
      <c r="AJ23" s="263"/>
      <c r="AK23" s="264"/>
      <c r="AL23" s="247">
        <f t="shared" si="0"/>
        <v>0</v>
      </c>
      <c r="AM23" s="248"/>
      <c r="AN23" s="248"/>
      <c r="AO23" s="248"/>
      <c r="AP23" s="248"/>
      <c r="AQ23" s="249"/>
      <c r="AR23" s="26"/>
      <c r="AS23" s="13">
        <v>4.34</v>
      </c>
    </row>
    <row r="24" spans="2:47" x14ac:dyDescent="0.2">
      <c r="B24" s="22" t="s">
        <v>43</v>
      </c>
      <c r="C24" s="250" t="s">
        <v>112</v>
      </c>
      <c r="D24" s="251"/>
      <c r="E24" s="250"/>
      <c r="F24" s="252"/>
      <c r="G24" s="251"/>
      <c r="H24" s="253" t="s">
        <v>107</v>
      </c>
      <c r="I24" s="254"/>
      <c r="J24" s="254"/>
      <c r="K24" s="254"/>
      <c r="L24" s="254"/>
      <c r="M24" s="254"/>
      <c r="N24" s="254"/>
      <c r="O24" s="254"/>
      <c r="P24" s="254"/>
      <c r="Q24" s="254"/>
      <c r="R24" s="254"/>
      <c r="S24" s="254"/>
      <c r="T24" s="254"/>
      <c r="U24" s="254"/>
      <c r="V24" s="254"/>
      <c r="W24" s="254"/>
      <c r="X24" s="254"/>
      <c r="Y24" s="255"/>
      <c r="Z24" s="256" t="s">
        <v>123</v>
      </c>
      <c r="AA24" s="257"/>
      <c r="AB24" s="258"/>
      <c r="AC24" s="268">
        <f>SUMIF('_memória PU'!D3:D24,"APLICAÇÃO DE CONCRETO REFRATÁRIO",'_memória PU'!N3:N24)</f>
        <v>0</v>
      </c>
      <c r="AD24" s="269"/>
      <c r="AE24" s="270"/>
      <c r="AF24" s="262">
        <f t="shared" ref="AF24" si="5">AS24</f>
        <v>42.3</v>
      </c>
      <c r="AG24" s="263"/>
      <c r="AH24" s="263"/>
      <c r="AI24" s="263"/>
      <c r="AJ24" s="263"/>
      <c r="AK24" s="264"/>
      <c r="AL24" s="247">
        <f t="shared" si="0"/>
        <v>0</v>
      </c>
      <c r="AM24" s="248"/>
      <c r="AN24" s="248"/>
      <c r="AO24" s="248"/>
      <c r="AP24" s="248"/>
      <c r="AQ24" s="249"/>
      <c r="AR24" s="26"/>
      <c r="AS24" s="13">
        <v>42.3</v>
      </c>
    </row>
    <row r="25" spans="2:47" x14ac:dyDescent="0.2">
      <c r="B25" s="22" t="s">
        <v>44</v>
      </c>
      <c r="C25" s="256" t="s">
        <v>111</v>
      </c>
      <c r="D25" s="258"/>
      <c r="E25" s="250"/>
      <c r="F25" s="252"/>
      <c r="G25" s="251"/>
      <c r="H25" s="253" t="s">
        <v>108</v>
      </c>
      <c r="I25" s="254"/>
      <c r="J25" s="254"/>
      <c r="K25" s="254"/>
      <c r="L25" s="254"/>
      <c r="M25" s="254"/>
      <c r="N25" s="254"/>
      <c r="O25" s="254"/>
      <c r="P25" s="254"/>
      <c r="Q25" s="254"/>
      <c r="R25" s="254"/>
      <c r="S25" s="254"/>
      <c r="T25" s="254"/>
      <c r="U25" s="254"/>
      <c r="V25" s="254"/>
      <c r="W25" s="254"/>
      <c r="X25" s="254"/>
      <c r="Y25" s="255"/>
      <c r="Z25" s="256" t="s">
        <v>123</v>
      </c>
      <c r="AA25" s="257"/>
      <c r="AB25" s="258"/>
      <c r="AC25" s="268">
        <f>SUMIF('_memória PU'!D3:D24,"MONTAGEM DE TIJOLO REFRATÁRIO",'_memória PU'!N3:N24)</f>
        <v>0</v>
      </c>
      <c r="AD25" s="269"/>
      <c r="AE25" s="270"/>
      <c r="AF25" s="262">
        <f t="shared" ref="AF25" si="6">AS25</f>
        <v>30.96</v>
      </c>
      <c r="AG25" s="263"/>
      <c r="AH25" s="263"/>
      <c r="AI25" s="263"/>
      <c r="AJ25" s="263"/>
      <c r="AK25" s="264"/>
      <c r="AL25" s="247">
        <f t="shared" si="0"/>
        <v>0</v>
      </c>
      <c r="AM25" s="248"/>
      <c r="AN25" s="248"/>
      <c r="AO25" s="248"/>
      <c r="AP25" s="248"/>
      <c r="AQ25" s="249"/>
      <c r="AR25" s="26"/>
      <c r="AS25" s="13">
        <v>30.96</v>
      </c>
    </row>
    <row r="26" spans="2:47" x14ac:dyDescent="0.2">
      <c r="B26" s="22" t="s">
        <v>45</v>
      </c>
      <c r="C26" s="250" t="s">
        <v>120</v>
      </c>
      <c r="D26" s="251"/>
      <c r="E26" s="250"/>
      <c r="F26" s="252"/>
      <c r="G26" s="251"/>
      <c r="H26" s="253" t="s">
        <v>124</v>
      </c>
      <c r="I26" s="254"/>
      <c r="J26" s="254"/>
      <c r="K26" s="254"/>
      <c r="L26" s="254"/>
      <c r="M26" s="254"/>
      <c r="N26" s="254"/>
      <c r="O26" s="254"/>
      <c r="P26" s="254"/>
      <c r="Q26" s="254"/>
      <c r="R26" s="254"/>
      <c r="S26" s="254"/>
      <c r="T26" s="254"/>
      <c r="U26" s="254"/>
      <c r="V26" s="254"/>
      <c r="W26" s="254"/>
      <c r="X26" s="254"/>
      <c r="Y26" s="255"/>
      <c r="Z26" s="256" t="s">
        <v>122</v>
      </c>
      <c r="AA26" s="257"/>
      <c r="AB26" s="258"/>
      <c r="AC26" s="268">
        <f>SUMIF('_memória PU'!D3:D24,"DEMOLIÇÃO DE CONCRETO REFRATÁRIO - FIREPROOFING",'_memória PU'!L3:L24)</f>
        <v>0</v>
      </c>
      <c r="AD26" s="269"/>
      <c r="AE26" s="270"/>
      <c r="AF26" s="262">
        <f t="shared" ref="AF26" si="7">AS26</f>
        <v>6300</v>
      </c>
      <c r="AG26" s="263"/>
      <c r="AH26" s="263"/>
      <c r="AI26" s="263"/>
      <c r="AJ26" s="263"/>
      <c r="AK26" s="264"/>
      <c r="AL26" s="247">
        <f t="shared" si="0"/>
        <v>0</v>
      </c>
      <c r="AM26" s="248"/>
      <c r="AN26" s="248"/>
      <c r="AO26" s="248"/>
      <c r="AP26" s="248"/>
      <c r="AQ26" s="249"/>
      <c r="AR26" s="26"/>
      <c r="AS26" s="13">
        <v>6300</v>
      </c>
    </row>
    <row r="27" spans="2:47" x14ac:dyDescent="0.2">
      <c r="B27" s="22" t="s">
        <v>46</v>
      </c>
      <c r="C27" s="250" t="s">
        <v>127</v>
      </c>
      <c r="D27" s="251"/>
      <c r="E27" s="250"/>
      <c r="F27" s="252"/>
      <c r="G27" s="251"/>
      <c r="H27" s="253" t="s">
        <v>125</v>
      </c>
      <c r="I27" s="254"/>
      <c r="J27" s="254"/>
      <c r="K27" s="254"/>
      <c r="L27" s="254"/>
      <c r="M27" s="254"/>
      <c r="N27" s="254"/>
      <c r="O27" s="254"/>
      <c r="P27" s="254"/>
      <c r="Q27" s="254"/>
      <c r="R27" s="254"/>
      <c r="S27" s="254"/>
      <c r="T27" s="254"/>
      <c r="U27" s="254"/>
      <c r="V27" s="254"/>
      <c r="W27" s="254"/>
      <c r="X27" s="254"/>
      <c r="Y27" s="255"/>
      <c r="Z27" s="256" t="s">
        <v>123</v>
      </c>
      <c r="AA27" s="257"/>
      <c r="AB27" s="258"/>
      <c r="AC27" s="268">
        <f>SUMIF('_memória PU'!D3:D24,"APLICAÇÃO DE CONCRETO REFRATÁRIO - FIREPROOFING",'_memória PU'!N3:N24)</f>
        <v>0</v>
      </c>
      <c r="AD27" s="269"/>
      <c r="AE27" s="270"/>
      <c r="AF27" s="262">
        <f t="shared" ref="AF27" si="8">AS27</f>
        <v>38.5</v>
      </c>
      <c r="AG27" s="263"/>
      <c r="AH27" s="263"/>
      <c r="AI27" s="263"/>
      <c r="AJ27" s="263"/>
      <c r="AK27" s="264"/>
      <c r="AL27" s="247">
        <f t="shared" ref="AL27" si="9">AC27*AF27</f>
        <v>0</v>
      </c>
      <c r="AM27" s="248"/>
      <c r="AN27" s="248"/>
      <c r="AO27" s="248"/>
      <c r="AP27" s="248"/>
      <c r="AQ27" s="249"/>
      <c r="AR27" s="26"/>
      <c r="AS27" s="13">
        <v>38.5</v>
      </c>
    </row>
    <row r="28" spans="2:47" x14ac:dyDescent="0.2">
      <c r="B28" s="22" t="s">
        <v>47</v>
      </c>
      <c r="C28" s="250" t="s">
        <v>135</v>
      </c>
      <c r="D28" s="251"/>
      <c r="E28" s="250"/>
      <c r="F28" s="252"/>
      <c r="G28" s="251"/>
      <c r="H28" s="253" t="s">
        <v>129</v>
      </c>
      <c r="I28" s="254"/>
      <c r="J28" s="254"/>
      <c r="K28" s="254"/>
      <c r="L28" s="254"/>
      <c r="M28" s="254"/>
      <c r="N28" s="254"/>
      <c r="O28" s="254"/>
      <c r="P28" s="254"/>
      <c r="Q28" s="254"/>
      <c r="R28" s="254"/>
      <c r="S28" s="254"/>
      <c r="T28" s="254"/>
      <c r="U28" s="254"/>
      <c r="V28" s="254"/>
      <c r="W28" s="254"/>
      <c r="X28" s="254"/>
      <c r="Y28" s="255"/>
      <c r="Z28" s="256" t="s">
        <v>128</v>
      </c>
      <c r="AA28" s="257"/>
      <c r="AB28" s="258"/>
      <c r="AC28" s="265">
        <f t="shared" ref="AC28:AC37" si="10">AL28/AF28</f>
        <v>0</v>
      </c>
      <c r="AD28" s="266"/>
      <c r="AE28" s="267"/>
      <c r="AF28" s="262">
        <f t="shared" ref="AF28" si="11">AS28</f>
        <v>67.52</v>
      </c>
      <c r="AG28" s="263"/>
      <c r="AH28" s="263"/>
      <c r="AI28" s="263"/>
      <c r="AJ28" s="263"/>
      <c r="AK28" s="264"/>
      <c r="AL28" s="247">
        <f>HH!M4+HH!M5+HH!M6+HH!M7+HH!M8+HH!M9+HH!M10+HH!M11+HH!M15+HH!M16+HH!M17+HH!M18</f>
        <v>0</v>
      </c>
      <c r="AM28" s="248"/>
      <c r="AN28" s="248"/>
      <c r="AO28" s="248"/>
      <c r="AP28" s="248"/>
      <c r="AQ28" s="249"/>
      <c r="AR28" s="26"/>
      <c r="AS28" s="13">
        <v>67.52</v>
      </c>
    </row>
    <row r="29" spans="2:47" x14ac:dyDescent="0.2">
      <c r="B29" s="22" t="s">
        <v>48</v>
      </c>
      <c r="C29" s="256" t="s">
        <v>136</v>
      </c>
      <c r="D29" s="258"/>
      <c r="E29" s="250"/>
      <c r="F29" s="252"/>
      <c r="G29" s="251"/>
      <c r="H29" s="253" t="s">
        <v>130</v>
      </c>
      <c r="I29" s="254"/>
      <c r="J29" s="254"/>
      <c r="K29" s="254"/>
      <c r="L29" s="254"/>
      <c r="M29" s="254"/>
      <c r="N29" s="254"/>
      <c r="O29" s="254"/>
      <c r="P29" s="254"/>
      <c r="Q29" s="254"/>
      <c r="R29" s="254"/>
      <c r="S29" s="254"/>
      <c r="T29" s="254"/>
      <c r="U29" s="254"/>
      <c r="V29" s="254"/>
      <c r="W29" s="254"/>
      <c r="X29" s="254"/>
      <c r="Y29" s="255"/>
      <c r="Z29" s="256" t="s">
        <v>128</v>
      </c>
      <c r="AA29" s="257"/>
      <c r="AB29" s="258"/>
      <c r="AC29" s="265">
        <f t="shared" si="10"/>
        <v>0</v>
      </c>
      <c r="AD29" s="266"/>
      <c r="AE29" s="267"/>
      <c r="AF29" s="262">
        <f t="shared" ref="AF29" si="12">AS29</f>
        <v>142</v>
      </c>
      <c r="AG29" s="263"/>
      <c r="AH29" s="263"/>
      <c r="AI29" s="263"/>
      <c r="AJ29" s="263"/>
      <c r="AK29" s="264"/>
      <c r="AL29" s="247">
        <f>HH!M12+HH!M13+HH!M14</f>
        <v>0</v>
      </c>
      <c r="AM29" s="248"/>
      <c r="AN29" s="248"/>
      <c r="AO29" s="248"/>
      <c r="AP29" s="248"/>
      <c r="AQ29" s="249"/>
      <c r="AR29" s="26"/>
      <c r="AS29" s="13">
        <v>142</v>
      </c>
    </row>
    <row r="30" spans="2:47" x14ac:dyDescent="0.2">
      <c r="B30" s="22" t="s">
        <v>49</v>
      </c>
      <c r="C30" s="250" t="s">
        <v>137</v>
      </c>
      <c r="D30" s="251"/>
      <c r="E30" s="250"/>
      <c r="F30" s="252"/>
      <c r="G30" s="251"/>
      <c r="H30" s="253" t="s">
        <v>131</v>
      </c>
      <c r="I30" s="254"/>
      <c r="J30" s="254"/>
      <c r="K30" s="254"/>
      <c r="L30" s="254"/>
      <c r="M30" s="254"/>
      <c r="N30" s="254"/>
      <c r="O30" s="254"/>
      <c r="P30" s="254"/>
      <c r="Q30" s="254"/>
      <c r="R30" s="254"/>
      <c r="S30" s="254"/>
      <c r="T30" s="254"/>
      <c r="U30" s="254"/>
      <c r="V30" s="254"/>
      <c r="W30" s="254"/>
      <c r="X30" s="254"/>
      <c r="Y30" s="255"/>
      <c r="Z30" s="256" t="s">
        <v>128</v>
      </c>
      <c r="AA30" s="257"/>
      <c r="AB30" s="258"/>
      <c r="AC30" s="265" t="e">
        <f t="shared" si="10"/>
        <v>#REF!</v>
      </c>
      <c r="AD30" s="266"/>
      <c r="AE30" s="267"/>
      <c r="AF30" s="262">
        <f t="shared" ref="AF30" si="13">AS30</f>
        <v>235</v>
      </c>
      <c r="AG30" s="263"/>
      <c r="AH30" s="263"/>
      <c r="AI30" s="263"/>
      <c r="AJ30" s="263"/>
      <c r="AK30" s="264"/>
      <c r="AL30" s="247" t="e">
        <f>HH!#REF!+HH!#REF!+HH!#REF!</f>
        <v>#REF!</v>
      </c>
      <c r="AM30" s="248"/>
      <c r="AN30" s="248"/>
      <c r="AO30" s="248"/>
      <c r="AP30" s="248"/>
      <c r="AQ30" s="249"/>
      <c r="AR30" s="26"/>
      <c r="AS30" s="13">
        <v>235</v>
      </c>
    </row>
    <row r="31" spans="2:47" x14ac:dyDescent="0.2">
      <c r="B31" s="22" t="s">
        <v>50</v>
      </c>
      <c r="C31" s="250" t="s">
        <v>112</v>
      </c>
      <c r="D31" s="251"/>
      <c r="E31" s="176"/>
      <c r="F31" s="177"/>
      <c r="G31" s="178"/>
      <c r="H31" s="253" t="s">
        <v>148</v>
      </c>
      <c r="I31" s="254"/>
      <c r="J31" s="254"/>
      <c r="K31" s="254"/>
      <c r="L31" s="254"/>
      <c r="M31" s="254"/>
      <c r="N31" s="254"/>
      <c r="O31" s="254"/>
      <c r="P31" s="254"/>
      <c r="Q31" s="254"/>
      <c r="R31" s="254"/>
      <c r="S31" s="254"/>
      <c r="T31" s="254"/>
      <c r="U31" s="254"/>
      <c r="V31" s="254"/>
      <c r="W31" s="254"/>
      <c r="X31" s="254"/>
      <c r="Y31" s="255"/>
      <c r="Z31" s="256" t="s">
        <v>123</v>
      </c>
      <c r="AA31" s="257"/>
      <c r="AB31" s="258"/>
      <c r="AC31" s="265" t="e">
        <f>#REF!</f>
        <v>#REF!</v>
      </c>
      <c r="AD31" s="266"/>
      <c r="AE31" s="267"/>
      <c r="AF31" s="262" t="e">
        <f>#REF!</f>
        <v>#REF!</v>
      </c>
      <c r="AG31" s="263"/>
      <c r="AH31" s="263"/>
      <c r="AI31" s="263"/>
      <c r="AJ31" s="263"/>
      <c r="AK31" s="264"/>
      <c r="AL31" s="247" t="e">
        <f>AC31*AF31</f>
        <v>#REF!</v>
      </c>
      <c r="AM31" s="248"/>
      <c r="AN31" s="248"/>
      <c r="AO31" s="248"/>
      <c r="AP31" s="248"/>
      <c r="AQ31" s="249"/>
      <c r="AR31" s="26"/>
    </row>
    <row r="32" spans="2:47" x14ac:dyDescent="0.2">
      <c r="B32" s="22" t="s">
        <v>51</v>
      </c>
      <c r="C32" s="250" t="s">
        <v>119</v>
      </c>
      <c r="D32" s="251"/>
      <c r="E32" s="176"/>
      <c r="F32" s="177"/>
      <c r="G32" s="178"/>
      <c r="H32" s="253" t="s">
        <v>149</v>
      </c>
      <c r="I32" s="254"/>
      <c r="J32" s="254"/>
      <c r="K32" s="254"/>
      <c r="L32" s="254"/>
      <c r="M32" s="254"/>
      <c r="N32" s="254"/>
      <c r="O32" s="254"/>
      <c r="P32" s="254"/>
      <c r="Q32" s="254"/>
      <c r="R32" s="254"/>
      <c r="S32" s="254"/>
      <c r="T32" s="254"/>
      <c r="U32" s="254"/>
      <c r="V32" s="254"/>
      <c r="W32" s="254"/>
      <c r="X32" s="254"/>
      <c r="Y32" s="255"/>
      <c r="Z32" s="256" t="s">
        <v>123</v>
      </c>
      <c r="AA32" s="257"/>
      <c r="AB32" s="258"/>
      <c r="AC32" s="265" t="e">
        <f>#REF!</f>
        <v>#REF!</v>
      </c>
      <c r="AD32" s="266"/>
      <c r="AE32" s="267"/>
      <c r="AF32" s="262" t="e">
        <f>#REF!</f>
        <v>#REF!</v>
      </c>
      <c r="AG32" s="263"/>
      <c r="AH32" s="263"/>
      <c r="AI32" s="263"/>
      <c r="AJ32" s="263"/>
      <c r="AK32" s="264"/>
      <c r="AL32" s="247" t="e">
        <f>AC32*AF32</f>
        <v>#REF!</v>
      </c>
      <c r="AM32" s="248"/>
      <c r="AN32" s="248"/>
      <c r="AO32" s="248"/>
      <c r="AP32" s="248"/>
      <c r="AQ32" s="249"/>
      <c r="AR32" s="26"/>
    </row>
    <row r="33" spans="2:45" x14ac:dyDescent="0.2">
      <c r="B33" s="22" t="s">
        <v>52</v>
      </c>
      <c r="C33" s="250" t="s">
        <v>103</v>
      </c>
      <c r="D33" s="251"/>
      <c r="E33" s="176"/>
      <c r="F33" s="177"/>
      <c r="G33" s="178"/>
      <c r="H33" s="253" t="s">
        <v>150</v>
      </c>
      <c r="I33" s="254"/>
      <c r="J33" s="254"/>
      <c r="K33" s="254"/>
      <c r="L33" s="254"/>
      <c r="M33" s="254"/>
      <c r="N33" s="254"/>
      <c r="O33" s="254"/>
      <c r="P33" s="254"/>
      <c r="Q33" s="254"/>
      <c r="R33" s="254"/>
      <c r="S33" s="254"/>
      <c r="T33" s="254"/>
      <c r="U33" s="254"/>
      <c r="V33" s="254"/>
      <c r="W33" s="254"/>
      <c r="X33" s="254"/>
      <c r="Y33" s="255"/>
      <c r="Z33" s="256" t="s">
        <v>123</v>
      </c>
      <c r="AA33" s="257"/>
      <c r="AB33" s="258"/>
      <c r="AC33" s="265" t="e">
        <f>#REF!</f>
        <v>#REF!</v>
      </c>
      <c r="AD33" s="266"/>
      <c r="AE33" s="267"/>
      <c r="AF33" s="262" t="e">
        <f>#REF!</f>
        <v>#REF!</v>
      </c>
      <c r="AG33" s="263"/>
      <c r="AH33" s="263"/>
      <c r="AI33" s="263"/>
      <c r="AJ33" s="263"/>
      <c r="AK33" s="264"/>
      <c r="AL33" s="247" t="e">
        <f>AC33*AF33</f>
        <v>#REF!</v>
      </c>
      <c r="AM33" s="248"/>
      <c r="AN33" s="248"/>
      <c r="AO33" s="248"/>
      <c r="AP33" s="248"/>
      <c r="AQ33" s="249"/>
      <c r="AR33" s="26"/>
    </row>
    <row r="34" spans="2:45" x14ac:dyDescent="0.2">
      <c r="B34" s="22" t="s">
        <v>53</v>
      </c>
      <c r="C34" s="176"/>
      <c r="D34" s="178"/>
      <c r="E34" s="176"/>
      <c r="F34" s="177"/>
      <c r="G34" s="178"/>
      <c r="H34" s="253" t="s">
        <v>154</v>
      </c>
      <c r="I34" s="254"/>
      <c r="J34" s="254"/>
      <c r="K34" s="254"/>
      <c r="L34" s="254"/>
      <c r="M34" s="254"/>
      <c r="N34" s="254"/>
      <c r="O34" s="254"/>
      <c r="P34" s="254"/>
      <c r="Q34" s="254"/>
      <c r="R34" s="254"/>
      <c r="S34" s="254"/>
      <c r="T34" s="254"/>
      <c r="U34" s="254"/>
      <c r="V34" s="254"/>
      <c r="W34" s="254"/>
      <c r="X34" s="254"/>
      <c r="Y34" s="255"/>
      <c r="Z34" s="256" t="s">
        <v>144</v>
      </c>
      <c r="AA34" s="257"/>
      <c r="AB34" s="258"/>
      <c r="AC34" s="259">
        <v>1</v>
      </c>
      <c r="AD34" s="260"/>
      <c r="AE34" s="261"/>
      <c r="AF34" s="262" t="e">
        <f>#REF!</f>
        <v>#REF!</v>
      </c>
      <c r="AG34" s="263"/>
      <c r="AH34" s="263"/>
      <c r="AI34" s="263"/>
      <c r="AJ34" s="263"/>
      <c r="AK34" s="264"/>
      <c r="AL34" s="247" t="e">
        <f t="shared" ref="AL34" si="14">AC34*AF34</f>
        <v>#REF!</v>
      </c>
      <c r="AM34" s="248"/>
      <c r="AN34" s="248"/>
      <c r="AO34" s="248"/>
      <c r="AP34" s="248"/>
      <c r="AQ34" s="249"/>
      <c r="AR34" s="26"/>
    </row>
    <row r="35" spans="2:45" x14ac:dyDescent="0.2">
      <c r="B35" s="22" t="s">
        <v>54</v>
      </c>
      <c r="C35" s="250" t="s">
        <v>138</v>
      </c>
      <c r="D35" s="251"/>
      <c r="E35" s="250"/>
      <c r="F35" s="252"/>
      <c r="G35" s="251"/>
      <c r="H35" s="253" t="s">
        <v>132</v>
      </c>
      <c r="I35" s="254"/>
      <c r="J35" s="254"/>
      <c r="K35" s="254"/>
      <c r="L35" s="254"/>
      <c r="M35" s="254"/>
      <c r="N35" s="254"/>
      <c r="O35" s="254"/>
      <c r="P35" s="254"/>
      <c r="Q35" s="254"/>
      <c r="R35" s="254"/>
      <c r="S35" s="254"/>
      <c r="T35" s="254"/>
      <c r="U35" s="254"/>
      <c r="V35" s="254"/>
      <c r="W35" s="254"/>
      <c r="X35" s="254"/>
      <c r="Y35" s="255"/>
      <c r="Z35" s="256" t="s">
        <v>128</v>
      </c>
      <c r="AA35" s="257"/>
      <c r="AB35" s="258"/>
      <c r="AC35" s="265" t="e">
        <f t="shared" si="10"/>
        <v>#REF!</v>
      </c>
      <c r="AD35" s="266"/>
      <c r="AE35" s="267"/>
      <c r="AF35" s="262">
        <f t="shared" ref="AF35" si="15">AS35</f>
        <v>149</v>
      </c>
      <c r="AG35" s="263"/>
      <c r="AH35" s="263"/>
      <c r="AI35" s="263"/>
      <c r="AJ35" s="263"/>
      <c r="AK35" s="264"/>
      <c r="AL35" s="247" t="e">
        <f>'MEM. CALC MOD'!DR17+'MEM. CALC MOD'!#REF!</f>
        <v>#REF!</v>
      </c>
      <c r="AM35" s="248"/>
      <c r="AN35" s="248"/>
      <c r="AO35" s="248"/>
      <c r="AP35" s="248"/>
      <c r="AQ35" s="249"/>
      <c r="AR35" s="26"/>
      <c r="AS35" s="13">
        <v>149</v>
      </c>
    </row>
    <row r="36" spans="2:45" x14ac:dyDescent="0.2">
      <c r="B36" s="22" t="s">
        <v>151</v>
      </c>
      <c r="C36" s="250" t="s">
        <v>139</v>
      </c>
      <c r="D36" s="251"/>
      <c r="E36" s="250"/>
      <c r="F36" s="252"/>
      <c r="G36" s="251"/>
      <c r="H36" s="253" t="s">
        <v>133</v>
      </c>
      <c r="I36" s="254"/>
      <c r="J36" s="254"/>
      <c r="K36" s="254"/>
      <c r="L36" s="254"/>
      <c r="M36" s="254"/>
      <c r="N36" s="254"/>
      <c r="O36" s="254"/>
      <c r="P36" s="254"/>
      <c r="Q36" s="254"/>
      <c r="R36" s="254"/>
      <c r="S36" s="254"/>
      <c r="T36" s="254"/>
      <c r="U36" s="254"/>
      <c r="V36" s="254"/>
      <c r="W36" s="254"/>
      <c r="X36" s="254"/>
      <c r="Y36" s="255"/>
      <c r="Z36" s="256" t="s">
        <v>128</v>
      </c>
      <c r="AA36" s="257"/>
      <c r="AB36" s="258"/>
      <c r="AC36" s="265" t="e">
        <f t="shared" si="10"/>
        <v>#REF!</v>
      </c>
      <c r="AD36" s="266"/>
      <c r="AE36" s="267"/>
      <c r="AF36" s="262">
        <f t="shared" ref="AF36" si="16">AS36</f>
        <v>197</v>
      </c>
      <c r="AG36" s="263"/>
      <c r="AH36" s="263"/>
      <c r="AI36" s="263"/>
      <c r="AJ36" s="263"/>
      <c r="AK36" s="264"/>
      <c r="AL36" s="247" t="e">
        <f>'MEM. CALC MOD'!#REF!+'MEM. CALC MOD'!#REF!</f>
        <v>#REF!</v>
      </c>
      <c r="AM36" s="248"/>
      <c r="AN36" s="248"/>
      <c r="AO36" s="248"/>
      <c r="AP36" s="248"/>
      <c r="AQ36" s="249"/>
      <c r="AR36" s="26"/>
      <c r="AS36" s="13">
        <v>197</v>
      </c>
    </row>
    <row r="37" spans="2:45" x14ac:dyDescent="0.2">
      <c r="B37" s="22" t="s">
        <v>152</v>
      </c>
      <c r="C37" s="256" t="s">
        <v>140</v>
      </c>
      <c r="D37" s="258"/>
      <c r="E37" s="250"/>
      <c r="F37" s="252"/>
      <c r="G37" s="251"/>
      <c r="H37" s="253" t="s">
        <v>134</v>
      </c>
      <c r="I37" s="254"/>
      <c r="J37" s="254"/>
      <c r="K37" s="254"/>
      <c r="L37" s="254"/>
      <c r="M37" s="254"/>
      <c r="N37" s="254"/>
      <c r="O37" s="254"/>
      <c r="P37" s="254"/>
      <c r="Q37" s="254"/>
      <c r="R37" s="254"/>
      <c r="S37" s="254"/>
      <c r="T37" s="254"/>
      <c r="U37" s="254"/>
      <c r="V37" s="254"/>
      <c r="W37" s="254"/>
      <c r="X37" s="254"/>
      <c r="Y37" s="255"/>
      <c r="Z37" s="256" t="s">
        <v>128</v>
      </c>
      <c r="AA37" s="257"/>
      <c r="AB37" s="258"/>
      <c r="AC37" s="265" t="e">
        <f t="shared" si="10"/>
        <v>#REF!</v>
      </c>
      <c r="AD37" s="266"/>
      <c r="AE37" s="267"/>
      <c r="AF37" s="262">
        <f t="shared" ref="AF37" si="17">AS37</f>
        <v>155</v>
      </c>
      <c r="AG37" s="263"/>
      <c r="AH37" s="263"/>
      <c r="AI37" s="263"/>
      <c r="AJ37" s="263"/>
      <c r="AK37" s="264"/>
      <c r="AL37" s="247" t="e">
        <f>'MEM. CALC MOD'!#REF!+'MEM. CALC MOD'!#REF!</f>
        <v>#REF!</v>
      </c>
      <c r="AM37" s="248"/>
      <c r="AN37" s="248"/>
      <c r="AO37" s="248"/>
      <c r="AP37" s="248"/>
      <c r="AQ37" s="249"/>
      <c r="AR37" s="26"/>
      <c r="AS37" s="13">
        <v>155</v>
      </c>
    </row>
    <row r="38" spans="2:45" x14ac:dyDescent="0.2">
      <c r="B38" s="22" t="s">
        <v>153</v>
      </c>
      <c r="C38" s="250"/>
      <c r="D38" s="251"/>
      <c r="E38" s="250"/>
      <c r="F38" s="252"/>
      <c r="G38" s="251"/>
      <c r="H38" s="253" t="s">
        <v>141</v>
      </c>
      <c r="I38" s="254"/>
      <c r="J38" s="254"/>
      <c r="K38" s="254"/>
      <c r="L38" s="254"/>
      <c r="M38" s="254"/>
      <c r="N38" s="254"/>
      <c r="O38" s="254"/>
      <c r="P38" s="254"/>
      <c r="Q38" s="254"/>
      <c r="R38" s="254"/>
      <c r="S38" s="254"/>
      <c r="T38" s="254"/>
      <c r="U38" s="254"/>
      <c r="V38" s="254"/>
      <c r="W38" s="254"/>
      <c r="X38" s="254"/>
      <c r="Y38" s="255"/>
      <c r="Z38" s="256" t="s">
        <v>128</v>
      </c>
      <c r="AA38" s="257"/>
      <c r="AB38" s="258"/>
      <c r="AC38" s="259" t="s">
        <v>126</v>
      </c>
      <c r="AD38" s="260"/>
      <c r="AE38" s="261"/>
      <c r="AF38" s="262" t="s">
        <v>126</v>
      </c>
      <c r="AG38" s="263"/>
      <c r="AH38" s="263"/>
      <c r="AI38" s="263"/>
      <c r="AJ38" s="263"/>
      <c r="AK38" s="264"/>
      <c r="AL38" s="247">
        <f>PRÊMIO!F9</f>
        <v>0</v>
      </c>
      <c r="AM38" s="248"/>
      <c r="AN38" s="248"/>
      <c r="AO38" s="248"/>
      <c r="AP38" s="248"/>
      <c r="AQ38" s="249"/>
      <c r="AR38" s="26"/>
    </row>
    <row r="39" spans="2:45" x14ac:dyDescent="0.2">
      <c r="B39" s="22" t="s">
        <v>155</v>
      </c>
      <c r="C39" s="250" t="s">
        <v>143</v>
      </c>
      <c r="D39" s="251"/>
      <c r="E39" s="250"/>
      <c r="F39" s="252"/>
      <c r="G39" s="251"/>
      <c r="H39" s="253" t="s">
        <v>142</v>
      </c>
      <c r="I39" s="254"/>
      <c r="J39" s="254"/>
      <c r="K39" s="254"/>
      <c r="L39" s="254"/>
      <c r="M39" s="254"/>
      <c r="N39" s="254"/>
      <c r="O39" s="254"/>
      <c r="P39" s="254"/>
      <c r="Q39" s="254"/>
      <c r="R39" s="254"/>
      <c r="S39" s="254"/>
      <c r="T39" s="254"/>
      <c r="U39" s="254"/>
      <c r="V39" s="254"/>
      <c r="W39" s="254"/>
      <c r="X39" s="254"/>
      <c r="Y39" s="255"/>
      <c r="Z39" s="256" t="s">
        <v>144</v>
      </c>
      <c r="AA39" s="257"/>
      <c r="AB39" s="258"/>
      <c r="AC39" s="259">
        <v>1</v>
      </c>
      <c r="AD39" s="260"/>
      <c r="AE39" s="261"/>
      <c r="AF39" s="262">
        <v>7800</v>
      </c>
      <c r="AG39" s="263"/>
      <c r="AH39" s="263"/>
      <c r="AI39" s="263"/>
      <c r="AJ39" s="263"/>
      <c r="AK39" s="264"/>
      <c r="AL39" s="247">
        <f t="shared" si="0"/>
        <v>7800</v>
      </c>
      <c r="AM39" s="248"/>
      <c r="AN39" s="248"/>
      <c r="AO39" s="248"/>
      <c r="AP39" s="248"/>
      <c r="AQ39" s="249"/>
    </row>
    <row r="40" spans="2:45" x14ac:dyDescent="0.2">
      <c r="B40" s="27"/>
      <c r="C40" s="28"/>
      <c r="D40" s="28"/>
      <c r="E40" s="29"/>
      <c r="F40" s="29"/>
      <c r="G40" s="29"/>
      <c r="H40" s="27"/>
      <c r="I40" s="27"/>
      <c r="J40" s="27"/>
      <c r="K40" s="27"/>
      <c r="L40" s="27"/>
      <c r="M40" s="27"/>
      <c r="N40" s="27"/>
      <c r="O40" s="27"/>
      <c r="P40" s="27"/>
      <c r="Q40" s="27"/>
      <c r="R40" s="27"/>
      <c r="S40" s="27"/>
      <c r="T40" s="27"/>
      <c r="U40" s="27"/>
      <c r="V40" s="27"/>
      <c r="W40" s="27"/>
      <c r="X40" s="27"/>
      <c r="Y40" s="27"/>
      <c r="Z40" s="30"/>
      <c r="AA40" s="30"/>
      <c r="AB40" s="30"/>
      <c r="AC40" s="31"/>
      <c r="AD40" s="31"/>
      <c r="AE40" s="31"/>
      <c r="AF40" s="32"/>
      <c r="AG40" s="32"/>
      <c r="AH40" s="32"/>
      <c r="AI40" s="32"/>
      <c r="AJ40" s="32"/>
      <c r="AK40" s="32"/>
      <c r="AL40" s="23"/>
      <c r="AM40" s="24"/>
      <c r="AN40" s="24"/>
      <c r="AO40" s="24"/>
      <c r="AP40" s="24"/>
      <c r="AQ40" s="25"/>
    </row>
    <row r="41" spans="2:45" x14ac:dyDescent="0.2">
      <c r="B41" s="236" t="s">
        <v>55</v>
      </c>
      <c r="C41" s="237"/>
      <c r="D41" s="237"/>
      <c r="E41" s="237"/>
      <c r="F41" s="237"/>
      <c r="G41" s="237"/>
      <c r="H41" s="237"/>
      <c r="I41" s="237"/>
      <c r="J41" s="237"/>
      <c r="K41" s="237"/>
      <c r="L41" s="237"/>
      <c r="M41" s="237"/>
      <c r="N41" s="237"/>
      <c r="O41" s="237"/>
      <c r="P41" s="237"/>
      <c r="Q41" s="237"/>
      <c r="R41" s="237"/>
      <c r="S41" s="237"/>
      <c r="T41" s="237"/>
      <c r="U41" s="237"/>
      <c r="V41" s="237"/>
      <c r="W41" s="237"/>
      <c r="X41" s="238"/>
      <c r="Y41" s="33"/>
      <c r="Z41" s="239" t="s">
        <v>56</v>
      </c>
      <c r="AA41" s="239"/>
      <c r="AB41" s="239"/>
      <c r="AC41" s="239"/>
      <c r="AD41" s="239"/>
      <c r="AE41" s="239"/>
      <c r="AF41" s="239"/>
      <c r="AG41" s="239"/>
      <c r="AH41" s="239"/>
      <c r="AI41" s="239"/>
      <c r="AJ41" s="239"/>
      <c r="AK41" s="239"/>
      <c r="AL41" s="240" t="e">
        <f>SUM(AL16:AQ40)</f>
        <v>#REF!</v>
      </c>
      <c r="AM41" s="240"/>
      <c r="AN41" s="240"/>
      <c r="AO41" s="240"/>
      <c r="AP41" s="240"/>
      <c r="AQ41" s="240"/>
    </row>
    <row r="42" spans="2:45" x14ac:dyDescent="0.2">
      <c r="B42" s="33"/>
      <c r="C42" s="33"/>
      <c r="D42" s="33"/>
      <c r="E42" s="33"/>
      <c r="F42" s="33"/>
      <c r="G42" s="33"/>
      <c r="H42" s="33"/>
      <c r="I42" s="33"/>
      <c r="J42" s="34"/>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row>
    <row r="43" spans="2:45" ht="15" x14ac:dyDescent="0.2">
      <c r="B43" s="179" t="s">
        <v>147</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6"/>
      <c r="AS43" s="124"/>
    </row>
    <row r="44" spans="2:45" ht="15" x14ac:dyDescent="0.2">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9"/>
    </row>
    <row r="45" spans="2:45" ht="15" x14ac:dyDescent="0.2">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9"/>
    </row>
    <row r="46" spans="2:45" ht="15" x14ac:dyDescent="0.2">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9"/>
    </row>
    <row r="47" spans="2:45" ht="15" x14ac:dyDescent="0.2">
      <c r="B47" s="241" t="s">
        <v>57</v>
      </c>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3"/>
    </row>
    <row r="49" spans="2:43" x14ac:dyDescent="0.2">
      <c r="B49" s="244" t="s">
        <v>58</v>
      </c>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6"/>
    </row>
    <row r="50" spans="2:43" x14ac:dyDescent="0.2">
      <c r="B50" s="40"/>
      <c r="C50" s="231"/>
      <c r="D50" s="231"/>
      <c r="E50" s="231"/>
      <c r="F50" s="231"/>
      <c r="G50" s="231"/>
      <c r="H50" s="231"/>
      <c r="I50" s="231"/>
      <c r="J50" s="231"/>
      <c r="K50" s="231"/>
      <c r="L50" s="41"/>
      <c r="M50" s="41"/>
      <c r="N50" s="42"/>
      <c r="O50" s="42"/>
      <c r="P50" s="42"/>
      <c r="Q50" s="42"/>
      <c r="R50" s="231"/>
      <c r="S50" s="231"/>
      <c r="T50" s="231"/>
      <c r="U50" s="231"/>
      <c r="V50" s="231"/>
      <c r="W50" s="231"/>
      <c r="X50" s="231"/>
      <c r="Y50" s="231"/>
      <c r="Z50" s="231"/>
      <c r="AA50" s="231"/>
      <c r="AB50" s="42"/>
      <c r="AC50" s="42"/>
      <c r="AD50" s="42"/>
      <c r="AE50" s="42"/>
      <c r="AF50" s="42"/>
      <c r="AG50" s="41"/>
      <c r="AH50" s="231"/>
      <c r="AI50" s="231"/>
      <c r="AJ50" s="231"/>
      <c r="AK50" s="231"/>
      <c r="AL50" s="231"/>
      <c r="AM50" s="231"/>
      <c r="AN50" s="231"/>
      <c r="AO50" s="231"/>
      <c r="AP50" s="231"/>
      <c r="AQ50" s="43"/>
    </row>
    <row r="51" spans="2:43" x14ac:dyDescent="0.2">
      <c r="B51" s="40"/>
      <c r="C51" s="231"/>
      <c r="D51" s="231"/>
      <c r="E51" s="231"/>
      <c r="F51" s="231"/>
      <c r="G51" s="231"/>
      <c r="H51" s="231"/>
      <c r="I51" s="231"/>
      <c r="J51" s="231"/>
      <c r="K51" s="231"/>
      <c r="L51" s="41"/>
      <c r="M51" s="41"/>
      <c r="N51" s="42"/>
      <c r="O51" s="42"/>
      <c r="P51" s="42"/>
      <c r="Q51" s="42"/>
      <c r="R51" s="231"/>
      <c r="S51" s="231"/>
      <c r="T51" s="231"/>
      <c r="U51" s="231"/>
      <c r="V51" s="231"/>
      <c r="W51" s="231"/>
      <c r="X51" s="231"/>
      <c r="Y51" s="231"/>
      <c r="Z51" s="231"/>
      <c r="AA51" s="231"/>
      <c r="AB51" s="42"/>
      <c r="AC51" s="42"/>
      <c r="AD51" s="42"/>
      <c r="AE51" s="42"/>
      <c r="AF51" s="42"/>
      <c r="AG51" s="41"/>
      <c r="AH51" s="231"/>
      <c r="AI51" s="231"/>
      <c r="AJ51" s="231"/>
      <c r="AK51" s="231"/>
      <c r="AL51" s="231"/>
      <c r="AM51" s="231"/>
      <c r="AN51" s="231"/>
      <c r="AO51" s="231"/>
      <c r="AP51" s="231"/>
      <c r="AQ51" s="43"/>
    </row>
    <row r="52" spans="2:43" x14ac:dyDescent="0.2">
      <c r="B52" s="40"/>
      <c r="C52" s="231"/>
      <c r="D52" s="231"/>
      <c r="E52" s="231"/>
      <c r="F52" s="231"/>
      <c r="G52" s="231"/>
      <c r="H52" s="231"/>
      <c r="I52" s="231"/>
      <c r="J52" s="231"/>
      <c r="K52" s="231"/>
      <c r="L52" s="41"/>
      <c r="M52" s="41"/>
      <c r="N52" s="42"/>
      <c r="O52" s="42"/>
      <c r="P52" s="42"/>
      <c r="Q52" s="42"/>
      <c r="R52" s="231"/>
      <c r="S52" s="231"/>
      <c r="T52" s="231"/>
      <c r="U52" s="231"/>
      <c r="V52" s="231"/>
      <c r="W52" s="231"/>
      <c r="X52" s="231"/>
      <c r="Y52" s="231"/>
      <c r="Z52" s="231"/>
      <c r="AA52" s="231"/>
      <c r="AB52" s="42"/>
      <c r="AC52" s="42"/>
      <c r="AD52" s="42"/>
      <c r="AE52" s="42"/>
      <c r="AF52" s="42"/>
      <c r="AG52" s="41"/>
      <c r="AH52" s="231"/>
      <c r="AI52" s="231"/>
      <c r="AJ52" s="231"/>
      <c r="AK52" s="231"/>
      <c r="AL52" s="231"/>
      <c r="AM52" s="231"/>
      <c r="AN52" s="231"/>
      <c r="AO52" s="231"/>
      <c r="AP52" s="231"/>
      <c r="AQ52" s="43"/>
    </row>
    <row r="53" spans="2:43" x14ac:dyDescent="0.2">
      <c r="B53" s="40"/>
      <c r="C53" s="231"/>
      <c r="D53" s="231"/>
      <c r="E53" s="231"/>
      <c r="F53" s="231"/>
      <c r="G53" s="231"/>
      <c r="H53" s="231"/>
      <c r="I53" s="231"/>
      <c r="J53" s="231"/>
      <c r="K53" s="231"/>
      <c r="L53" s="41"/>
      <c r="M53" s="41"/>
      <c r="N53" s="42"/>
      <c r="O53" s="42"/>
      <c r="P53" s="42"/>
      <c r="Q53" s="42"/>
      <c r="R53" s="231"/>
      <c r="S53" s="231"/>
      <c r="T53" s="231"/>
      <c r="U53" s="231"/>
      <c r="V53" s="231"/>
      <c r="W53" s="231"/>
      <c r="X53" s="231"/>
      <c r="Y53" s="231"/>
      <c r="Z53" s="231"/>
      <c r="AA53" s="231"/>
      <c r="AB53" s="42"/>
      <c r="AC53" s="42"/>
      <c r="AD53" s="42"/>
      <c r="AE53" s="42"/>
      <c r="AF53" s="42"/>
      <c r="AG53" s="41"/>
      <c r="AH53" s="231"/>
      <c r="AI53" s="231"/>
      <c r="AJ53" s="231"/>
      <c r="AK53" s="231"/>
      <c r="AL53" s="231"/>
      <c r="AM53" s="231"/>
      <c r="AN53" s="231"/>
      <c r="AO53" s="231"/>
      <c r="AP53" s="231"/>
      <c r="AQ53" s="43"/>
    </row>
    <row r="54" spans="2:43" x14ac:dyDescent="0.2">
      <c r="B54" s="40"/>
      <c r="C54" s="231"/>
      <c r="D54" s="231"/>
      <c r="E54" s="231"/>
      <c r="F54" s="231"/>
      <c r="G54" s="231"/>
      <c r="H54" s="231"/>
      <c r="I54" s="231"/>
      <c r="J54" s="231"/>
      <c r="K54" s="231"/>
      <c r="L54" s="41"/>
      <c r="M54" s="41"/>
      <c r="N54" s="42"/>
      <c r="O54" s="42"/>
      <c r="P54" s="42"/>
      <c r="Q54" s="42"/>
      <c r="R54" s="231"/>
      <c r="S54" s="231"/>
      <c r="T54" s="231"/>
      <c r="U54" s="231"/>
      <c r="V54" s="231"/>
      <c r="W54" s="231"/>
      <c r="X54" s="231"/>
      <c r="Y54" s="231"/>
      <c r="Z54" s="231"/>
      <c r="AA54" s="231"/>
      <c r="AB54" s="42"/>
      <c r="AC54" s="42"/>
      <c r="AD54" s="42"/>
      <c r="AE54" s="42"/>
      <c r="AF54" s="42"/>
      <c r="AG54" s="41"/>
      <c r="AH54" s="231"/>
      <c r="AI54" s="231"/>
      <c r="AJ54" s="231"/>
      <c r="AK54" s="231"/>
      <c r="AL54" s="231"/>
      <c r="AM54" s="231"/>
      <c r="AN54" s="231"/>
      <c r="AO54" s="231"/>
      <c r="AP54" s="231"/>
      <c r="AQ54" s="43"/>
    </row>
    <row r="55" spans="2:43" ht="13.5" thickBot="1" x14ac:dyDescent="0.25">
      <c r="B55" s="40"/>
      <c r="C55" s="234" t="s">
        <v>59</v>
      </c>
      <c r="D55" s="234"/>
      <c r="E55" s="234"/>
      <c r="F55" s="234"/>
      <c r="G55" s="234"/>
      <c r="H55" s="234"/>
      <c r="I55" s="234"/>
      <c r="J55" s="234"/>
      <c r="K55" s="234"/>
      <c r="L55" s="41"/>
      <c r="M55" s="41"/>
      <c r="N55" s="41"/>
      <c r="O55" s="41"/>
      <c r="P55" s="41"/>
      <c r="Q55" s="41"/>
      <c r="R55" s="234" t="s">
        <v>59</v>
      </c>
      <c r="S55" s="234"/>
      <c r="T55" s="234"/>
      <c r="U55" s="234"/>
      <c r="V55" s="234"/>
      <c r="W55" s="234"/>
      <c r="X55" s="234"/>
      <c r="Y55" s="234"/>
      <c r="Z55" s="234"/>
      <c r="AA55" s="234"/>
      <c r="AB55" s="41"/>
      <c r="AC55" s="41"/>
      <c r="AD55" s="41"/>
      <c r="AE55" s="41"/>
      <c r="AF55" s="41"/>
      <c r="AG55" s="41"/>
      <c r="AH55" s="234" t="s">
        <v>59</v>
      </c>
      <c r="AI55" s="234"/>
      <c r="AJ55" s="234"/>
      <c r="AK55" s="234"/>
      <c r="AL55" s="234"/>
      <c r="AM55" s="234"/>
      <c r="AN55" s="234"/>
      <c r="AO55" s="234"/>
      <c r="AP55" s="234"/>
      <c r="AQ55" s="43"/>
    </row>
    <row r="56" spans="2:43" x14ac:dyDescent="0.2">
      <c r="B56" s="40"/>
      <c r="C56" s="235" t="s">
        <v>60</v>
      </c>
      <c r="D56" s="235"/>
      <c r="E56" s="235"/>
      <c r="F56" s="235"/>
      <c r="G56" s="235"/>
      <c r="H56" s="235"/>
      <c r="I56" s="235"/>
      <c r="J56" s="235"/>
      <c r="K56" s="235"/>
      <c r="L56" s="41"/>
      <c r="M56" s="41"/>
      <c r="N56" s="41"/>
      <c r="O56" s="41"/>
      <c r="P56" s="41"/>
      <c r="Q56" s="41"/>
      <c r="R56" s="235" t="s">
        <v>61</v>
      </c>
      <c r="S56" s="235"/>
      <c r="T56" s="235"/>
      <c r="U56" s="235"/>
      <c r="V56" s="235"/>
      <c r="W56" s="235"/>
      <c r="X56" s="235"/>
      <c r="Y56" s="235"/>
      <c r="Z56" s="235"/>
      <c r="AA56" s="235"/>
      <c r="AB56" s="41"/>
      <c r="AC56" s="41"/>
      <c r="AD56" s="41"/>
      <c r="AE56" s="41"/>
      <c r="AF56" s="41"/>
      <c r="AG56" s="41"/>
      <c r="AH56" s="235" t="s">
        <v>62</v>
      </c>
      <c r="AI56" s="235"/>
      <c r="AJ56" s="235"/>
      <c r="AK56" s="235"/>
      <c r="AL56" s="235"/>
      <c r="AM56" s="235"/>
      <c r="AN56" s="235"/>
      <c r="AO56" s="235"/>
      <c r="AP56" s="235"/>
      <c r="AQ56" s="43"/>
    </row>
    <row r="57" spans="2:43" x14ac:dyDescent="0.2">
      <c r="B57" s="40"/>
      <c r="C57" s="231"/>
      <c r="D57" s="231"/>
      <c r="E57" s="231"/>
      <c r="F57" s="231"/>
      <c r="G57" s="231"/>
      <c r="H57" s="231"/>
      <c r="I57" s="231"/>
      <c r="J57" s="231"/>
      <c r="K57" s="231"/>
      <c r="L57" s="41"/>
      <c r="M57" s="41"/>
      <c r="N57" s="41"/>
      <c r="O57" s="41"/>
      <c r="P57" s="41"/>
      <c r="Q57" s="41"/>
      <c r="R57" s="232"/>
      <c r="S57" s="232"/>
      <c r="T57" s="232"/>
      <c r="U57" s="232"/>
      <c r="V57" s="232"/>
      <c r="W57" s="232"/>
      <c r="X57" s="232"/>
      <c r="Y57" s="232"/>
      <c r="Z57" s="232"/>
      <c r="AA57" s="232"/>
      <c r="AB57" s="41"/>
      <c r="AC57" s="41"/>
      <c r="AD57" s="41"/>
      <c r="AE57" s="41"/>
      <c r="AF57" s="41"/>
      <c r="AG57" s="41"/>
      <c r="AH57" s="232"/>
      <c r="AI57" s="232"/>
      <c r="AJ57" s="232"/>
      <c r="AK57" s="232"/>
      <c r="AL57" s="232"/>
      <c r="AM57" s="232"/>
      <c r="AN57" s="232"/>
      <c r="AO57" s="232"/>
      <c r="AP57" s="232"/>
      <c r="AQ57" s="43"/>
    </row>
    <row r="58" spans="2:43" x14ac:dyDescent="0.2">
      <c r="B58" s="40"/>
      <c r="C58" s="233" t="s">
        <v>63</v>
      </c>
      <c r="D58" s="233"/>
      <c r="E58" s="233"/>
      <c r="F58" s="233"/>
      <c r="G58" s="233"/>
      <c r="H58" s="233"/>
      <c r="I58" s="233"/>
      <c r="J58" s="233"/>
      <c r="K58" s="233"/>
      <c r="L58" s="41"/>
      <c r="M58" s="41"/>
      <c r="N58" s="41"/>
      <c r="O58" s="41"/>
      <c r="P58" s="41"/>
      <c r="Q58" s="41"/>
      <c r="R58" s="233" t="s">
        <v>63</v>
      </c>
      <c r="S58" s="233"/>
      <c r="T58" s="233"/>
      <c r="U58" s="233"/>
      <c r="V58" s="233"/>
      <c r="W58" s="233"/>
      <c r="X58" s="233"/>
      <c r="Y58" s="233"/>
      <c r="Z58" s="233"/>
      <c r="AA58" s="233"/>
      <c r="AB58" s="41"/>
      <c r="AC58" s="41"/>
      <c r="AD58" s="41"/>
      <c r="AE58" s="41"/>
      <c r="AF58" s="41"/>
      <c r="AG58" s="41"/>
      <c r="AH58" s="233" t="s">
        <v>63</v>
      </c>
      <c r="AI58" s="233"/>
      <c r="AJ58" s="233"/>
      <c r="AK58" s="233"/>
      <c r="AL58" s="233"/>
      <c r="AM58" s="233"/>
      <c r="AN58" s="233"/>
      <c r="AO58" s="233"/>
      <c r="AP58" s="233"/>
      <c r="AQ58" s="43"/>
    </row>
    <row r="59" spans="2:43" x14ac:dyDescent="0.2">
      <c r="B59" s="44"/>
      <c r="C59" s="45"/>
      <c r="D59" s="45"/>
      <c r="E59" s="45"/>
      <c r="F59" s="46"/>
      <c r="G59" s="46"/>
      <c r="H59" s="47"/>
      <c r="I59" s="47"/>
      <c r="J59" s="48"/>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9"/>
    </row>
  </sheetData>
  <mergeCells count="222">
    <mergeCell ref="H34:Y34"/>
    <mergeCell ref="Z34:AB34"/>
    <mergeCell ref="AC34:AE34"/>
    <mergeCell ref="AF34:AK34"/>
    <mergeCell ref="AL34:AQ34"/>
    <mergeCell ref="AC32:AE32"/>
    <mergeCell ref="AC33:AE33"/>
    <mergeCell ref="AF31:AK31"/>
    <mergeCell ref="AF32:AK32"/>
    <mergeCell ref="AF33:AK33"/>
    <mergeCell ref="C31:D31"/>
    <mergeCell ref="C32:D32"/>
    <mergeCell ref="C33:D33"/>
    <mergeCell ref="B1:I1"/>
    <mergeCell ref="J1:AQ1"/>
    <mergeCell ref="B3:M4"/>
    <mergeCell ref="N3:Y4"/>
    <mergeCell ref="B5:M6"/>
    <mergeCell ref="N5:Y6"/>
    <mergeCell ref="B10:F10"/>
    <mergeCell ref="G10:V10"/>
    <mergeCell ref="W10:Y10"/>
    <mergeCell ref="Z10:AQ10"/>
    <mergeCell ref="B13:H13"/>
    <mergeCell ref="I13:AQ13"/>
    <mergeCell ref="B8:F8"/>
    <mergeCell ref="G8:AQ8"/>
    <mergeCell ref="B9:F9"/>
    <mergeCell ref="G9:L9"/>
    <mergeCell ref="M9:N9"/>
    <mergeCell ref="O9:V9"/>
    <mergeCell ref="W9:Y9"/>
    <mergeCell ref="Z9:AQ9"/>
    <mergeCell ref="AL15:AQ15"/>
    <mergeCell ref="C16:D16"/>
    <mergeCell ref="E16:G16"/>
    <mergeCell ref="H16:Y16"/>
    <mergeCell ref="Z16:AB16"/>
    <mergeCell ref="AC16:AE16"/>
    <mergeCell ref="AF16:AK16"/>
    <mergeCell ref="AL16:AQ16"/>
    <mergeCell ref="B15:D15"/>
    <mergeCell ref="E15:G15"/>
    <mergeCell ref="H15:Y15"/>
    <mergeCell ref="Z15:AB15"/>
    <mergeCell ref="AC15:AE15"/>
    <mergeCell ref="AF15:AK15"/>
    <mergeCell ref="AL17:AQ17"/>
    <mergeCell ref="C17:D17"/>
    <mergeCell ref="E17:G17"/>
    <mergeCell ref="H17:Y17"/>
    <mergeCell ref="Z17:AB17"/>
    <mergeCell ref="AC17:AE17"/>
    <mergeCell ref="AF17:AK17"/>
    <mergeCell ref="AL18:AQ18"/>
    <mergeCell ref="C19:D19"/>
    <mergeCell ref="E19:G19"/>
    <mergeCell ref="H19:Y19"/>
    <mergeCell ref="Z19:AB19"/>
    <mergeCell ref="AC19:AE19"/>
    <mergeCell ref="AF19:AK19"/>
    <mergeCell ref="AL19:AQ19"/>
    <mergeCell ref="C18:D18"/>
    <mergeCell ref="E18:G18"/>
    <mergeCell ref="H18:Y18"/>
    <mergeCell ref="Z18:AB18"/>
    <mergeCell ref="AC18:AE18"/>
    <mergeCell ref="AF18:AK18"/>
    <mergeCell ref="AL20:AQ20"/>
    <mergeCell ref="C21:D21"/>
    <mergeCell ref="E21:G21"/>
    <mergeCell ref="H21:Y21"/>
    <mergeCell ref="Z21:AB21"/>
    <mergeCell ref="AC21:AE21"/>
    <mergeCell ref="AF21:AK21"/>
    <mergeCell ref="AL21:AQ21"/>
    <mergeCell ref="C20:D20"/>
    <mergeCell ref="E20:G20"/>
    <mergeCell ref="H20:Y20"/>
    <mergeCell ref="Z20:AB20"/>
    <mergeCell ref="AC20:AE20"/>
    <mergeCell ref="AF20:AK20"/>
    <mergeCell ref="AL22:AQ22"/>
    <mergeCell ref="C23:D23"/>
    <mergeCell ref="E23:G23"/>
    <mergeCell ref="H23:Y23"/>
    <mergeCell ref="Z23:AB23"/>
    <mergeCell ref="AC23:AE23"/>
    <mergeCell ref="AF23:AK23"/>
    <mergeCell ref="AL23:AQ23"/>
    <mergeCell ref="C22:D22"/>
    <mergeCell ref="E22:G22"/>
    <mergeCell ref="H22:Y22"/>
    <mergeCell ref="Z22:AB22"/>
    <mergeCell ref="AC22:AE22"/>
    <mergeCell ref="AF22:AK22"/>
    <mergeCell ref="AL24:AQ24"/>
    <mergeCell ref="C25:D25"/>
    <mergeCell ref="E25:G25"/>
    <mergeCell ref="H25:Y25"/>
    <mergeCell ref="Z25:AB25"/>
    <mergeCell ref="AC25:AE25"/>
    <mergeCell ref="AF25:AK25"/>
    <mergeCell ref="AL25:AQ25"/>
    <mergeCell ref="C24:D24"/>
    <mergeCell ref="E24:G24"/>
    <mergeCell ref="H24:Y24"/>
    <mergeCell ref="Z24:AB24"/>
    <mergeCell ref="AC24:AE24"/>
    <mergeCell ref="AF24:AK24"/>
    <mergeCell ref="AL26:AQ26"/>
    <mergeCell ref="C27:D27"/>
    <mergeCell ref="E27:G27"/>
    <mergeCell ref="H27:Y27"/>
    <mergeCell ref="Z27:AB27"/>
    <mergeCell ref="AC27:AE27"/>
    <mergeCell ref="AF27:AK27"/>
    <mergeCell ref="AL27:AQ27"/>
    <mergeCell ref="C26:D26"/>
    <mergeCell ref="E26:G26"/>
    <mergeCell ref="H26:Y26"/>
    <mergeCell ref="Z26:AB26"/>
    <mergeCell ref="AC26:AE26"/>
    <mergeCell ref="AF26:AK26"/>
    <mergeCell ref="AL28:AQ28"/>
    <mergeCell ref="C29:D29"/>
    <mergeCell ref="E29:G29"/>
    <mergeCell ref="H29:Y29"/>
    <mergeCell ref="Z29:AB29"/>
    <mergeCell ref="AC29:AE29"/>
    <mergeCell ref="AF29:AK29"/>
    <mergeCell ref="AL29:AQ29"/>
    <mergeCell ref="C28:D28"/>
    <mergeCell ref="E28:G28"/>
    <mergeCell ref="H28:Y28"/>
    <mergeCell ref="Z28:AB28"/>
    <mergeCell ref="AC28:AE28"/>
    <mergeCell ref="AF28:AK28"/>
    <mergeCell ref="AL30:AQ30"/>
    <mergeCell ref="C35:D35"/>
    <mergeCell ref="E35:G35"/>
    <mergeCell ref="H35:Y35"/>
    <mergeCell ref="Z35:AB35"/>
    <mergeCell ref="AC35:AE35"/>
    <mergeCell ref="AF35:AK35"/>
    <mergeCell ref="AL35:AQ35"/>
    <mergeCell ref="C30:D30"/>
    <mergeCell ref="E30:G30"/>
    <mergeCell ref="H30:Y30"/>
    <mergeCell ref="Z30:AB30"/>
    <mergeCell ref="AC30:AE30"/>
    <mergeCell ref="AF30:AK30"/>
    <mergeCell ref="H31:Y31"/>
    <mergeCell ref="H32:Y32"/>
    <mergeCell ref="Z31:AB31"/>
    <mergeCell ref="Z32:AB32"/>
    <mergeCell ref="H33:Y33"/>
    <mergeCell ref="Z33:AB33"/>
    <mergeCell ref="AL31:AQ31"/>
    <mergeCell ref="AL32:AQ32"/>
    <mergeCell ref="AL33:AQ33"/>
    <mergeCell ref="AC31:AE31"/>
    <mergeCell ref="AL36:AQ36"/>
    <mergeCell ref="C37:D37"/>
    <mergeCell ref="E37:G37"/>
    <mergeCell ref="H37:Y37"/>
    <mergeCell ref="Z37:AB37"/>
    <mergeCell ref="AC37:AE37"/>
    <mergeCell ref="AF37:AK37"/>
    <mergeCell ref="AL37:AQ37"/>
    <mergeCell ref="C36:D36"/>
    <mergeCell ref="E36:G36"/>
    <mergeCell ref="H36:Y36"/>
    <mergeCell ref="Z36:AB36"/>
    <mergeCell ref="AC36:AE36"/>
    <mergeCell ref="AF36:AK36"/>
    <mergeCell ref="B41:X41"/>
    <mergeCell ref="Z41:AK41"/>
    <mergeCell ref="AL41:AQ41"/>
    <mergeCell ref="B47:AQ47"/>
    <mergeCell ref="B49:AQ49"/>
    <mergeCell ref="C50:K50"/>
    <mergeCell ref="R50:AA50"/>
    <mergeCell ref="AH50:AP50"/>
    <mergeCell ref="AL38:AQ38"/>
    <mergeCell ref="C39:D39"/>
    <mergeCell ref="E39:G39"/>
    <mergeCell ref="H39:Y39"/>
    <mergeCell ref="Z39:AB39"/>
    <mergeCell ref="AC39:AE39"/>
    <mergeCell ref="AF39:AK39"/>
    <mergeCell ref="AL39:AQ39"/>
    <mergeCell ref="C38:D38"/>
    <mergeCell ref="E38:G38"/>
    <mergeCell ref="H38:Y38"/>
    <mergeCell ref="Z38:AB38"/>
    <mergeCell ref="AC38:AE38"/>
    <mergeCell ref="AF38:AK38"/>
    <mergeCell ref="C53:K53"/>
    <mergeCell ref="R53:AA53"/>
    <mergeCell ref="AH53:AP53"/>
    <mergeCell ref="C54:K54"/>
    <mergeCell ref="R54:AA54"/>
    <mergeCell ref="AH54:AP54"/>
    <mergeCell ref="C51:K51"/>
    <mergeCell ref="R51:AA51"/>
    <mergeCell ref="AH51:AP51"/>
    <mergeCell ref="C52:K52"/>
    <mergeCell ref="R52:AA52"/>
    <mergeCell ref="AH52:AP52"/>
    <mergeCell ref="C57:K57"/>
    <mergeCell ref="R57:AA57"/>
    <mergeCell ref="AH57:AP57"/>
    <mergeCell ref="C58:K58"/>
    <mergeCell ref="R58:AA58"/>
    <mergeCell ref="AH58:AP58"/>
    <mergeCell ref="C55:K55"/>
    <mergeCell ref="R55:AA55"/>
    <mergeCell ref="AH55:AP55"/>
    <mergeCell ref="C56:K56"/>
    <mergeCell ref="R56:AA56"/>
    <mergeCell ref="AH56:AP56"/>
  </mergeCells>
  <phoneticPr fontId="4" type="noConversion"/>
  <dataValidations count="1">
    <dataValidation type="textLength" operator="lessThanOrEqual"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63B1E46-B0F7-4038-8645-F08129E04D6F}">
      <formula1>4</formula1>
    </dataValidation>
  </dataValidations>
  <hyperlinks>
    <hyperlink ref="Z9" r:id="rId1" xr:uid="{257B54CD-F7B0-4FA9-AD84-836B40CC87BF}"/>
  </hyperlinks>
  <printOptions horizontalCentered="1" verticalCentered="1"/>
  <pageMargins left="0.15748031496062992" right="0.15748031496062992" top="0.78740157480314965" bottom="0.39370078740157483" header="0.31496062992125984" footer="0.31496062992125984"/>
  <pageSetup paperSize="9" scale="85" orientation="portrait" verticalDpi="0" r:id="rId2"/>
  <ignoredErrors>
    <ignoredError sqref="AC35:AK37 AC16:AK26 AC31:AK33 AC28:AK30 AD27:AK27" unlockedFormula="1"/>
  </ignoredErrors>
  <drawing r:id="rId3"/>
  <legacyDrawing r:id="rId4"/>
  <oleObjects>
    <mc:AlternateContent xmlns:mc="http://schemas.openxmlformats.org/markup-compatibility/2006">
      <mc:Choice Requires="x14">
        <oleObject progId="CorelDRAW.Graphic.13" shapeId="6145" r:id="rId5">
          <objectPr defaultSize="0" autoPict="0" r:id="rId6">
            <anchor moveWithCells="1" sizeWithCells="1">
              <from>
                <xdr:col>1</xdr:col>
                <xdr:colOff>142875</xdr:colOff>
                <xdr:row>0</xdr:row>
                <xdr:rowOff>0</xdr:rowOff>
              </from>
              <to>
                <xdr:col>6</xdr:col>
                <xdr:colOff>66675</xdr:colOff>
                <xdr:row>0</xdr:row>
                <xdr:rowOff>257175</xdr:rowOff>
              </to>
            </anchor>
          </objectPr>
        </oleObject>
      </mc:Choice>
      <mc:Fallback>
        <oleObject progId="CorelDRAW.Graphic.13" shapeId="6145"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4221-F84B-4551-A567-286C55CC1F3A}">
  <dimension ref="A1"/>
  <sheetViews>
    <sheetView zoomScaleNormal="100" workbookViewId="0">
      <selection activeCell="Q12" sqref="Q12"/>
    </sheetView>
  </sheetViews>
  <sheetFormatPr defaultColWidth="8.85546875" defaultRowHeight="15" x14ac:dyDescent="0.25"/>
  <sheetData/>
  <pageMargins left="0.51181102362204722" right="0.51181102362204722" top="0.78740157480314965" bottom="0.78740157480314965" header="0.31496062992125984" footer="0.31496062992125984"/>
  <pageSetup paperSize="9" orientation="landscape" verticalDpi="0" r:id="rId1"/>
  <drawing r:id="rId2"/>
  <legacyDrawing r:id="rId3"/>
  <oleObjects>
    <mc:AlternateContent xmlns:mc="http://schemas.openxmlformats.org/markup-compatibility/2006">
      <mc:Choice Requires="x14">
        <oleObject progId="CorelDRAW.Graphic.13" shapeId="8193" r:id="rId4">
          <objectPr defaultSize="0" autoPict="0" r:id="rId5">
            <anchor moveWithCells="1" sizeWithCells="1">
              <from>
                <xdr:col>0</xdr:col>
                <xdr:colOff>104775</xdr:colOff>
                <xdr:row>0</xdr:row>
                <xdr:rowOff>142875</xdr:rowOff>
              </from>
              <to>
                <xdr:col>2</xdr:col>
                <xdr:colOff>295275</xdr:colOff>
                <xdr:row>3</xdr:row>
                <xdr:rowOff>9525</xdr:rowOff>
              </to>
            </anchor>
          </objectPr>
        </oleObject>
      </mc:Choice>
      <mc:Fallback>
        <oleObject progId="CorelDRAW.Graphic.13"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B650-3E19-4141-BBC7-10C2D6D6071D}">
  <dimension ref="A1:T32"/>
  <sheetViews>
    <sheetView showGridLines="0" zoomScale="110" zoomScaleNormal="110" zoomScaleSheetLayoutView="75" workbookViewId="0">
      <pane ySplit="2" topLeftCell="A3" activePane="bottomLeft" state="frozen"/>
      <selection activeCell="K12" sqref="K12"/>
      <selection pane="bottomLeft" activeCell="K12" sqref="K12"/>
    </sheetView>
  </sheetViews>
  <sheetFormatPr defaultColWidth="8.85546875" defaultRowHeight="15" x14ac:dyDescent="0.25"/>
  <cols>
    <col min="1" max="1" width="6.85546875" customWidth="1"/>
    <col min="2" max="2" width="8.28515625" customWidth="1"/>
    <col min="3" max="3" width="27.140625" bestFit="1" customWidth="1"/>
    <col min="4" max="4" width="56.85546875" bestFit="1" customWidth="1"/>
    <col min="5" max="5" width="7.28515625" customWidth="1"/>
    <col min="6" max="9" width="6.7109375" customWidth="1"/>
    <col min="10" max="10" width="12.7109375" customWidth="1"/>
    <col min="11" max="11" width="10" customWidth="1"/>
    <col min="12" max="12" width="11.42578125" customWidth="1"/>
    <col min="13" max="13" width="12.7109375" customWidth="1"/>
    <col min="14" max="14" width="16.28515625" bestFit="1" customWidth="1"/>
    <col min="15" max="15" width="20.42578125" bestFit="1" customWidth="1"/>
    <col min="16" max="16" width="20" hidden="1" customWidth="1"/>
    <col min="17" max="17" width="8.42578125" customWidth="1"/>
    <col min="18" max="18" width="21" bestFit="1" customWidth="1"/>
    <col min="19" max="19" width="17.28515625" customWidth="1"/>
    <col min="20" max="20" width="21.140625" customWidth="1"/>
  </cols>
  <sheetData>
    <row r="1" spans="1:20" ht="54.75" customHeight="1" x14ac:dyDescent="0.25"/>
    <row r="2" spans="1:20" ht="34.5" customHeight="1" x14ac:dyDescent="0.25">
      <c r="A2" s="10" t="s">
        <v>85</v>
      </c>
      <c r="B2" s="10" t="s">
        <v>2</v>
      </c>
      <c r="C2" s="10" t="s">
        <v>6</v>
      </c>
      <c r="D2" s="10" t="s">
        <v>7</v>
      </c>
      <c r="E2" s="10" t="s">
        <v>8</v>
      </c>
      <c r="F2" s="10" t="s">
        <v>101</v>
      </c>
      <c r="G2" s="10" t="s">
        <v>5</v>
      </c>
      <c r="H2" s="10" t="s">
        <v>118</v>
      </c>
      <c r="I2" s="10" t="s">
        <v>4</v>
      </c>
      <c r="J2" s="10" t="s">
        <v>1</v>
      </c>
      <c r="K2" s="10" t="s">
        <v>87</v>
      </c>
      <c r="L2" s="10" t="s">
        <v>93</v>
      </c>
      <c r="M2" s="10" t="s">
        <v>86</v>
      </c>
      <c r="N2" s="10" t="s">
        <v>3</v>
      </c>
      <c r="O2" s="10" t="s">
        <v>9</v>
      </c>
      <c r="P2" s="10" t="s">
        <v>11</v>
      </c>
      <c r="Q2" s="10" t="s">
        <v>10</v>
      </c>
      <c r="R2" s="10" t="s">
        <v>0</v>
      </c>
    </row>
    <row r="3" spans="1:20" s="1" customFormat="1" ht="21" customHeight="1" x14ac:dyDescent="0.25">
      <c r="A3" s="143"/>
      <c r="B3" s="143"/>
      <c r="C3" s="144"/>
      <c r="D3" s="144"/>
      <c r="E3" s="145"/>
      <c r="F3" s="146"/>
      <c r="G3" s="146"/>
      <c r="H3" s="146"/>
      <c r="I3" s="146"/>
      <c r="J3" s="146"/>
      <c r="K3" s="146"/>
      <c r="L3" s="146"/>
      <c r="M3" s="147"/>
      <c r="N3" s="148"/>
      <c r="O3" s="149"/>
      <c r="P3" s="149"/>
      <c r="Q3" s="11"/>
      <c r="R3" s="11"/>
    </row>
    <row r="4" spans="1:20" s="1" customFormat="1" ht="20.100000000000001" customHeight="1" x14ac:dyDescent="0.25">
      <c r="A4" s="150">
        <v>1</v>
      </c>
      <c r="B4" s="150"/>
      <c r="C4" s="151"/>
      <c r="D4" s="151"/>
      <c r="E4" s="150"/>
      <c r="F4" s="152"/>
      <c r="G4" s="152"/>
      <c r="H4" s="152"/>
      <c r="I4" s="152"/>
      <c r="J4" s="152"/>
      <c r="K4" s="153"/>
      <c r="L4" s="152"/>
      <c r="M4" s="154"/>
      <c r="N4" s="155"/>
      <c r="O4" s="156"/>
      <c r="P4" s="156"/>
      <c r="Q4" s="157"/>
      <c r="R4" s="158"/>
    </row>
    <row r="5" spans="1:20" s="1" customFormat="1" ht="20.100000000000001" customHeight="1" x14ac:dyDescent="0.25">
      <c r="A5" s="150">
        <v>2</v>
      </c>
      <c r="B5" s="150"/>
      <c r="C5" s="151"/>
      <c r="D5" s="151"/>
      <c r="E5" s="150"/>
      <c r="F5" s="152"/>
      <c r="G5" s="152"/>
      <c r="H5" s="152"/>
      <c r="I5" s="152"/>
      <c r="J5" s="152"/>
      <c r="K5" s="153"/>
      <c r="L5" s="152"/>
      <c r="M5" s="154"/>
      <c r="N5" s="155"/>
      <c r="O5" s="156"/>
      <c r="P5" s="156"/>
      <c r="Q5" s="157"/>
      <c r="R5" s="158"/>
    </row>
    <row r="6" spans="1:20" s="1" customFormat="1" ht="20.100000000000001" customHeight="1" x14ac:dyDescent="0.25">
      <c r="A6" s="150">
        <v>3</v>
      </c>
      <c r="B6" s="150"/>
      <c r="C6" s="151"/>
      <c r="D6" s="151"/>
      <c r="E6" s="150"/>
      <c r="F6" s="152"/>
      <c r="G6" s="152"/>
      <c r="H6" s="152"/>
      <c r="I6" s="152"/>
      <c r="J6" s="152"/>
      <c r="K6" s="153"/>
      <c r="L6" s="152"/>
      <c r="M6" s="154"/>
      <c r="N6" s="155"/>
      <c r="O6" s="156"/>
      <c r="P6" s="156"/>
      <c r="Q6" s="157"/>
      <c r="R6" s="158"/>
      <c r="T6" s="2"/>
    </row>
    <row r="7" spans="1:20" s="1" customFormat="1" ht="20.100000000000001" customHeight="1" x14ac:dyDescent="0.25">
      <c r="A7" s="150">
        <v>4</v>
      </c>
      <c r="B7" s="150"/>
      <c r="C7" s="151"/>
      <c r="D7" s="151"/>
      <c r="E7" s="150"/>
      <c r="F7" s="152"/>
      <c r="G7" s="152"/>
      <c r="H7" s="152"/>
      <c r="I7" s="152"/>
      <c r="J7" s="152"/>
      <c r="K7" s="153"/>
      <c r="L7" s="152"/>
      <c r="M7" s="154"/>
      <c r="N7" s="155"/>
      <c r="O7" s="156"/>
      <c r="P7" s="156"/>
      <c r="Q7" s="157"/>
      <c r="R7" s="158"/>
    </row>
    <row r="8" spans="1:20" s="1" customFormat="1" ht="20.100000000000001" customHeight="1" x14ac:dyDescent="0.25">
      <c r="A8" s="150">
        <v>5</v>
      </c>
      <c r="B8" s="150"/>
      <c r="C8" s="151"/>
      <c r="D8" s="151"/>
      <c r="E8" s="150"/>
      <c r="F8" s="152"/>
      <c r="G8" s="152"/>
      <c r="H8" s="152"/>
      <c r="I8" s="152"/>
      <c r="J8" s="152"/>
      <c r="K8" s="153"/>
      <c r="L8" s="152"/>
      <c r="M8" s="154"/>
      <c r="N8" s="155"/>
      <c r="O8" s="156"/>
      <c r="P8" s="156"/>
      <c r="Q8" s="157"/>
      <c r="R8" s="158"/>
    </row>
    <row r="9" spans="1:20" s="1" customFormat="1" ht="20.100000000000001" customHeight="1" x14ac:dyDescent="0.25">
      <c r="A9" s="150">
        <v>6</v>
      </c>
      <c r="B9" s="150"/>
      <c r="C9" s="151"/>
      <c r="D9" s="151"/>
      <c r="E9" s="150"/>
      <c r="F9" s="152"/>
      <c r="G9" s="152"/>
      <c r="H9" s="152"/>
      <c r="I9" s="152"/>
      <c r="J9" s="152"/>
      <c r="K9" s="153"/>
      <c r="L9" s="152"/>
      <c r="M9" s="154"/>
      <c r="N9" s="155"/>
      <c r="O9" s="156"/>
      <c r="P9" s="156"/>
      <c r="Q9" s="157"/>
      <c r="R9" s="158"/>
    </row>
    <row r="10" spans="1:20" s="1" customFormat="1" ht="20.100000000000001" customHeight="1" x14ac:dyDescent="0.25">
      <c r="A10" s="150">
        <v>7</v>
      </c>
      <c r="B10" s="150"/>
      <c r="C10" s="151"/>
      <c r="D10" s="151"/>
      <c r="E10" s="150"/>
      <c r="F10" s="152"/>
      <c r="G10" s="152"/>
      <c r="H10" s="152"/>
      <c r="I10" s="152"/>
      <c r="J10" s="152"/>
      <c r="K10" s="153"/>
      <c r="L10" s="152"/>
      <c r="M10" s="154"/>
      <c r="N10" s="155"/>
      <c r="O10" s="156"/>
      <c r="P10" s="156"/>
      <c r="Q10" s="157"/>
      <c r="R10" s="158"/>
    </row>
    <row r="11" spans="1:20" s="1" customFormat="1" ht="20.100000000000001" customHeight="1" x14ac:dyDescent="0.25">
      <c r="A11" s="150">
        <v>8</v>
      </c>
      <c r="B11" s="150"/>
      <c r="C11" s="151"/>
      <c r="D11" s="151"/>
      <c r="E11" s="150"/>
      <c r="F11" s="152"/>
      <c r="G11" s="152"/>
      <c r="H11" s="152"/>
      <c r="I11" s="152"/>
      <c r="J11" s="152"/>
      <c r="K11" s="153"/>
      <c r="L11" s="152"/>
      <c r="M11" s="154"/>
      <c r="N11" s="155"/>
      <c r="O11" s="156"/>
      <c r="P11" s="156"/>
      <c r="Q11" s="157"/>
      <c r="R11" s="158"/>
    </row>
    <row r="12" spans="1:20" s="1" customFormat="1" ht="20.100000000000001" customHeight="1" x14ac:dyDescent="0.25">
      <c r="A12" s="150">
        <v>9</v>
      </c>
      <c r="B12" s="150"/>
      <c r="C12" s="151"/>
      <c r="D12" s="151"/>
      <c r="E12" s="150"/>
      <c r="F12" s="152"/>
      <c r="G12" s="152"/>
      <c r="H12" s="152"/>
      <c r="I12" s="152"/>
      <c r="J12" s="152"/>
      <c r="K12" s="153"/>
      <c r="L12" s="152"/>
      <c r="M12" s="154"/>
      <c r="N12" s="155"/>
      <c r="O12" s="156"/>
      <c r="P12" s="156"/>
      <c r="Q12" s="157"/>
      <c r="R12" s="158"/>
    </row>
    <row r="13" spans="1:20" s="1" customFormat="1" ht="20.100000000000001" customHeight="1" x14ac:dyDescent="0.25">
      <c r="A13" s="150">
        <v>10</v>
      </c>
      <c r="B13" s="150"/>
      <c r="C13" s="151"/>
      <c r="D13" s="151"/>
      <c r="E13" s="150"/>
      <c r="F13" s="152"/>
      <c r="G13" s="152"/>
      <c r="H13" s="152"/>
      <c r="I13" s="152"/>
      <c r="J13" s="152"/>
      <c r="K13" s="153"/>
      <c r="L13" s="152"/>
      <c r="M13" s="154"/>
      <c r="N13" s="155"/>
      <c r="O13" s="156"/>
      <c r="P13" s="156"/>
      <c r="Q13" s="157"/>
      <c r="R13" s="158"/>
    </row>
    <row r="14" spans="1:20" s="1" customFormat="1" ht="20.100000000000001" customHeight="1" x14ac:dyDescent="0.25">
      <c r="A14" s="150">
        <v>11</v>
      </c>
      <c r="B14" s="150"/>
      <c r="C14" s="151"/>
      <c r="D14" s="151"/>
      <c r="E14" s="150"/>
      <c r="F14" s="152"/>
      <c r="G14" s="152"/>
      <c r="H14" s="152"/>
      <c r="I14" s="152"/>
      <c r="J14" s="152"/>
      <c r="K14" s="153"/>
      <c r="L14" s="152"/>
      <c r="M14" s="154"/>
      <c r="N14" s="155"/>
      <c r="O14" s="156"/>
      <c r="P14" s="156"/>
      <c r="Q14" s="157"/>
      <c r="R14" s="158"/>
    </row>
    <row r="15" spans="1:20" s="1" customFormat="1" ht="20.100000000000001" customHeight="1" x14ac:dyDescent="0.25">
      <c r="A15" s="150">
        <v>12</v>
      </c>
      <c r="B15" s="150"/>
      <c r="C15" s="151"/>
      <c r="D15" s="151"/>
      <c r="E15" s="150"/>
      <c r="F15" s="152"/>
      <c r="G15" s="152"/>
      <c r="H15" s="152"/>
      <c r="I15" s="152"/>
      <c r="J15" s="152"/>
      <c r="K15" s="153"/>
      <c r="L15" s="152"/>
      <c r="M15" s="154"/>
      <c r="N15" s="155"/>
      <c r="O15" s="156"/>
      <c r="P15" s="156"/>
      <c r="Q15" s="157"/>
      <c r="R15" s="158"/>
    </row>
    <row r="16" spans="1:20" s="1" customFormat="1" ht="20.100000000000001" customHeight="1" x14ac:dyDescent="0.25">
      <c r="A16" s="150">
        <v>13</v>
      </c>
      <c r="B16" s="150"/>
      <c r="C16" s="151"/>
      <c r="D16" s="151"/>
      <c r="E16" s="150"/>
      <c r="F16" s="152"/>
      <c r="G16" s="152"/>
      <c r="H16" s="152"/>
      <c r="I16" s="152"/>
      <c r="J16" s="152"/>
      <c r="K16" s="153"/>
      <c r="L16" s="152"/>
      <c r="M16" s="154"/>
      <c r="N16" s="155"/>
      <c r="O16" s="156"/>
      <c r="P16" s="156"/>
      <c r="Q16" s="157"/>
      <c r="R16" s="158"/>
    </row>
    <row r="17" spans="1:18" s="1" customFormat="1" ht="20.100000000000001" customHeight="1" x14ac:dyDescent="0.25">
      <c r="A17" s="150">
        <v>14</v>
      </c>
      <c r="B17" s="150"/>
      <c r="C17" s="151"/>
      <c r="D17" s="151"/>
      <c r="E17" s="150"/>
      <c r="F17" s="152"/>
      <c r="G17" s="152"/>
      <c r="H17" s="152"/>
      <c r="I17" s="152"/>
      <c r="J17" s="152"/>
      <c r="K17" s="153"/>
      <c r="L17" s="152"/>
      <c r="M17" s="154"/>
      <c r="N17" s="155"/>
      <c r="O17" s="156"/>
      <c r="P17" s="156"/>
      <c r="Q17" s="157"/>
      <c r="R17" s="158"/>
    </row>
    <row r="18" spans="1:18" s="1" customFormat="1" ht="20.100000000000001" customHeight="1" x14ac:dyDescent="0.25">
      <c r="A18" s="150">
        <v>15</v>
      </c>
      <c r="B18" s="150"/>
      <c r="C18" s="151"/>
      <c r="D18" s="151"/>
      <c r="E18" s="150"/>
      <c r="F18" s="152"/>
      <c r="G18" s="152"/>
      <c r="H18" s="152"/>
      <c r="I18" s="152"/>
      <c r="J18" s="152"/>
      <c r="K18" s="153"/>
      <c r="L18" s="152"/>
      <c r="M18" s="154"/>
      <c r="N18" s="155"/>
      <c r="O18" s="156"/>
      <c r="P18" s="156"/>
      <c r="Q18" s="157"/>
      <c r="R18" s="158"/>
    </row>
    <row r="19" spans="1:18" s="1" customFormat="1" ht="20.100000000000001" customHeight="1" x14ac:dyDescent="0.25">
      <c r="A19" s="150">
        <v>16</v>
      </c>
      <c r="B19" s="150"/>
      <c r="C19" s="151"/>
      <c r="D19" s="151"/>
      <c r="E19" s="150"/>
      <c r="F19" s="152"/>
      <c r="G19" s="152"/>
      <c r="H19" s="152"/>
      <c r="I19" s="152"/>
      <c r="J19" s="152"/>
      <c r="K19" s="153"/>
      <c r="L19" s="152"/>
      <c r="M19" s="154"/>
      <c r="N19" s="155"/>
      <c r="O19" s="156"/>
      <c r="P19" s="156"/>
      <c r="Q19" s="157"/>
      <c r="R19" s="158"/>
    </row>
    <row r="20" spans="1:18" s="1" customFormat="1" ht="20.100000000000001" customHeight="1" x14ac:dyDescent="0.25">
      <c r="A20" s="150">
        <v>17</v>
      </c>
      <c r="B20" s="150"/>
      <c r="C20" s="151"/>
      <c r="D20" s="151"/>
      <c r="E20" s="150"/>
      <c r="F20" s="152"/>
      <c r="G20" s="152"/>
      <c r="H20" s="152"/>
      <c r="I20" s="152"/>
      <c r="J20" s="152"/>
      <c r="K20" s="153"/>
      <c r="L20" s="152"/>
      <c r="M20" s="154"/>
      <c r="N20" s="155"/>
      <c r="O20" s="156"/>
      <c r="P20" s="156"/>
      <c r="Q20" s="157"/>
      <c r="R20" s="158"/>
    </row>
    <row r="21" spans="1:18" s="1" customFormat="1" ht="20.100000000000001" customHeight="1" x14ac:dyDescent="0.25">
      <c r="A21" s="150">
        <v>18</v>
      </c>
      <c r="B21" s="150"/>
      <c r="C21" s="151"/>
      <c r="D21" s="151"/>
      <c r="E21" s="150"/>
      <c r="F21" s="152"/>
      <c r="G21" s="152"/>
      <c r="H21" s="152"/>
      <c r="I21" s="152"/>
      <c r="J21" s="152"/>
      <c r="K21" s="153"/>
      <c r="L21" s="152"/>
      <c r="M21" s="154"/>
      <c r="N21" s="155"/>
      <c r="O21" s="156"/>
      <c r="P21" s="156"/>
      <c r="Q21" s="157"/>
      <c r="R21" s="158"/>
    </row>
    <row r="22" spans="1:18" s="1" customFormat="1" ht="20.100000000000001" customHeight="1" x14ac:dyDescent="0.25">
      <c r="A22" s="150">
        <v>19</v>
      </c>
      <c r="B22" s="150"/>
      <c r="C22" s="151"/>
      <c r="D22" s="151"/>
      <c r="E22" s="150"/>
      <c r="F22" s="152"/>
      <c r="G22" s="152"/>
      <c r="H22" s="152"/>
      <c r="I22" s="152"/>
      <c r="J22" s="152"/>
      <c r="K22" s="153"/>
      <c r="L22" s="152"/>
      <c r="M22" s="154"/>
      <c r="N22" s="155"/>
      <c r="O22" s="156"/>
      <c r="P22" s="156"/>
      <c r="Q22" s="157"/>
      <c r="R22" s="158"/>
    </row>
    <row r="23" spans="1:18" s="1" customFormat="1" ht="20.100000000000001" customHeight="1" x14ac:dyDescent="0.25">
      <c r="A23" s="150">
        <v>20</v>
      </c>
      <c r="B23" s="150"/>
      <c r="C23" s="151"/>
      <c r="D23" s="151"/>
      <c r="E23" s="150"/>
      <c r="F23" s="152"/>
      <c r="G23" s="152"/>
      <c r="H23" s="152"/>
      <c r="I23" s="152"/>
      <c r="J23" s="152"/>
      <c r="K23" s="153"/>
      <c r="L23" s="152"/>
      <c r="M23" s="154"/>
      <c r="N23" s="155"/>
      <c r="O23" s="156"/>
      <c r="P23" s="156"/>
      <c r="Q23" s="157"/>
      <c r="R23" s="158"/>
    </row>
    <row r="24" spans="1:18" s="1" customFormat="1" ht="20.100000000000001" customHeight="1" x14ac:dyDescent="0.25">
      <c r="A24" s="150">
        <v>21</v>
      </c>
      <c r="B24" s="150"/>
      <c r="C24" s="151"/>
      <c r="D24" s="151"/>
      <c r="E24" s="150"/>
      <c r="F24" s="152"/>
      <c r="G24" s="152"/>
      <c r="H24" s="152"/>
      <c r="I24" s="152"/>
      <c r="J24" s="152"/>
      <c r="K24" s="153"/>
      <c r="L24" s="152"/>
      <c r="M24" s="154"/>
      <c r="N24" s="155"/>
      <c r="O24" s="156"/>
      <c r="P24" s="156"/>
      <c r="Q24" s="157"/>
      <c r="R24" s="158"/>
    </row>
    <row r="25" spans="1:18" s="1" customFormat="1" ht="7.5" customHeight="1" x14ac:dyDescent="0.25">
      <c r="A25" s="126"/>
      <c r="B25" s="3"/>
      <c r="C25" s="4"/>
      <c r="D25" s="4"/>
      <c r="E25" s="3"/>
      <c r="F25" s="5"/>
      <c r="G25" s="5"/>
      <c r="H25" s="5"/>
      <c r="I25" s="5"/>
      <c r="J25" s="5"/>
      <c r="K25" s="6"/>
      <c r="L25" s="5"/>
      <c r="M25" s="7"/>
      <c r="N25" s="8"/>
      <c r="O25" s="9"/>
    </row>
    <row r="26" spans="1:18" ht="23.25" customHeight="1" x14ac:dyDescent="0.25">
      <c r="O26" s="173" t="s">
        <v>11</v>
      </c>
      <c r="P26" s="174" t="e">
        <f>#REF!+#REF!+#REF!+#REF!+#REF!</f>
        <v>#REF!</v>
      </c>
      <c r="Q26" s="175"/>
      <c r="R26" s="174"/>
    </row>
    <row r="28" spans="1:18" x14ac:dyDescent="0.25">
      <c r="R28" s="171"/>
    </row>
    <row r="29" spans="1:18" x14ac:dyDescent="0.25">
      <c r="R29" s="180"/>
    </row>
    <row r="30" spans="1:18" x14ac:dyDescent="0.25">
      <c r="R30" s="180"/>
    </row>
    <row r="31" spans="1:18" x14ac:dyDescent="0.25">
      <c r="R31" s="180"/>
    </row>
    <row r="32" spans="1:18" x14ac:dyDescent="0.25">
      <c r="R32" s="180"/>
    </row>
  </sheetData>
  <autoFilter ref="B2:R25" xr:uid="{FC5D5A8E-37E9-4EE2-8F80-AF621993691B}"/>
  <phoneticPr fontId="4" type="noConversion"/>
  <printOptions horizontalCentered="1"/>
  <pageMargins left="0.7" right="0.7" top="0.75" bottom="0.75" header="0.3" footer="0.3"/>
  <pageSetup paperSize="9" scale="50" orientation="landscape" r:id="rId1"/>
  <drawing r:id="rId2"/>
  <legacyDrawing r:id="rId3"/>
  <oleObjects>
    <mc:AlternateContent xmlns:mc="http://schemas.openxmlformats.org/markup-compatibility/2006">
      <mc:Choice Requires="x14">
        <oleObject progId="CorelDRAW.Graphic.13" shapeId="2178" r:id="rId4">
          <objectPr defaultSize="0" autoPict="0" r:id="rId5">
            <anchor moveWithCells="1" sizeWithCells="1">
              <from>
                <xdr:col>0</xdr:col>
                <xdr:colOff>85725</xdr:colOff>
                <xdr:row>0</xdr:row>
                <xdr:rowOff>123825</xdr:rowOff>
              </from>
              <to>
                <xdr:col>2</xdr:col>
                <xdr:colOff>123825</xdr:colOff>
                <xdr:row>0</xdr:row>
                <xdr:rowOff>447675</xdr:rowOff>
              </to>
            </anchor>
          </objectPr>
        </oleObject>
      </mc:Choice>
      <mc:Fallback>
        <oleObject progId="CorelDRAW.Graphic.13" shapeId="217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BD5D-1F47-4C52-B341-48649647E7D2}">
  <dimension ref="A1:O29"/>
  <sheetViews>
    <sheetView showGridLines="0" zoomScale="108" zoomScaleNormal="108" zoomScaleSheetLayoutView="75" workbookViewId="0">
      <selection activeCell="K12" sqref="K12"/>
    </sheetView>
  </sheetViews>
  <sheetFormatPr defaultColWidth="8.85546875" defaultRowHeight="15" x14ac:dyDescent="0.25"/>
  <cols>
    <col min="2" max="2" width="40.42578125" customWidth="1"/>
    <col min="3" max="3" width="48" bestFit="1" customWidth="1"/>
    <col min="6" max="6" width="15.7109375" bestFit="1" customWidth="1"/>
    <col min="7" max="10" width="9.28515625" customWidth="1"/>
    <col min="11" max="11" width="17.42578125" customWidth="1"/>
    <col min="12" max="12" width="22.85546875" customWidth="1"/>
    <col min="13" max="13" width="23.28515625" customWidth="1"/>
    <col min="15" max="15" width="25.85546875" customWidth="1"/>
    <col min="16" max="16" width="16.28515625" customWidth="1"/>
  </cols>
  <sheetData>
    <row r="1" spans="1:15" ht="26.1" customHeight="1" x14ac:dyDescent="0.25">
      <c r="A1" s="310" t="s">
        <v>158</v>
      </c>
      <c r="B1" s="311"/>
      <c r="C1" s="311"/>
      <c r="D1" s="311"/>
      <c r="E1" s="311"/>
      <c r="F1" s="311"/>
      <c r="G1" s="311"/>
      <c r="H1" s="311"/>
      <c r="I1" s="311"/>
      <c r="J1" s="311"/>
      <c r="K1" s="311"/>
      <c r="L1" s="311"/>
      <c r="M1" s="312"/>
    </row>
    <row r="3" spans="1:15" ht="25.35" customHeight="1" x14ac:dyDescent="0.25">
      <c r="A3" s="137" t="s">
        <v>2</v>
      </c>
      <c r="B3" s="138" t="s">
        <v>6</v>
      </c>
      <c r="C3" s="139" t="s">
        <v>12</v>
      </c>
      <c r="D3" s="138" t="s">
        <v>8</v>
      </c>
      <c r="E3" s="138" t="s">
        <v>13</v>
      </c>
      <c r="F3" s="138" t="s">
        <v>79</v>
      </c>
      <c r="G3" s="138" t="s">
        <v>80</v>
      </c>
      <c r="H3" s="138" t="s">
        <v>81</v>
      </c>
      <c r="I3" s="138" t="s">
        <v>82</v>
      </c>
      <c r="J3" s="138" t="s">
        <v>83</v>
      </c>
      <c r="K3" s="138" t="s">
        <v>66</v>
      </c>
      <c r="L3" s="138" t="s">
        <v>15</v>
      </c>
      <c r="M3" s="140" t="s">
        <v>0</v>
      </c>
    </row>
    <row r="4" spans="1:15" s="1" customFormat="1" ht="20.100000000000001" customHeight="1" x14ac:dyDescent="0.25">
      <c r="A4" s="132">
        <v>1</v>
      </c>
      <c r="B4" s="313"/>
      <c r="C4" s="313"/>
      <c r="D4" s="133"/>
      <c r="E4" s="134"/>
      <c r="F4" s="133"/>
      <c r="G4" s="135"/>
      <c r="H4" s="135"/>
      <c r="I4" s="135"/>
      <c r="J4" s="135"/>
      <c r="K4" s="136"/>
      <c r="L4" s="169"/>
      <c r="M4" s="141">
        <f>(D4*E4*K4*F4)*L4</f>
        <v>0</v>
      </c>
    </row>
    <row r="5" spans="1:15" s="1" customFormat="1" ht="20.100000000000001" customHeight="1" x14ac:dyDescent="0.25">
      <c r="A5" s="132">
        <v>2</v>
      </c>
      <c r="B5" s="314"/>
      <c r="C5" s="314"/>
      <c r="D5" s="133"/>
      <c r="E5" s="134"/>
      <c r="F5" s="133"/>
      <c r="G5" s="135"/>
      <c r="H5" s="135"/>
      <c r="I5" s="135"/>
      <c r="J5" s="135"/>
      <c r="K5" s="136"/>
      <c r="L5" s="169"/>
      <c r="M5" s="141">
        <f>(D5*E5*G5*K5)*L5</f>
        <v>0</v>
      </c>
    </row>
    <row r="6" spans="1:15" s="1" customFormat="1" ht="20.100000000000001" customHeight="1" x14ac:dyDescent="0.25">
      <c r="A6" s="132">
        <v>3</v>
      </c>
      <c r="B6" s="313"/>
      <c r="C6" s="313"/>
      <c r="D6" s="133"/>
      <c r="E6" s="134"/>
      <c r="F6" s="133"/>
      <c r="G6" s="135"/>
      <c r="H6" s="135"/>
      <c r="I6" s="135"/>
      <c r="J6" s="135"/>
      <c r="K6" s="136"/>
      <c r="L6" s="169"/>
      <c r="M6" s="141">
        <f>(D6*E6*K6*F6)*L6</f>
        <v>0</v>
      </c>
    </row>
    <row r="7" spans="1:15" s="1" customFormat="1" ht="20.100000000000001" customHeight="1" x14ac:dyDescent="0.25">
      <c r="A7" s="132">
        <v>4</v>
      </c>
      <c r="B7" s="314"/>
      <c r="C7" s="314"/>
      <c r="D7" s="133"/>
      <c r="E7" s="134"/>
      <c r="F7" s="133"/>
      <c r="G7" s="135"/>
      <c r="H7" s="135"/>
      <c r="I7" s="135"/>
      <c r="J7" s="135"/>
      <c r="K7" s="136"/>
      <c r="L7" s="169"/>
      <c r="M7" s="141">
        <f>(D7*E7*G7*K7)*L7</f>
        <v>0</v>
      </c>
    </row>
    <row r="8" spans="1:15" s="1" customFormat="1" ht="20.100000000000001" customHeight="1" x14ac:dyDescent="0.25">
      <c r="A8" s="132">
        <v>5</v>
      </c>
      <c r="B8" s="313"/>
      <c r="C8" s="313"/>
      <c r="D8" s="133"/>
      <c r="E8" s="134"/>
      <c r="F8" s="133"/>
      <c r="G8" s="135"/>
      <c r="H8" s="135"/>
      <c r="I8" s="135"/>
      <c r="J8" s="135"/>
      <c r="K8" s="136"/>
      <c r="L8" s="169"/>
      <c r="M8" s="141">
        <f>(D8*E8*K8*F8)*L8</f>
        <v>0</v>
      </c>
    </row>
    <row r="9" spans="1:15" s="1" customFormat="1" ht="20.100000000000001" customHeight="1" x14ac:dyDescent="0.25">
      <c r="A9" s="132">
        <v>6</v>
      </c>
      <c r="B9" s="314"/>
      <c r="C9" s="314"/>
      <c r="D9" s="133"/>
      <c r="E9" s="134"/>
      <c r="F9" s="133"/>
      <c r="G9" s="135"/>
      <c r="H9" s="135"/>
      <c r="I9" s="135"/>
      <c r="J9" s="135"/>
      <c r="K9" s="136"/>
      <c r="L9" s="169"/>
      <c r="M9" s="141">
        <f>(D9*E9*G9*K9)*L9</f>
        <v>0</v>
      </c>
    </row>
    <row r="10" spans="1:15" s="1" customFormat="1" ht="20.100000000000001" customHeight="1" x14ac:dyDescent="0.25">
      <c r="A10" s="132">
        <v>7</v>
      </c>
      <c r="B10" s="313"/>
      <c r="C10" s="313"/>
      <c r="D10" s="133"/>
      <c r="E10" s="134"/>
      <c r="F10" s="133"/>
      <c r="G10" s="135"/>
      <c r="H10" s="135"/>
      <c r="I10" s="135"/>
      <c r="J10" s="135"/>
      <c r="K10" s="136"/>
      <c r="L10" s="169"/>
      <c r="M10" s="141">
        <f>(D10*E10*K10*F10)*L10</f>
        <v>0</v>
      </c>
    </row>
    <row r="11" spans="1:15" s="1" customFormat="1" ht="20.100000000000001" customHeight="1" x14ac:dyDescent="0.25">
      <c r="A11" s="132">
        <v>8</v>
      </c>
      <c r="B11" s="314"/>
      <c r="C11" s="314"/>
      <c r="D11" s="133"/>
      <c r="E11" s="134"/>
      <c r="F11" s="133"/>
      <c r="G11" s="135"/>
      <c r="H11" s="135"/>
      <c r="I11" s="135"/>
      <c r="J11" s="135"/>
      <c r="K11" s="136"/>
      <c r="L11" s="169"/>
      <c r="M11" s="141">
        <f>(D11*E11*G11*K11)*L11</f>
        <v>0</v>
      </c>
    </row>
    <row r="12" spans="1:15" s="1" customFormat="1" ht="20.100000000000001" customHeight="1" x14ac:dyDescent="0.25">
      <c r="A12" s="132">
        <v>9</v>
      </c>
      <c r="B12" s="313"/>
      <c r="C12" s="313"/>
      <c r="D12" s="133"/>
      <c r="E12" s="134"/>
      <c r="F12" s="133"/>
      <c r="G12" s="135"/>
      <c r="H12" s="135"/>
      <c r="I12" s="135"/>
      <c r="J12" s="135"/>
      <c r="K12" s="136"/>
      <c r="L12" s="169"/>
      <c r="M12" s="141">
        <f>(D12*E12*K12*F12)*L12</f>
        <v>0</v>
      </c>
    </row>
    <row r="13" spans="1:15" s="1" customFormat="1" ht="20.100000000000001" customHeight="1" x14ac:dyDescent="0.25">
      <c r="A13" s="132">
        <v>10</v>
      </c>
      <c r="B13" s="315"/>
      <c r="C13" s="315"/>
      <c r="D13" s="133"/>
      <c r="E13" s="134"/>
      <c r="F13" s="133"/>
      <c r="G13" s="135"/>
      <c r="H13" s="135"/>
      <c r="I13" s="135"/>
      <c r="J13" s="135"/>
      <c r="K13" s="136"/>
      <c r="L13" s="169"/>
      <c r="M13" s="141">
        <f>(D13*E13*G13*K13)*L13</f>
        <v>0</v>
      </c>
    </row>
    <row r="14" spans="1:15" s="1" customFormat="1" ht="20.100000000000001" customHeight="1" x14ac:dyDescent="0.25">
      <c r="A14" s="132">
        <v>11</v>
      </c>
      <c r="B14" s="314"/>
      <c r="C14" s="314"/>
      <c r="D14" s="133"/>
      <c r="E14" s="134"/>
      <c r="F14" s="133"/>
      <c r="G14" s="135"/>
      <c r="H14" s="135"/>
      <c r="I14" s="135"/>
      <c r="J14" s="135"/>
      <c r="K14" s="136"/>
      <c r="L14" s="169"/>
      <c r="M14" s="141">
        <f>(D14*E14*H14*K14)*L14</f>
        <v>0</v>
      </c>
    </row>
    <row r="15" spans="1:15" s="1" customFormat="1" ht="20.100000000000001" customHeight="1" x14ac:dyDescent="0.25">
      <c r="A15" s="132">
        <v>12</v>
      </c>
      <c r="B15" s="313"/>
      <c r="C15" s="313"/>
      <c r="D15" s="133"/>
      <c r="E15" s="134"/>
      <c r="F15" s="133"/>
      <c r="G15" s="135"/>
      <c r="H15" s="135"/>
      <c r="I15" s="135"/>
      <c r="J15" s="135"/>
      <c r="K15" s="136"/>
      <c r="L15" s="169"/>
      <c r="M15" s="141">
        <f>(D15*E15*K15*F15)*L15</f>
        <v>0</v>
      </c>
      <c r="O15" s="12"/>
    </row>
    <row r="16" spans="1:15" s="1" customFormat="1" ht="20.100000000000001" customHeight="1" x14ac:dyDescent="0.25">
      <c r="A16" s="132">
        <v>13</v>
      </c>
      <c r="B16" s="314"/>
      <c r="C16" s="314"/>
      <c r="D16" s="133"/>
      <c r="E16" s="134"/>
      <c r="F16" s="133"/>
      <c r="G16" s="135"/>
      <c r="H16" s="135"/>
      <c r="I16" s="135"/>
      <c r="J16" s="135"/>
      <c r="K16" s="136"/>
      <c r="L16" s="169"/>
      <c r="M16" s="141">
        <f>(D16*E16*G16*K16)*L16</f>
        <v>0</v>
      </c>
      <c r="O16" s="12"/>
    </row>
    <row r="17" spans="1:15" s="1" customFormat="1" ht="20.100000000000001" customHeight="1" x14ac:dyDescent="0.25">
      <c r="A17" s="132">
        <v>14</v>
      </c>
      <c r="B17" s="313"/>
      <c r="C17" s="313"/>
      <c r="D17" s="133"/>
      <c r="E17" s="134"/>
      <c r="F17" s="133"/>
      <c r="G17" s="135"/>
      <c r="H17" s="135"/>
      <c r="I17" s="135"/>
      <c r="J17" s="135"/>
      <c r="K17" s="136"/>
      <c r="L17" s="169"/>
      <c r="M17" s="141">
        <f>(D17*E17*K17*F17)*L17</f>
        <v>0</v>
      </c>
    </row>
    <row r="18" spans="1:15" s="1" customFormat="1" ht="20.100000000000001" customHeight="1" x14ac:dyDescent="0.25">
      <c r="A18" s="132">
        <v>15</v>
      </c>
      <c r="B18" s="314"/>
      <c r="C18" s="314"/>
      <c r="D18" s="133"/>
      <c r="E18" s="134"/>
      <c r="F18" s="133"/>
      <c r="G18" s="135"/>
      <c r="H18" s="135"/>
      <c r="I18" s="135"/>
      <c r="J18" s="135"/>
      <c r="K18" s="136"/>
      <c r="L18" s="169"/>
      <c r="M18" s="141">
        <f>(D18*E18*G18*K18)*L18</f>
        <v>0</v>
      </c>
    </row>
    <row r="19" spans="1:15" s="1" customFormat="1" ht="8.4499999999999993" customHeight="1" x14ac:dyDescent="0.25">
      <c r="A19" s="3"/>
      <c r="B19" s="3"/>
      <c r="C19" s="126"/>
      <c r="D19" s="3"/>
      <c r="E19" s="3"/>
      <c r="F19" s="3"/>
      <c r="G19" s="3"/>
      <c r="H19" s="127"/>
      <c r="I19" s="127"/>
      <c r="J19" s="127"/>
      <c r="K19" s="128"/>
      <c r="L19" s="129"/>
      <c r="M19" s="130"/>
    </row>
    <row r="20" spans="1:15" ht="17.45" customHeight="1" x14ac:dyDescent="0.25">
      <c r="L20" s="131" t="s">
        <v>84</v>
      </c>
      <c r="M20" s="142">
        <f>SUM(M4:M18)</f>
        <v>0</v>
      </c>
      <c r="O20" s="1"/>
    </row>
    <row r="21" spans="1:15" s="1" customFormat="1" ht="8.4499999999999993" customHeight="1" x14ac:dyDescent="0.25">
      <c r="A21" s="3"/>
      <c r="B21" s="3"/>
      <c r="C21" s="126"/>
      <c r="D21" s="3"/>
      <c r="E21" s="3"/>
      <c r="F21" s="3"/>
      <c r="G21" s="3"/>
      <c r="H21" s="127"/>
      <c r="I21" s="127"/>
      <c r="J21" s="127"/>
      <c r="K21" s="128"/>
      <c r="L21" s="129"/>
      <c r="M21" s="130"/>
    </row>
    <row r="23" spans="1:15" x14ac:dyDescent="0.25">
      <c r="B23" s="170"/>
      <c r="M23" s="168"/>
    </row>
    <row r="29" spans="1:15" x14ac:dyDescent="0.25">
      <c r="B29" s="170"/>
    </row>
  </sheetData>
  <mergeCells count="15">
    <mergeCell ref="C15:C16"/>
    <mergeCell ref="B15:B16"/>
    <mergeCell ref="C17:C18"/>
    <mergeCell ref="B17:B18"/>
    <mergeCell ref="C8:C9"/>
    <mergeCell ref="B8:B9"/>
    <mergeCell ref="C10:C11"/>
    <mergeCell ref="B10:B11"/>
    <mergeCell ref="C12:C14"/>
    <mergeCell ref="B12:B14"/>
    <mergeCell ref="A1:M1"/>
    <mergeCell ref="C4:C5"/>
    <mergeCell ref="B4:B5"/>
    <mergeCell ref="C6:C7"/>
    <mergeCell ref="B6:B7"/>
  </mergeCells>
  <printOptions horizontalCentered="1"/>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58B-1D3D-46B6-9039-068A73A161C1}">
  <dimension ref="A1:DT55"/>
  <sheetViews>
    <sheetView showGridLines="0" tabSelected="1" topLeftCell="E8" zoomScale="70" zoomScaleNormal="70" zoomScaleSheetLayoutView="75" workbookViewId="0">
      <selection activeCell="DA19" sqref="DA19"/>
    </sheetView>
  </sheetViews>
  <sheetFormatPr defaultColWidth="8.7109375" defaultRowHeight="15" outlineLevelCol="1" x14ac:dyDescent="0.25"/>
  <cols>
    <col min="1" max="1" width="4.85546875" style="13" customWidth="1"/>
    <col min="2" max="2" width="10.85546875" style="13" customWidth="1"/>
    <col min="3" max="3" width="65.140625" style="13" customWidth="1"/>
    <col min="4" max="4" width="13.85546875" style="13" customWidth="1"/>
    <col min="5" max="5" width="48.42578125" style="13" bestFit="1" customWidth="1"/>
    <col min="6" max="6" width="9.85546875" style="13" hidden="1" customWidth="1" outlineLevel="1"/>
    <col min="7" max="68" width="6.7109375" style="13" hidden="1" customWidth="1" outlineLevel="1"/>
    <col min="69" max="69" width="7.28515625" style="13" hidden="1" customWidth="1" outlineLevel="1"/>
    <col min="70" max="87" width="6.7109375" style="13" hidden="1" customWidth="1" outlineLevel="1"/>
    <col min="88" max="99" width="7.28515625" style="13" hidden="1" customWidth="1" outlineLevel="1"/>
    <col min="100" max="100" width="10.140625" style="50" hidden="1" customWidth="1" outlineLevel="1"/>
    <col min="101" max="101" width="14" style="50" hidden="1" customWidth="1" outlineLevel="1"/>
    <col min="102" max="102" width="8.7109375" style="50" hidden="1" customWidth="1" outlineLevel="1"/>
    <col min="103" max="103" width="8.7109375" style="50" customWidth="1" outlineLevel="1"/>
    <col min="104" max="104" width="7.7109375" style="13" bestFit="1" customWidth="1"/>
    <col min="105" max="105" width="53.85546875" style="13" bestFit="1" customWidth="1"/>
    <col min="106" max="106" width="16.42578125" style="13" customWidth="1"/>
    <col min="107" max="107" width="42.5703125" style="13" bestFit="1" customWidth="1"/>
    <col min="108" max="108" width="20.140625" style="13" hidden="1" customWidth="1"/>
    <col min="109" max="109" width="19.5703125" style="13" hidden="1" customWidth="1"/>
    <col min="110" max="110" width="11.85546875" style="13" hidden="1" customWidth="1"/>
    <col min="111" max="111" width="18.42578125" style="13" hidden="1" customWidth="1"/>
    <col min="112" max="112" width="21.7109375" style="13" hidden="1" customWidth="1"/>
    <col min="113" max="113" width="13.28515625" style="13" hidden="1" customWidth="1"/>
    <col min="114" max="114" width="30.42578125" style="13" hidden="1" customWidth="1"/>
    <col min="115" max="115" width="27.42578125" style="13" hidden="1" customWidth="1"/>
    <col min="116" max="118" width="28.28515625" style="13" customWidth="1"/>
    <col min="119" max="119" width="21" style="13" customWidth="1"/>
    <col min="120" max="120" width="21" style="13" bestFit="1" customWidth="1"/>
    <col min="121" max="121" width="8.7109375" style="13"/>
    <col min="122" max="124" width="33.42578125" style="13" bestFit="1" customWidth="1"/>
    <col min="125" max="125" width="14.28515625" style="13" bestFit="1" customWidth="1"/>
    <col min="126" max="126" width="8.7109375" style="13"/>
    <col min="127" max="127" width="40.5703125" style="13" customWidth="1"/>
    <col min="128" max="198" width="8.7109375" style="13"/>
    <col min="199" max="199" width="30.85546875" style="13" customWidth="1"/>
    <col min="200" max="200" width="17.28515625" style="13" customWidth="1"/>
    <col min="201" max="202" width="0" style="13" hidden="1" customWidth="1"/>
    <col min="203" max="203" width="36.28515625" style="13" customWidth="1"/>
    <col min="204" max="215" width="7.28515625" style="13" customWidth="1"/>
    <col min="216" max="216" width="7.7109375" style="13" customWidth="1"/>
    <col min="217" max="225" width="7.28515625" style="13" customWidth="1"/>
    <col min="226" max="226" width="8.140625" style="13" customWidth="1"/>
    <col min="227" max="250" width="7.28515625" style="13" customWidth="1"/>
    <col min="251" max="299" width="0" style="13" hidden="1" customWidth="1"/>
    <col min="300" max="300" width="13.28515625" style="13" customWidth="1"/>
    <col min="301" max="302" width="8.7109375" style="13"/>
    <col min="303" max="313" width="0" style="13" hidden="1" customWidth="1"/>
    <col min="314" max="314" width="8.7109375" style="13"/>
    <col min="315" max="315" width="7.7109375" style="13" bestFit="1" customWidth="1"/>
    <col min="316" max="316" width="45.7109375" style="13" customWidth="1"/>
    <col min="317" max="317" width="16.42578125" style="13" customWidth="1"/>
    <col min="318" max="318" width="22.140625" style="13" customWidth="1"/>
    <col min="319" max="319" width="20.140625" style="13" customWidth="1"/>
    <col min="320" max="320" width="21.7109375" style="13" customWidth="1"/>
    <col min="321" max="321" width="16" style="13" customWidth="1"/>
    <col min="322" max="322" width="18.42578125" style="13" customWidth="1"/>
    <col min="323" max="323" width="21.7109375" style="13" customWidth="1"/>
    <col min="324" max="324" width="13.28515625" style="13" customWidth="1"/>
    <col min="325" max="325" width="28.28515625" style="13" customWidth="1"/>
    <col min="326" max="326" width="4.7109375" style="13" customWidth="1"/>
    <col min="327" max="327" width="7.7109375" style="13" bestFit="1" customWidth="1"/>
    <col min="328" max="328" width="45.7109375" style="13" customWidth="1"/>
    <col min="329" max="329" width="16.42578125" style="13" customWidth="1"/>
    <col min="330" max="330" width="22.140625" style="13" customWidth="1"/>
    <col min="331" max="331" width="20.140625" style="13" customWidth="1"/>
    <col min="332" max="332" width="21.7109375" style="13" customWidth="1"/>
    <col min="333" max="333" width="16" style="13" customWidth="1"/>
    <col min="334" max="334" width="18.42578125" style="13" customWidth="1"/>
    <col min="335" max="335" width="21.7109375" style="13" customWidth="1"/>
    <col min="336" max="336" width="13.28515625" style="13" customWidth="1"/>
    <col min="337" max="337" width="28.28515625" style="13" customWidth="1"/>
    <col min="338" max="361" width="0" style="13" hidden="1" customWidth="1"/>
    <col min="362" max="364" width="8.7109375" style="13"/>
    <col min="365" max="365" width="21" style="13" customWidth="1"/>
    <col min="366" max="454" width="8.7109375" style="13"/>
    <col min="455" max="455" width="30.85546875" style="13" customWidth="1"/>
    <col min="456" max="456" width="17.28515625" style="13" customWidth="1"/>
    <col min="457" max="458" width="0" style="13" hidden="1" customWidth="1"/>
    <col min="459" max="459" width="36.28515625" style="13" customWidth="1"/>
    <col min="460" max="471" width="7.28515625" style="13" customWidth="1"/>
    <col min="472" max="472" width="7.7109375" style="13" customWidth="1"/>
    <col min="473" max="481" width="7.28515625" style="13" customWidth="1"/>
    <col min="482" max="482" width="8.140625" style="13" customWidth="1"/>
    <col min="483" max="506" width="7.28515625" style="13" customWidth="1"/>
    <col min="507" max="555" width="0" style="13" hidden="1" customWidth="1"/>
    <col min="556" max="556" width="13.28515625" style="13" customWidth="1"/>
    <col min="557" max="558" width="8.7109375" style="13"/>
    <col min="559" max="569" width="0" style="13" hidden="1" customWidth="1"/>
    <col min="570" max="570" width="8.7109375" style="13"/>
    <col min="571" max="571" width="7.7109375" style="13" bestFit="1" customWidth="1"/>
    <col min="572" max="572" width="45.7109375" style="13" customWidth="1"/>
    <col min="573" max="573" width="16.42578125" style="13" customWidth="1"/>
    <col min="574" max="574" width="22.140625" style="13" customWidth="1"/>
    <col min="575" max="575" width="20.140625" style="13" customWidth="1"/>
    <col min="576" max="576" width="21.7109375" style="13" customWidth="1"/>
    <col min="577" max="577" width="16" style="13" customWidth="1"/>
    <col min="578" max="578" width="18.42578125" style="13" customWidth="1"/>
    <col min="579" max="579" width="21.7109375" style="13" customWidth="1"/>
    <col min="580" max="580" width="13.28515625" style="13" customWidth="1"/>
    <col min="581" max="581" width="28.28515625" style="13" customWidth="1"/>
    <col min="582" max="582" width="4.7109375" style="13" customWidth="1"/>
    <col min="583" max="583" width="7.7109375" style="13" bestFit="1" customWidth="1"/>
    <col min="584" max="584" width="45.7109375" style="13" customWidth="1"/>
    <col min="585" max="585" width="16.42578125" style="13" customWidth="1"/>
    <col min="586" max="586" width="22.140625" style="13" customWidth="1"/>
    <col min="587" max="587" width="20.140625" style="13" customWidth="1"/>
    <col min="588" max="588" width="21.7109375" style="13" customWidth="1"/>
    <col min="589" max="589" width="16" style="13" customWidth="1"/>
    <col min="590" max="590" width="18.42578125" style="13" customWidth="1"/>
    <col min="591" max="591" width="21.7109375" style="13" customWidth="1"/>
    <col min="592" max="592" width="13.28515625" style="13" customWidth="1"/>
    <col min="593" max="593" width="28.28515625" style="13" customWidth="1"/>
    <col min="594" max="617" width="0" style="13" hidden="1" customWidth="1"/>
    <col min="618" max="620" width="8.7109375" style="13"/>
    <col min="621" max="621" width="21" style="13" customWidth="1"/>
    <col min="622" max="710" width="8.7109375" style="13"/>
    <col min="711" max="711" width="30.85546875" style="13" customWidth="1"/>
    <col min="712" max="712" width="17.28515625" style="13" customWidth="1"/>
    <col min="713" max="714" width="0" style="13" hidden="1" customWidth="1"/>
    <col min="715" max="715" width="36.28515625" style="13" customWidth="1"/>
    <col min="716" max="727" width="7.28515625" style="13" customWidth="1"/>
    <col min="728" max="728" width="7.7109375" style="13" customWidth="1"/>
    <col min="729" max="737" width="7.28515625" style="13" customWidth="1"/>
    <col min="738" max="738" width="8.140625" style="13" customWidth="1"/>
    <col min="739" max="762" width="7.28515625" style="13" customWidth="1"/>
    <col min="763" max="811" width="0" style="13" hidden="1" customWidth="1"/>
    <col min="812" max="812" width="13.28515625" style="13" customWidth="1"/>
    <col min="813" max="814" width="8.7109375" style="13"/>
    <col min="815" max="825" width="0" style="13" hidden="1" customWidth="1"/>
    <col min="826" max="826" width="8.7109375" style="13"/>
    <col min="827" max="827" width="7.7109375" style="13" bestFit="1" customWidth="1"/>
    <col min="828" max="828" width="45.7109375" style="13" customWidth="1"/>
    <col min="829" max="829" width="16.42578125" style="13" customWidth="1"/>
    <col min="830" max="830" width="22.140625" style="13" customWidth="1"/>
    <col min="831" max="831" width="20.140625" style="13" customWidth="1"/>
    <col min="832" max="832" width="21.7109375" style="13" customWidth="1"/>
    <col min="833" max="833" width="16" style="13" customWidth="1"/>
    <col min="834" max="834" width="18.42578125" style="13" customWidth="1"/>
    <col min="835" max="835" width="21.7109375" style="13" customWidth="1"/>
    <col min="836" max="836" width="13.28515625" style="13" customWidth="1"/>
    <col min="837" max="837" width="28.28515625" style="13" customWidth="1"/>
    <col min="838" max="838" width="4.7109375" style="13" customWidth="1"/>
    <col min="839" max="839" width="7.7109375" style="13" bestFit="1" customWidth="1"/>
    <col min="840" max="840" width="45.7109375" style="13" customWidth="1"/>
    <col min="841" max="841" width="16.42578125" style="13" customWidth="1"/>
    <col min="842" max="842" width="22.140625" style="13" customWidth="1"/>
    <col min="843" max="843" width="20.140625" style="13" customWidth="1"/>
    <col min="844" max="844" width="21.7109375" style="13" customWidth="1"/>
    <col min="845" max="845" width="16" style="13" customWidth="1"/>
    <col min="846" max="846" width="18.42578125" style="13" customWidth="1"/>
    <col min="847" max="847" width="21.7109375" style="13" customWidth="1"/>
    <col min="848" max="848" width="13.28515625" style="13" customWidth="1"/>
    <col min="849" max="849" width="28.28515625" style="13" customWidth="1"/>
    <col min="850" max="873" width="0" style="13" hidden="1" customWidth="1"/>
    <col min="874" max="876" width="8.7109375" style="13"/>
    <col min="877" max="877" width="21" style="13" customWidth="1"/>
    <col min="878" max="966" width="8.7109375" style="13"/>
    <col min="967" max="967" width="30.85546875" style="13" customWidth="1"/>
    <col min="968" max="968" width="17.28515625" style="13" customWidth="1"/>
    <col min="969" max="970" width="0" style="13" hidden="1" customWidth="1"/>
    <col min="971" max="971" width="36.28515625" style="13" customWidth="1"/>
    <col min="972" max="983" width="7.28515625" style="13" customWidth="1"/>
    <col min="984" max="984" width="7.7109375" style="13" customWidth="1"/>
    <col min="985" max="993" width="7.28515625" style="13" customWidth="1"/>
    <col min="994" max="994" width="8.140625" style="13" customWidth="1"/>
    <col min="995" max="1018" width="7.28515625" style="13" customWidth="1"/>
    <col min="1019" max="1067" width="0" style="13" hidden="1" customWidth="1"/>
    <col min="1068" max="1068" width="13.28515625" style="13" customWidth="1"/>
    <col min="1069" max="1070" width="8.7109375" style="13"/>
    <col min="1071" max="1081" width="0" style="13" hidden="1" customWidth="1"/>
    <col min="1082" max="1082" width="8.7109375" style="13"/>
    <col min="1083" max="1083" width="7.7109375" style="13" bestFit="1" customWidth="1"/>
    <col min="1084" max="1084" width="45.7109375" style="13" customWidth="1"/>
    <col min="1085" max="1085" width="16.42578125" style="13" customWidth="1"/>
    <col min="1086" max="1086" width="22.140625" style="13" customWidth="1"/>
    <col min="1087" max="1087" width="20.140625" style="13" customWidth="1"/>
    <col min="1088" max="1088" width="21.7109375" style="13" customWidth="1"/>
    <col min="1089" max="1089" width="16" style="13" customWidth="1"/>
    <col min="1090" max="1090" width="18.42578125" style="13" customWidth="1"/>
    <col min="1091" max="1091" width="21.7109375" style="13" customWidth="1"/>
    <col min="1092" max="1092" width="13.28515625" style="13" customWidth="1"/>
    <col min="1093" max="1093" width="28.28515625" style="13" customWidth="1"/>
    <col min="1094" max="1094" width="4.7109375" style="13" customWidth="1"/>
    <col min="1095" max="1095" width="7.7109375" style="13" bestFit="1" customWidth="1"/>
    <col min="1096" max="1096" width="45.7109375" style="13" customWidth="1"/>
    <col min="1097" max="1097" width="16.42578125" style="13" customWidth="1"/>
    <col min="1098" max="1098" width="22.140625" style="13" customWidth="1"/>
    <col min="1099" max="1099" width="20.140625" style="13" customWidth="1"/>
    <col min="1100" max="1100" width="21.7109375" style="13" customWidth="1"/>
    <col min="1101" max="1101" width="16" style="13" customWidth="1"/>
    <col min="1102" max="1102" width="18.42578125" style="13" customWidth="1"/>
    <col min="1103" max="1103" width="21.7109375" style="13" customWidth="1"/>
    <col min="1104" max="1104" width="13.28515625" style="13" customWidth="1"/>
    <col min="1105" max="1105" width="28.28515625" style="13" customWidth="1"/>
    <col min="1106" max="1129" width="0" style="13" hidden="1" customWidth="1"/>
    <col min="1130" max="1132" width="8.7109375" style="13"/>
    <col min="1133" max="1133" width="21" style="13" customWidth="1"/>
    <col min="1134" max="1222" width="8.7109375" style="13"/>
    <col min="1223" max="1223" width="30.85546875" style="13" customWidth="1"/>
    <col min="1224" max="1224" width="17.28515625" style="13" customWidth="1"/>
    <col min="1225" max="1226" width="0" style="13" hidden="1" customWidth="1"/>
    <col min="1227" max="1227" width="36.28515625" style="13" customWidth="1"/>
    <col min="1228" max="1239" width="7.28515625" style="13" customWidth="1"/>
    <col min="1240" max="1240" width="7.7109375" style="13" customWidth="1"/>
    <col min="1241" max="1249" width="7.28515625" style="13" customWidth="1"/>
    <col min="1250" max="1250" width="8.140625" style="13" customWidth="1"/>
    <col min="1251" max="1274" width="7.28515625" style="13" customWidth="1"/>
    <col min="1275" max="1323" width="0" style="13" hidden="1" customWidth="1"/>
    <col min="1324" max="1324" width="13.28515625" style="13" customWidth="1"/>
    <col min="1325" max="1326" width="8.7109375" style="13"/>
    <col min="1327" max="1337" width="0" style="13" hidden="1" customWidth="1"/>
    <col min="1338" max="1338" width="8.7109375" style="13"/>
    <col min="1339" max="1339" width="7.7109375" style="13" bestFit="1" customWidth="1"/>
    <col min="1340" max="1340" width="45.7109375" style="13" customWidth="1"/>
    <col min="1341" max="1341" width="16.42578125" style="13" customWidth="1"/>
    <col min="1342" max="1342" width="22.140625" style="13" customWidth="1"/>
    <col min="1343" max="1343" width="20.140625" style="13" customWidth="1"/>
    <col min="1344" max="1344" width="21.7109375" style="13" customWidth="1"/>
    <col min="1345" max="1345" width="16" style="13" customWidth="1"/>
    <col min="1346" max="1346" width="18.42578125" style="13" customWidth="1"/>
    <col min="1347" max="1347" width="21.7109375" style="13" customWidth="1"/>
    <col min="1348" max="1348" width="13.28515625" style="13" customWidth="1"/>
    <col min="1349" max="1349" width="28.28515625" style="13" customWidth="1"/>
    <col min="1350" max="1350" width="4.7109375" style="13" customWidth="1"/>
    <col min="1351" max="1351" width="7.7109375" style="13" bestFit="1" customWidth="1"/>
    <col min="1352" max="1352" width="45.7109375" style="13" customWidth="1"/>
    <col min="1353" max="1353" width="16.42578125" style="13" customWidth="1"/>
    <col min="1354" max="1354" width="22.140625" style="13" customWidth="1"/>
    <col min="1355" max="1355" width="20.140625" style="13" customWidth="1"/>
    <col min="1356" max="1356" width="21.7109375" style="13" customWidth="1"/>
    <col min="1357" max="1357" width="16" style="13" customWidth="1"/>
    <col min="1358" max="1358" width="18.42578125" style="13" customWidth="1"/>
    <col min="1359" max="1359" width="21.7109375" style="13" customWidth="1"/>
    <col min="1360" max="1360" width="13.28515625" style="13" customWidth="1"/>
    <col min="1361" max="1361" width="28.28515625" style="13" customWidth="1"/>
    <col min="1362" max="1385" width="0" style="13" hidden="1" customWidth="1"/>
    <col min="1386" max="1388" width="8.7109375" style="13"/>
    <col min="1389" max="1389" width="21" style="13" customWidth="1"/>
    <col min="1390" max="1478" width="8.7109375" style="13"/>
    <col min="1479" max="1479" width="30.85546875" style="13" customWidth="1"/>
    <col min="1480" max="1480" width="17.28515625" style="13" customWidth="1"/>
    <col min="1481" max="1482" width="0" style="13" hidden="1" customWidth="1"/>
    <col min="1483" max="1483" width="36.28515625" style="13" customWidth="1"/>
    <col min="1484" max="1495" width="7.28515625" style="13" customWidth="1"/>
    <col min="1496" max="1496" width="7.7109375" style="13" customWidth="1"/>
    <col min="1497" max="1505" width="7.28515625" style="13" customWidth="1"/>
    <col min="1506" max="1506" width="8.140625" style="13" customWidth="1"/>
    <col min="1507" max="1530" width="7.28515625" style="13" customWidth="1"/>
    <col min="1531" max="1579" width="0" style="13" hidden="1" customWidth="1"/>
    <col min="1580" max="1580" width="13.28515625" style="13" customWidth="1"/>
    <col min="1581" max="1582" width="8.7109375" style="13"/>
    <col min="1583" max="1593" width="0" style="13" hidden="1" customWidth="1"/>
    <col min="1594" max="1594" width="8.7109375" style="13"/>
    <col min="1595" max="1595" width="7.7109375" style="13" bestFit="1" customWidth="1"/>
    <col min="1596" max="1596" width="45.7109375" style="13" customWidth="1"/>
    <col min="1597" max="1597" width="16.42578125" style="13" customWidth="1"/>
    <col min="1598" max="1598" width="22.140625" style="13" customWidth="1"/>
    <col min="1599" max="1599" width="20.140625" style="13" customWidth="1"/>
    <col min="1600" max="1600" width="21.7109375" style="13" customWidth="1"/>
    <col min="1601" max="1601" width="16" style="13" customWidth="1"/>
    <col min="1602" max="1602" width="18.42578125" style="13" customWidth="1"/>
    <col min="1603" max="1603" width="21.7109375" style="13" customWidth="1"/>
    <col min="1604" max="1604" width="13.28515625" style="13" customWidth="1"/>
    <col min="1605" max="1605" width="28.28515625" style="13" customWidth="1"/>
    <col min="1606" max="1606" width="4.7109375" style="13" customWidth="1"/>
    <col min="1607" max="1607" width="7.7109375" style="13" bestFit="1" customWidth="1"/>
    <col min="1608" max="1608" width="45.7109375" style="13" customWidth="1"/>
    <col min="1609" max="1609" width="16.42578125" style="13" customWidth="1"/>
    <col min="1610" max="1610" width="22.140625" style="13" customWidth="1"/>
    <col min="1611" max="1611" width="20.140625" style="13" customWidth="1"/>
    <col min="1612" max="1612" width="21.7109375" style="13" customWidth="1"/>
    <col min="1613" max="1613" width="16" style="13" customWidth="1"/>
    <col min="1614" max="1614" width="18.42578125" style="13" customWidth="1"/>
    <col min="1615" max="1615" width="21.7109375" style="13" customWidth="1"/>
    <col min="1616" max="1616" width="13.28515625" style="13" customWidth="1"/>
    <col min="1617" max="1617" width="28.28515625" style="13" customWidth="1"/>
    <col min="1618" max="1641" width="0" style="13" hidden="1" customWidth="1"/>
    <col min="1642" max="1644" width="8.7109375" style="13"/>
    <col min="1645" max="1645" width="21" style="13" customWidth="1"/>
    <col min="1646" max="1734" width="8.7109375" style="13"/>
    <col min="1735" max="1735" width="30.85546875" style="13" customWidth="1"/>
    <col min="1736" max="1736" width="17.28515625" style="13" customWidth="1"/>
    <col min="1737" max="1738" width="0" style="13" hidden="1" customWidth="1"/>
    <col min="1739" max="1739" width="36.28515625" style="13" customWidth="1"/>
    <col min="1740" max="1751" width="7.28515625" style="13" customWidth="1"/>
    <col min="1752" max="1752" width="7.7109375" style="13" customWidth="1"/>
    <col min="1753" max="1761" width="7.28515625" style="13" customWidth="1"/>
    <col min="1762" max="1762" width="8.140625" style="13" customWidth="1"/>
    <col min="1763" max="1786" width="7.28515625" style="13" customWidth="1"/>
    <col min="1787" max="1835" width="0" style="13" hidden="1" customWidth="1"/>
    <col min="1836" max="1836" width="13.28515625" style="13" customWidth="1"/>
    <col min="1837" max="1838" width="8.7109375" style="13"/>
    <col min="1839" max="1849" width="0" style="13" hidden="1" customWidth="1"/>
    <col min="1850" max="1850" width="8.7109375" style="13"/>
    <col min="1851" max="1851" width="7.7109375" style="13" bestFit="1" customWidth="1"/>
    <col min="1852" max="1852" width="45.7109375" style="13" customWidth="1"/>
    <col min="1853" max="1853" width="16.42578125" style="13" customWidth="1"/>
    <col min="1854" max="1854" width="22.140625" style="13" customWidth="1"/>
    <col min="1855" max="1855" width="20.140625" style="13" customWidth="1"/>
    <col min="1856" max="1856" width="21.7109375" style="13" customWidth="1"/>
    <col min="1857" max="1857" width="16" style="13" customWidth="1"/>
    <col min="1858" max="1858" width="18.42578125" style="13" customWidth="1"/>
    <col min="1859" max="1859" width="21.7109375" style="13" customWidth="1"/>
    <col min="1860" max="1860" width="13.28515625" style="13" customWidth="1"/>
    <col min="1861" max="1861" width="28.28515625" style="13" customWidth="1"/>
    <col min="1862" max="1862" width="4.7109375" style="13" customWidth="1"/>
    <col min="1863" max="1863" width="7.7109375" style="13" bestFit="1" customWidth="1"/>
    <col min="1864" max="1864" width="45.7109375" style="13" customWidth="1"/>
    <col min="1865" max="1865" width="16.42578125" style="13" customWidth="1"/>
    <col min="1866" max="1866" width="22.140625" style="13" customWidth="1"/>
    <col min="1867" max="1867" width="20.140625" style="13" customWidth="1"/>
    <col min="1868" max="1868" width="21.7109375" style="13" customWidth="1"/>
    <col min="1869" max="1869" width="16" style="13" customWidth="1"/>
    <col min="1870" max="1870" width="18.42578125" style="13" customWidth="1"/>
    <col min="1871" max="1871" width="21.7109375" style="13" customWidth="1"/>
    <col min="1872" max="1872" width="13.28515625" style="13" customWidth="1"/>
    <col min="1873" max="1873" width="28.28515625" style="13" customWidth="1"/>
    <col min="1874" max="1897" width="0" style="13" hidden="1" customWidth="1"/>
    <col min="1898" max="1900" width="8.7109375" style="13"/>
    <col min="1901" max="1901" width="21" style="13" customWidth="1"/>
    <col min="1902" max="1990" width="8.7109375" style="13"/>
    <col min="1991" max="1991" width="30.85546875" style="13" customWidth="1"/>
    <col min="1992" max="1992" width="17.28515625" style="13" customWidth="1"/>
    <col min="1993" max="1994" width="0" style="13" hidden="1" customWidth="1"/>
    <col min="1995" max="1995" width="36.28515625" style="13" customWidth="1"/>
    <col min="1996" max="2007" width="7.28515625" style="13" customWidth="1"/>
    <col min="2008" max="2008" width="7.7109375" style="13" customWidth="1"/>
    <col min="2009" max="2017" width="7.28515625" style="13" customWidth="1"/>
    <col min="2018" max="2018" width="8.140625" style="13" customWidth="1"/>
    <col min="2019" max="2042" width="7.28515625" style="13" customWidth="1"/>
    <col min="2043" max="2091" width="0" style="13" hidden="1" customWidth="1"/>
    <col min="2092" max="2092" width="13.28515625" style="13" customWidth="1"/>
    <col min="2093" max="2094" width="8.7109375" style="13"/>
    <col min="2095" max="2105" width="0" style="13" hidden="1" customWidth="1"/>
    <col min="2106" max="2106" width="8.7109375" style="13"/>
    <col min="2107" max="2107" width="7.7109375" style="13" bestFit="1" customWidth="1"/>
    <col min="2108" max="2108" width="45.7109375" style="13" customWidth="1"/>
    <col min="2109" max="2109" width="16.42578125" style="13" customWidth="1"/>
    <col min="2110" max="2110" width="22.140625" style="13" customWidth="1"/>
    <col min="2111" max="2111" width="20.140625" style="13" customWidth="1"/>
    <col min="2112" max="2112" width="21.7109375" style="13" customWidth="1"/>
    <col min="2113" max="2113" width="16" style="13" customWidth="1"/>
    <col min="2114" max="2114" width="18.42578125" style="13" customWidth="1"/>
    <col min="2115" max="2115" width="21.7109375" style="13" customWidth="1"/>
    <col min="2116" max="2116" width="13.28515625" style="13" customWidth="1"/>
    <col min="2117" max="2117" width="28.28515625" style="13" customWidth="1"/>
    <col min="2118" max="2118" width="4.7109375" style="13" customWidth="1"/>
    <col min="2119" max="2119" width="7.7109375" style="13" bestFit="1" customWidth="1"/>
    <col min="2120" max="2120" width="45.7109375" style="13" customWidth="1"/>
    <col min="2121" max="2121" width="16.42578125" style="13" customWidth="1"/>
    <col min="2122" max="2122" width="22.140625" style="13" customWidth="1"/>
    <col min="2123" max="2123" width="20.140625" style="13" customWidth="1"/>
    <col min="2124" max="2124" width="21.7109375" style="13" customWidth="1"/>
    <col min="2125" max="2125" width="16" style="13" customWidth="1"/>
    <col min="2126" max="2126" width="18.42578125" style="13" customWidth="1"/>
    <col min="2127" max="2127" width="21.7109375" style="13" customWidth="1"/>
    <col min="2128" max="2128" width="13.28515625" style="13" customWidth="1"/>
    <col min="2129" max="2129" width="28.28515625" style="13" customWidth="1"/>
    <col min="2130" max="2153" width="0" style="13" hidden="1" customWidth="1"/>
    <col min="2154" max="2156" width="8.7109375" style="13"/>
    <col min="2157" max="2157" width="21" style="13" customWidth="1"/>
    <col min="2158" max="2246" width="8.7109375" style="13"/>
    <col min="2247" max="2247" width="30.85546875" style="13" customWidth="1"/>
    <col min="2248" max="2248" width="17.28515625" style="13" customWidth="1"/>
    <col min="2249" max="2250" width="0" style="13" hidden="1" customWidth="1"/>
    <col min="2251" max="2251" width="36.28515625" style="13" customWidth="1"/>
    <col min="2252" max="2263" width="7.28515625" style="13" customWidth="1"/>
    <col min="2264" max="2264" width="7.7109375" style="13" customWidth="1"/>
    <col min="2265" max="2273" width="7.28515625" style="13" customWidth="1"/>
    <col min="2274" max="2274" width="8.140625" style="13" customWidth="1"/>
    <col min="2275" max="2298" width="7.28515625" style="13" customWidth="1"/>
    <col min="2299" max="2347" width="0" style="13" hidden="1" customWidth="1"/>
    <col min="2348" max="2348" width="13.28515625" style="13" customWidth="1"/>
    <col min="2349" max="2350" width="8.7109375" style="13"/>
    <col min="2351" max="2361" width="0" style="13" hidden="1" customWidth="1"/>
    <col min="2362" max="2362" width="8.7109375" style="13"/>
    <col min="2363" max="2363" width="7.7109375" style="13" bestFit="1" customWidth="1"/>
    <col min="2364" max="2364" width="45.7109375" style="13" customWidth="1"/>
    <col min="2365" max="2365" width="16.42578125" style="13" customWidth="1"/>
    <col min="2366" max="2366" width="22.140625" style="13" customWidth="1"/>
    <col min="2367" max="2367" width="20.140625" style="13" customWidth="1"/>
    <col min="2368" max="2368" width="21.7109375" style="13" customWidth="1"/>
    <col min="2369" max="2369" width="16" style="13" customWidth="1"/>
    <col min="2370" max="2370" width="18.42578125" style="13" customWidth="1"/>
    <col min="2371" max="2371" width="21.7109375" style="13" customWidth="1"/>
    <col min="2372" max="2372" width="13.28515625" style="13" customWidth="1"/>
    <col min="2373" max="2373" width="28.28515625" style="13" customWidth="1"/>
    <col min="2374" max="2374" width="4.7109375" style="13" customWidth="1"/>
    <col min="2375" max="2375" width="7.7109375" style="13" bestFit="1" customWidth="1"/>
    <col min="2376" max="2376" width="45.7109375" style="13" customWidth="1"/>
    <col min="2377" max="2377" width="16.42578125" style="13" customWidth="1"/>
    <col min="2378" max="2378" width="22.140625" style="13" customWidth="1"/>
    <col min="2379" max="2379" width="20.140625" style="13" customWidth="1"/>
    <col min="2380" max="2380" width="21.7109375" style="13" customWidth="1"/>
    <col min="2381" max="2381" width="16" style="13" customWidth="1"/>
    <col min="2382" max="2382" width="18.42578125" style="13" customWidth="1"/>
    <col min="2383" max="2383" width="21.7109375" style="13" customWidth="1"/>
    <col min="2384" max="2384" width="13.28515625" style="13" customWidth="1"/>
    <col min="2385" max="2385" width="28.28515625" style="13" customWidth="1"/>
    <col min="2386" max="2409" width="0" style="13" hidden="1" customWidth="1"/>
    <col min="2410" max="2412" width="8.7109375" style="13"/>
    <col min="2413" max="2413" width="21" style="13" customWidth="1"/>
    <col min="2414" max="2502" width="8.7109375" style="13"/>
    <col min="2503" max="2503" width="30.85546875" style="13" customWidth="1"/>
    <col min="2504" max="2504" width="17.28515625" style="13" customWidth="1"/>
    <col min="2505" max="2506" width="0" style="13" hidden="1" customWidth="1"/>
    <col min="2507" max="2507" width="36.28515625" style="13" customWidth="1"/>
    <col min="2508" max="2519" width="7.28515625" style="13" customWidth="1"/>
    <col min="2520" max="2520" width="7.7109375" style="13" customWidth="1"/>
    <col min="2521" max="2529" width="7.28515625" style="13" customWidth="1"/>
    <col min="2530" max="2530" width="8.140625" style="13" customWidth="1"/>
    <col min="2531" max="2554" width="7.28515625" style="13" customWidth="1"/>
    <col min="2555" max="2603" width="0" style="13" hidden="1" customWidth="1"/>
    <col min="2604" max="2604" width="13.28515625" style="13" customWidth="1"/>
    <col min="2605" max="2606" width="8.7109375" style="13"/>
    <col min="2607" max="2617" width="0" style="13" hidden="1" customWidth="1"/>
    <col min="2618" max="2618" width="8.7109375" style="13"/>
    <col min="2619" max="2619" width="7.7109375" style="13" bestFit="1" customWidth="1"/>
    <col min="2620" max="2620" width="45.7109375" style="13" customWidth="1"/>
    <col min="2621" max="2621" width="16.42578125" style="13" customWidth="1"/>
    <col min="2622" max="2622" width="22.140625" style="13" customWidth="1"/>
    <col min="2623" max="2623" width="20.140625" style="13" customWidth="1"/>
    <col min="2624" max="2624" width="21.7109375" style="13" customWidth="1"/>
    <col min="2625" max="2625" width="16" style="13" customWidth="1"/>
    <col min="2626" max="2626" width="18.42578125" style="13" customWidth="1"/>
    <col min="2627" max="2627" width="21.7109375" style="13" customWidth="1"/>
    <col min="2628" max="2628" width="13.28515625" style="13" customWidth="1"/>
    <col min="2629" max="2629" width="28.28515625" style="13" customWidth="1"/>
    <col min="2630" max="2630" width="4.7109375" style="13" customWidth="1"/>
    <col min="2631" max="2631" width="7.7109375" style="13" bestFit="1" customWidth="1"/>
    <col min="2632" max="2632" width="45.7109375" style="13" customWidth="1"/>
    <col min="2633" max="2633" width="16.42578125" style="13" customWidth="1"/>
    <col min="2634" max="2634" width="22.140625" style="13" customWidth="1"/>
    <col min="2635" max="2635" width="20.140625" style="13" customWidth="1"/>
    <col min="2636" max="2636" width="21.7109375" style="13" customWidth="1"/>
    <col min="2637" max="2637" width="16" style="13" customWidth="1"/>
    <col min="2638" max="2638" width="18.42578125" style="13" customWidth="1"/>
    <col min="2639" max="2639" width="21.7109375" style="13" customWidth="1"/>
    <col min="2640" max="2640" width="13.28515625" style="13" customWidth="1"/>
    <col min="2641" max="2641" width="28.28515625" style="13" customWidth="1"/>
    <col min="2642" max="2665" width="0" style="13" hidden="1" customWidth="1"/>
    <col min="2666" max="2668" width="8.7109375" style="13"/>
    <col min="2669" max="2669" width="21" style="13" customWidth="1"/>
    <col min="2670" max="2758" width="8.7109375" style="13"/>
    <col min="2759" max="2759" width="30.85546875" style="13" customWidth="1"/>
    <col min="2760" max="2760" width="17.28515625" style="13" customWidth="1"/>
    <col min="2761" max="2762" width="0" style="13" hidden="1" customWidth="1"/>
    <col min="2763" max="2763" width="36.28515625" style="13" customWidth="1"/>
    <col min="2764" max="2775" width="7.28515625" style="13" customWidth="1"/>
    <col min="2776" max="2776" width="7.7109375" style="13" customWidth="1"/>
    <col min="2777" max="2785" width="7.28515625" style="13" customWidth="1"/>
    <col min="2786" max="2786" width="8.140625" style="13" customWidth="1"/>
    <col min="2787" max="2810" width="7.28515625" style="13" customWidth="1"/>
    <col min="2811" max="2859" width="0" style="13" hidden="1" customWidth="1"/>
    <col min="2860" max="2860" width="13.28515625" style="13" customWidth="1"/>
    <col min="2861" max="2862" width="8.7109375" style="13"/>
    <col min="2863" max="2873" width="0" style="13" hidden="1" customWidth="1"/>
    <col min="2874" max="2874" width="8.7109375" style="13"/>
    <col min="2875" max="2875" width="7.7109375" style="13" bestFit="1" customWidth="1"/>
    <col min="2876" max="2876" width="45.7109375" style="13" customWidth="1"/>
    <col min="2877" max="2877" width="16.42578125" style="13" customWidth="1"/>
    <col min="2878" max="2878" width="22.140625" style="13" customWidth="1"/>
    <col min="2879" max="2879" width="20.140625" style="13" customWidth="1"/>
    <col min="2880" max="2880" width="21.7109375" style="13" customWidth="1"/>
    <col min="2881" max="2881" width="16" style="13" customWidth="1"/>
    <col min="2882" max="2882" width="18.42578125" style="13" customWidth="1"/>
    <col min="2883" max="2883" width="21.7109375" style="13" customWidth="1"/>
    <col min="2884" max="2884" width="13.28515625" style="13" customWidth="1"/>
    <col min="2885" max="2885" width="28.28515625" style="13" customWidth="1"/>
    <col min="2886" max="2886" width="4.7109375" style="13" customWidth="1"/>
    <col min="2887" max="2887" width="7.7109375" style="13" bestFit="1" customWidth="1"/>
    <col min="2888" max="2888" width="45.7109375" style="13" customWidth="1"/>
    <col min="2889" max="2889" width="16.42578125" style="13" customWidth="1"/>
    <col min="2890" max="2890" width="22.140625" style="13" customWidth="1"/>
    <col min="2891" max="2891" width="20.140625" style="13" customWidth="1"/>
    <col min="2892" max="2892" width="21.7109375" style="13" customWidth="1"/>
    <col min="2893" max="2893" width="16" style="13" customWidth="1"/>
    <col min="2894" max="2894" width="18.42578125" style="13" customWidth="1"/>
    <col min="2895" max="2895" width="21.7109375" style="13" customWidth="1"/>
    <col min="2896" max="2896" width="13.28515625" style="13" customWidth="1"/>
    <col min="2897" max="2897" width="28.28515625" style="13" customWidth="1"/>
    <col min="2898" max="2921" width="0" style="13" hidden="1" customWidth="1"/>
    <col min="2922" max="2924" width="8.7109375" style="13"/>
    <col min="2925" max="2925" width="21" style="13" customWidth="1"/>
    <col min="2926" max="3014" width="8.7109375" style="13"/>
    <col min="3015" max="3015" width="30.85546875" style="13" customWidth="1"/>
    <col min="3016" max="3016" width="17.28515625" style="13" customWidth="1"/>
    <col min="3017" max="3018" width="0" style="13" hidden="1" customWidth="1"/>
    <col min="3019" max="3019" width="36.28515625" style="13" customWidth="1"/>
    <col min="3020" max="3031" width="7.28515625" style="13" customWidth="1"/>
    <col min="3032" max="3032" width="7.7109375" style="13" customWidth="1"/>
    <col min="3033" max="3041" width="7.28515625" style="13" customWidth="1"/>
    <col min="3042" max="3042" width="8.140625" style="13" customWidth="1"/>
    <col min="3043" max="3066" width="7.28515625" style="13" customWidth="1"/>
    <col min="3067" max="3115" width="0" style="13" hidden="1" customWidth="1"/>
    <col min="3116" max="3116" width="13.28515625" style="13" customWidth="1"/>
    <col min="3117" max="3118" width="8.7109375" style="13"/>
    <col min="3119" max="3129" width="0" style="13" hidden="1" customWidth="1"/>
    <col min="3130" max="3130" width="8.7109375" style="13"/>
    <col min="3131" max="3131" width="7.7109375" style="13" bestFit="1" customWidth="1"/>
    <col min="3132" max="3132" width="45.7109375" style="13" customWidth="1"/>
    <col min="3133" max="3133" width="16.42578125" style="13" customWidth="1"/>
    <col min="3134" max="3134" width="22.140625" style="13" customWidth="1"/>
    <col min="3135" max="3135" width="20.140625" style="13" customWidth="1"/>
    <col min="3136" max="3136" width="21.7109375" style="13" customWidth="1"/>
    <col min="3137" max="3137" width="16" style="13" customWidth="1"/>
    <col min="3138" max="3138" width="18.42578125" style="13" customWidth="1"/>
    <col min="3139" max="3139" width="21.7109375" style="13" customWidth="1"/>
    <col min="3140" max="3140" width="13.28515625" style="13" customWidth="1"/>
    <col min="3141" max="3141" width="28.28515625" style="13" customWidth="1"/>
    <col min="3142" max="3142" width="4.7109375" style="13" customWidth="1"/>
    <col min="3143" max="3143" width="7.7109375" style="13" bestFit="1" customWidth="1"/>
    <col min="3144" max="3144" width="45.7109375" style="13" customWidth="1"/>
    <col min="3145" max="3145" width="16.42578125" style="13" customWidth="1"/>
    <col min="3146" max="3146" width="22.140625" style="13" customWidth="1"/>
    <col min="3147" max="3147" width="20.140625" style="13" customWidth="1"/>
    <col min="3148" max="3148" width="21.7109375" style="13" customWidth="1"/>
    <col min="3149" max="3149" width="16" style="13" customWidth="1"/>
    <col min="3150" max="3150" width="18.42578125" style="13" customWidth="1"/>
    <col min="3151" max="3151" width="21.7109375" style="13" customWidth="1"/>
    <col min="3152" max="3152" width="13.28515625" style="13" customWidth="1"/>
    <col min="3153" max="3153" width="28.28515625" style="13" customWidth="1"/>
    <col min="3154" max="3177" width="0" style="13" hidden="1" customWidth="1"/>
    <col min="3178" max="3180" width="8.7109375" style="13"/>
    <col min="3181" max="3181" width="21" style="13" customWidth="1"/>
    <col min="3182" max="3270" width="8.7109375" style="13"/>
    <col min="3271" max="3271" width="30.85546875" style="13" customWidth="1"/>
    <col min="3272" max="3272" width="17.28515625" style="13" customWidth="1"/>
    <col min="3273" max="3274" width="0" style="13" hidden="1" customWidth="1"/>
    <col min="3275" max="3275" width="36.28515625" style="13" customWidth="1"/>
    <col min="3276" max="3287" width="7.28515625" style="13" customWidth="1"/>
    <col min="3288" max="3288" width="7.7109375" style="13" customWidth="1"/>
    <col min="3289" max="3297" width="7.28515625" style="13" customWidth="1"/>
    <col min="3298" max="3298" width="8.140625" style="13" customWidth="1"/>
    <col min="3299" max="3322" width="7.28515625" style="13" customWidth="1"/>
    <col min="3323" max="3371" width="0" style="13" hidden="1" customWidth="1"/>
    <col min="3372" max="3372" width="13.28515625" style="13" customWidth="1"/>
    <col min="3373" max="3374" width="8.7109375" style="13"/>
    <col min="3375" max="3385" width="0" style="13" hidden="1" customWidth="1"/>
    <col min="3386" max="3386" width="8.7109375" style="13"/>
    <col min="3387" max="3387" width="7.7109375" style="13" bestFit="1" customWidth="1"/>
    <col min="3388" max="3388" width="45.7109375" style="13" customWidth="1"/>
    <col min="3389" max="3389" width="16.42578125" style="13" customWidth="1"/>
    <col min="3390" max="3390" width="22.140625" style="13" customWidth="1"/>
    <col min="3391" max="3391" width="20.140625" style="13" customWidth="1"/>
    <col min="3392" max="3392" width="21.7109375" style="13" customWidth="1"/>
    <col min="3393" max="3393" width="16" style="13" customWidth="1"/>
    <col min="3394" max="3394" width="18.42578125" style="13" customWidth="1"/>
    <col min="3395" max="3395" width="21.7109375" style="13" customWidth="1"/>
    <col min="3396" max="3396" width="13.28515625" style="13" customWidth="1"/>
    <col min="3397" max="3397" width="28.28515625" style="13" customWidth="1"/>
    <col min="3398" max="3398" width="4.7109375" style="13" customWidth="1"/>
    <col min="3399" max="3399" width="7.7109375" style="13" bestFit="1" customWidth="1"/>
    <col min="3400" max="3400" width="45.7109375" style="13" customWidth="1"/>
    <col min="3401" max="3401" width="16.42578125" style="13" customWidth="1"/>
    <col min="3402" max="3402" width="22.140625" style="13" customWidth="1"/>
    <col min="3403" max="3403" width="20.140625" style="13" customWidth="1"/>
    <col min="3404" max="3404" width="21.7109375" style="13" customWidth="1"/>
    <col min="3405" max="3405" width="16" style="13" customWidth="1"/>
    <col min="3406" max="3406" width="18.42578125" style="13" customWidth="1"/>
    <col min="3407" max="3407" width="21.7109375" style="13" customWidth="1"/>
    <col min="3408" max="3408" width="13.28515625" style="13" customWidth="1"/>
    <col min="3409" max="3409" width="28.28515625" style="13" customWidth="1"/>
    <col min="3410" max="3433" width="0" style="13" hidden="1" customWidth="1"/>
    <col min="3434" max="3436" width="8.7109375" style="13"/>
    <col min="3437" max="3437" width="21" style="13" customWidth="1"/>
    <col min="3438" max="3526" width="8.7109375" style="13"/>
    <col min="3527" max="3527" width="30.85546875" style="13" customWidth="1"/>
    <col min="3528" max="3528" width="17.28515625" style="13" customWidth="1"/>
    <col min="3529" max="3530" width="0" style="13" hidden="1" customWidth="1"/>
    <col min="3531" max="3531" width="36.28515625" style="13" customWidth="1"/>
    <col min="3532" max="3543" width="7.28515625" style="13" customWidth="1"/>
    <col min="3544" max="3544" width="7.7109375" style="13" customWidth="1"/>
    <col min="3545" max="3553" width="7.28515625" style="13" customWidth="1"/>
    <col min="3554" max="3554" width="8.140625" style="13" customWidth="1"/>
    <col min="3555" max="3578" width="7.28515625" style="13" customWidth="1"/>
    <col min="3579" max="3627" width="0" style="13" hidden="1" customWidth="1"/>
    <col min="3628" max="3628" width="13.28515625" style="13" customWidth="1"/>
    <col min="3629" max="3630" width="8.7109375" style="13"/>
    <col min="3631" max="3641" width="0" style="13" hidden="1" customWidth="1"/>
    <col min="3642" max="3642" width="8.7109375" style="13"/>
    <col min="3643" max="3643" width="7.7109375" style="13" bestFit="1" customWidth="1"/>
    <col min="3644" max="3644" width="45.7109375" style="13" customWidth="1"/>
    <col min="3645" max="3645" width="16.42578125" style="13" customWidth="1"/>
    <col min="3646" max="3646" width="22.140625" style="13" customWidth="1"/>
    <col min="3647" max="3647" width="20.140625" style="13" customWidth="1"/>
    <col min="3648" max="3648" width="21.7109375" style="13" customWidth="1"/>
    <col min="3649" max="3649" width="16" style="13" customWidth="1"/>
    <col min="3650" max="3650" width="18.42578125" style="13" customWidth="1"/>
    <col min="3651" max="3651" width="21.7109375" style="13" customWidth="1"/>
    <col min="3652" max="3652" width="13.28515625" style="13" customWidth="1"/>
    <col min="3653" max="3653" width="28.28515625" style="13" customWidth="1"/>
    <col min="3654" max="3654" width="4.7109375" style="13" customWidth="1"/>
    <col min="3655" max="3655" width="7.7109375" style="13" bestFit="1" customWidth="1"/>
    <col min="3656" max="3656" width="45.7109375" style="13" customWidth="1"/>
    <col min="3657" max="3657" width="16.42578125" style="13" customWidth="1"/>
    <col min="3658" max="3658" width="22.140625" style="13" customWidth="1"/>
    <col min="3659" max="3659" width="20.140625" style="13" customWidth="1"/>
    <col min="3660" max="3660" width="21.7109375" style="13" customWidth="1"/>
    <col min="3661" max="3661" width="16" style="13" customWidth="1"/>
    <col min="3662" max="3662" width="18.42578125" style="13" customWidth="1"/>
    <col min="3663" max="3663" width="21.7109375" style="13" customWidth="1"/>
    <col min="3664" max="3664" width="13.28515625" style="13" customWidth="1"/>
    <col min="3665" max="3665" width="28.28515625" style="13" customWidth="1"/>
    <col min="3666" max="3689" width="0" style="13" hidden="1" customWidth="1"/>
    <col min="3690" max="3692" width="8.7109375" style="13"/>
    <col min="3693" max="3693" width="21" style="13" customWidth="1"/>
    <col min="3694" max="3782" width="8.7109375" style="13"/>
    <col min="3783" max="3783" width="30.85546875" style="13" customWidth="1"/>
    <col min="3784" max="3784" width="17.28515625" style="13" customWidth="1"/>
    <col min="3785" max="3786" width="0" style="13" hidden="1" customWidth="1"/>
    <col min="3787" max="3787" width="36.28515625" style="13" customWidth="1"/>
    <col min="3788" max="3799" width="7.28515625" style="13" customWidth="1"/>
    <col min="3800" max="3800" width="7.7109375" style="13" customWidth="1"/>
    <col min="3801" max="3809" width="7.28515625" style="13" customWidth="1"/>
    <col min="3810" max="3810" width="8.140625" style="13" customWidth="1"/>
    <col min="3811" max="3834" width="7.28515625" style="13" customWidth="1"/>
    <col min="3835" max="3883" width="0" style="13" hidden="1" customWidth="1"/>
    <col min="3884" max="3884" width="13.28515625" style="13" customWidth="1"/>
    <col min="3885" max="3886" width="8.7109375" style="13"/>
    <col min="3887" max="3897" width="0" style="13" hidden="1" customWidth="1"/>
    <col min="3898" max="3898" width="8.7109375" style="13"/>
    <col min="3899" max="3899" width="7.7109375" style="13" bestFit="1" customWidth="1"/>
    <col min="3900" max="3900" width="45.7109375" style="13" customWidth="1"/>
    <col min="3901" max="3901" width="16.42578125" style="13" customWidth="1"/>
    <col min="3902" max="3902" width="22.140625" style="13" customWidth="1"/>
    <col min="3903" max="3903" width="20.140625" style="13" customWidth="1"/>
    <col min="3904" max="3904" width="21.7109375" style="13" customWidth="1"/>
    <col min="3905" max="3905" width="16" style="13" customWidth="1"/>
    <col min="3906" max="3906" width="18.42578125" style="13" customWidth="1"/>
    <col min="3907" max="3907" width="21.7109375" style="13" customWidth="1"/>
    <col min="3908" max="3908" width="13.28515625" style="13" customWidth="1"/>
    <col min="3909" max="3909" width="28.28515625" style="13" customWidth="1"/>
    <col min="3910" max="3910" width="4.7109375" style="13" customWidth="1"/>
    <col min="3911" max="3911" width="7.7109375" style="13" bestFit="1" customWidth="1"/>
    <col min="3912" max="3912" width="45.7109375" style="13" customWidth="1"/>
    <col min="3913" max="3913" width="16.42578125" style="13" customWidth="1"/>
    <col min="3914" max="3914" width="22.140625" style="13" customWidth="1"/>
    <col min="3915" max="3915" width="20.140625" style="13" customWidth="1"/>
    <col min="3916" max="3916" width="21.7109375" style="13" customWidth="1"/>
    <col min="3917" max="3917" width="16" style="13" customWidth="1"/>
    <col min="3918" max="3918" width="18.42578125" style="13" customWidth="1"/>
    <col min="3919" max="3919" width="21.7109375" style="13" customWidth="1"/>
    <col min="3920" max="3920" width="13.28515625" style="13" customWidth="1"/>
    <col min="3921" max="3921" width="28.28515625" style="13" customWidth="1"/>
    <col min="3922" max="3945" width="0" style="13" hidden="1" customWidth="1"/>
    <col min="3946" max="3948" width="8.7109375" style="13"/>
    <col min="3949" max="3949" width="21" style="13" customWidth="1"/>
    <col min="3950" max="4038" width="8.7109375" style="13"/>
    <col min="4039" max="4039" width="30.85546875" style="13" customWidth="1"/>
    <col min="4040" max="4040" width="17.28515625" style="13" customWidth="1"/>
    <col min="4041" max="4042" width="0" style="13" hidden="1" customWidth="1"/>
    <col min="4043" max="4043" width="36.28515625" style="13" customWidth="1"/>
    <col min="4044" max="4055" width="7.28515625" style="13" customWidth="1"/>
    <col min="4056" max="4056" width="7.7109375" style="13" customWidth="1"/>
    <col min="4057" max="4065" width="7.28515625" style="13" customWidth="1"/>
    <col min="4066" max="4066" width="8.140625" style="13" customWidth="1"/>
    <col min="4067" max="4090" width="7.28515625" style="13" customWidth="1"/>
    <col min="4091" max="4139" width="0" style="13" hidden="1" customWidth="1"/>
    <col min="4140" max="4140" width="13.28515625" style="13" customWidth="1"/>
    <col min="4141" max="4142" width="8.7109375" style="13"/>
    <col min="4143" max="4153" width="0" style="13" hidden="1" customWidth="1"/>
    <col min="4154" max="4154" width="8.7109375" style="13"/>
    <col min="4155" max="4155" width="7.7109375" style="13" bestFit="1" customWidth="1"/>
    <col min="4156" max="4156" width="45.7109375" style="13" customWidth="1"/>
    <col min="4157" max="4157" width="16.42578125" style="13" customWidth="1"/>
    <col min="4158" max="4158" width="22.140625" style="13" customWidth="1"/>
    <col min="4159" max="4159" width="20.140625" style="13" customWidth="1"/>
    <col min="4160" max="4160" width="21.7109375" style="13" customWidth="1"/>
    <col min="4161" max="4161" width="16" style="13" customWidth="1"/>
    <col min="4162" max="4162" width="18.42578125" style="13" customWidth="1"/>
    <col min="4163" max="4163" width="21.7109375" style="13" customWidth="1"/>
    <col min="4164" max="4164" width="13.28515625" style="13" customWidth="1"/>
    <col min="4165" max="4165" width="28.28515625" style="13" customWidth="1"/>
    <col min="4166" max="4166" width="4.7109375" style="13" customWidth="1"/>
    <col min="4167" max="4167" width="7.7109375" style="13" bestFit="1" customWidth="1"/>
    <col min="4168" max="4168" width="45.7109375" style="13" customWidth="1"/>
    <col min="4169" max="4169" width="16.42578125" style="13" customWidth="1"/>
    <col min="4170" max="4170" width="22.140625" style="13" customWidth="1"/>
    <col min="4171" max="4171" width="20.140625" style="13" customWidth="1"/>
    <col min="4172" max="4172" width="21.7109375" style="13" customWidth="1"/>
    <col min="4173" max="4173" width="16" style="13" customWidth="1"/>
    <col min="4174" max="4174" width="18.42578125" style="13" customWidth="1"/>
    <col min="4175" max="4175" width="21.7109375" style="13" customWidth="1"/>
    <col min="4176" max="4176" width="13.28515625" style="13" customWidth="1"/>
    <col min="4177" max="4177" width="28.28515625" style="13" customWidth="1"/>
    <col min="4178" max="4201" width="0" style="13" hidden="1" customWidth="1"/>
    <col min="4202" max="4204" width="8.7109375" style="13"/>
    <col min="4205" max="4205" width="21" style="13" customWidth="1"/>
    <col min="4206" max="4294" width="8.7109375" style="13"/>
    <col min="4295" max="4295" width="30.85546875" style="13" customWidth="1"/>
    <col min="4296" max="4296" width="17.28515625" style="13" customWidth="1"/>
    <col min="4297" max="4298" width="0" style="13" hidden="1" customWidth="1"/>
    <col min="4299" max="4299" width="36.28515625" style="13" customWidth="1"/>
    <col min="4300" max="4311" width="7.28515625" style="13" customWidth="1"/>
    <col min="4312" max="4312" width="7.7109375" style="13" customWidth="1"/>
    <col min="4313" max="4321" width="7.28515625" style="13" customWidth="1"/>
    <col min="4322" max="4322" width="8.140625" style="13" customWidth="1"/>
    <col min="4323" max="4346" width="7.28515625" style="13" customWidth="1"/>
    <col min="4347" max="4395" width="0" style="13" hidden="1" customWidth="1"/>
    <col min="4396" max="4396" width="13.28515625" style="13" customWidth="1"/>
    <col min="4397" max="4398" width="8.7109375" style="13"/>
    <col min="4399" max="4409" width="0" style="13" hidden="1" customWidth="1"/>
    <col min="4410" max="4410" width="8.7109375" style="13"/>
    <col min="4411" max="4411" width="7.7109375" style="13" bestFit="1" customWidth="1"/>
    <col min="4412" max="4412" width="45.7109375" style="13" customWidth="1"/>
    <col min="4413" max="4413" width="16.42578125" style="13" customWidth="1"/>
    <col min="4414" max="4414" width="22.140625" style="13" customWidth="1"/>
    <col min="4415" max="4415" width="20.140625" style="13" customWidth="1"/>
    <col min="4416" max="4416" width="21.7109375" style="13" customWidth="1"/>
    <col min="4417" max="4417" width="16" style="13" customWidth="1"/>
    <col min="4418" max="4418" width="18.42578125" style="13" customWidth="1"/>
    <col min="4419" max="4419" width="21.7109375" style="13" customWidth="1"/>
    <col min="4420" max="4420" width="13.28515625" style="13" customWidth="1"/>
    <col min="4421" max="4421" width="28.28515625" style="13" customWidth="1"/>
    <col min="4422" max="4422" width="4.7109375" style="13" customWidth="1"/>
    <col min="4423" max="4423" width="7.7109375" style="13" bestFit="1" customWidth="1"/>
    <col min="4424" max="4424" width="45.7109375" style="13" customWidth="1"/>
    <col min="4425" max="4425" width="16.42578125" style="13" customWidth="1"/>
    <col min="4426" max="4426" width="22.140625" style="13" customWidth="1"/>
    <col min="4427" max="4427" width="20.140625" style="13" customWidth="1"/>
    <col min="4428" max="4428" width="21.7109375" style="13" customWidth="1"/>
    <col min="4429" max="4429" width="16" style="13" customWidth="1"/>
    <col min="4430" max="4430" width="18.42578125" style="13" customWidth="1"/>
    <col min="4431" max="4431" width="21.7109375" style="13" customWidth="1"/>
    <col min="4432" max="4432" width="13.28515625" style="13" customWidth="1"/>
    <col min="4433" max="4433" width="28.28515625" style="13" customWidth="1"/>
    <col min="4434" max="4457" width="0" style="13" hidden="1" customWidth="1"/>
    <col min="4458" max="4460" width="8.7109375" style="13"/>
    <col min="4461" max="4461" width="21" style="13" customWidth="1"/>
    <col min="4462" max="4550" width="8.7109375" style="13"/>
    <col min="4551" max="4551" width="30.85546875" style="13" customWidth="1"/>
    <col min="4552" max="4552" width="17.28515625" style="13" customWidth="1"/>
    <col min="4553" max="4554" width="0" style="13" hidden="1" customWidth="1"/>
    <col min="4555" max="4555" width="36.28515625" style="13" customWidth="1"/>
    <col min="4556" max="4567" width="7.28515625" style="13" customWidth="1"/>
    <col min="4568" max="4568" width="7.7109375" style="13" customWidth="1"/>
    <col min="4569" max="4577" width="7.28515625" style="13" customWidth="1"/>
    <col min="4578" max="4578" width="8.140625" style="13" customWidth="1"/>
    <col min="4579" max="4602" width="7.28515625" style="13" customWidth="1"/>
    <col min="4603" max="4651" width="0" style="13" hidden="1" customWidth="1"/>
    <col min="4652" max="4652" width="13.28515625" style="13" customWidth="1"/>
    <col min="4653" max="4654" width="8.7109375" style="13"/>
    <col min="4655" max="4665" width="0" style="13" hidden="1" customWidth="1"/>
    <col min="4666" max="4666" width="8.7109375" style="13"/>
    <col min="4667" max="4667" width="7.7109375" style="13" bestFit="1" customWidth="1"/>
    <col min="4668" max="4668" width="45.7109375" style="13" customWidth="1"/>
    <col min="4669" max="4669" width="16.42578125" style="13" customWidth="1"/>
    <col min="4670" max="4670" width="22.140625" style="13" customWidth="1"/>
    <col min="4671" max="4671" width="20.140625" style="13" customWidth="1"/>
    <col min="4672" max="4672" width="21.7109375" style="13" customWidth="1"/>
    <col min="4673" max="4673" width="16" style="13" customWidth="1"/>
    <col min="4674" max="4674" width="18.42578125" style="13" customWidth="1"/>
    <col min="4675" max="4675" width="21.7109375" style="13" customWidth="1"/>
    <col min="4676" max="4676" width="13.28515625" style="13" customWidth="1"/>
    <col min="4677" max="4677" width="28.28515625" style="13" customWidth="1"/>
    <col min="4678" max="4678" width="4.7109375" style="13" customWidth="1"/>
    <col min="4679" max="4679" width="7.7109375" style="13" bestFit="1" customWidth="1"/>
    <col min="4680" max="4680" width="45.7109375" style="13" customWidth="1"/>
    <col min="4681" max="4681" width="16.42578125" style="13" customWidth="1"/>
    <col min="4682" max="4682" width="22.140625" style="13" customWidth="1"/>
    <col min="4683" max="4683" width="20.140625" style="13" customWidth="1"/>
    <col min="4684" max="4684" width="21.7109375" style="13" customWidth="1"/>
    <col min="4685" max="4685" width="16" style="13" customWidth="1"/>
    <col min="4686" max="4686" width="18.42578125" style="13" customWidth="1"/>
    <col min="4687" max="4687" width="21.7109375" style="13" customWidth="1"/>
    <col min="4688" max="4688" width="13.28515625" style="13" customWidth="1"/>
    <col min="4689" max="4689" width="28.28515625" style="13" customWidth="1"/>
    <col min="4690" max="4713" width="0" style="13" hidden="1" customWidth="1"/>
    <col min="4714" max="4716" width="8.7109375" style="13"/>
    <col min="4717" max="4717" width="21" style="13" customWidth="1"/>
    <col min="4718" max="4806" width="8.7109375" style="13"/>
    <col min="4807" max="4807" width="30.85546875" style="13" customWidth="1"/>
    <col min="4808" max="4808" width="17.28515625" style="13" customWidth="1"/>
    <col min="4809" max="4810" width="0" style="13" hidden="1" customWidth="1"/>
    <col min="4811" max="4811" width="36.28515625" style="13" customWidth="1"/>
    <col min="4812" max="4823" width="7.28515625" style="13" customWidth="1"/>
    <col min="4824" max="4824" width="7.7109375" style="13" customWidth="1"/>
    <col min="4825" max="4833" width="7.28515625" style="13" customWidth="1"/>
    <col min="4834" max="4834" width="8.140625" style="13" customWidth="1"/>
    <col min="4835" max="4858" width="7.28515625" style="13" customWidth="1"/>
    <col min="4859" max="4907" width="0" style="13" hidden="1" customWidth="1"/>
    <col min="4908" max="4908" width="13.28515625" style="13" customWidth="1"/>
    <col min="4909" max="4910" width="8.7109375" style="13"/>
    <col min="4911" max="4921" width="0" style="13" hidden="1" customWidth="1"/>
    <col min="4922" max="4922" width="8.7109375" style="13"/>
    <col min="4923" max="4923" width="7.7109375" style="13" bestFit="1" customWidth="1"/>
    <col min="4924" max="4924" width="45.7109375" style="13" customWidth="1"/>
    <col min="4925" max="4925" width="16.42578125" style="13" customWidth="1"/>
    <col min="4926" max="4926" width="22.140625" style="13" customWidth="1"/>
    <col min="4927" max="4927" width="20.140625" style="13" customWidth="1"/>
    <col min="4928" max="4928" width="21.7109375" style="13" customWidth="1"/>
    <col min="4929" max="4929" width="16" style="13" customWidth="1"/>
    <col min="4930" max="4930" width="18.42578125" style="13" customWidth="1"/>
    <col min="4931" max="4931" width="21.7109375" style="13" customWidth="1"/>
    <col min="4932" max="4932" width="13.28515625" style="13" customWidth="1"/>
    <col min="4933" max="4933" width="28.28515625" style="13" customWidth="1"/>
    <col min="4934" max="4934" width="4.7109375" style="13" customWidth="1"/>
    <col min="4935" max="4935" width="7.7109375" style="13" bestFit="1" customWidth="1"/>
    <col min="4936" max="4936" width="45.7109375" style="13" customWidth="1"/>
    <col min="4937" max="4937" width="16.42578125" style="13" customWidth="1"/>
    <col min="4938" max="4938" width="22.140625" style="13" customWidth="1"/>
    <col min="4939" max="4939" width="20.140625" style="13" customWidth="1"/>
    <col min="4940" max="4940" width="21.7109375" style="13" customWidth="1"/>
    <col min="4941" max="4941" width="16" style="13" customWidth="1"/>
    <col min="4942" max="4942" width="18.42578125" style="13" customWidth="1"/>
    <col min="4943" max="4943" width="21.7109375" style="13" customWidth="1"/>
    <col min="4944" max="4944" width="13.28515625" style="13" customWidth="1"/>
    <col min="4945" max="4945" width="28.28515625" style="13" customWidth="1"/>
    <col min="4946" max="4969" width="0" style="13" hidden="1" customWidth="1"/>
    <col min="4970" max="4972" width="8.7109375" style="13"/>
    <col min="4973" max="4973" width="21" style="13" customWidth="1"/>
    <col min="4974" max="5062" width="8.7109375" style="13"/>
    <col min="5063" max="5063" width="30.85546875" style="13" customWidth="1"/>
    <col min="5064" max="5064" width="17.28515625" style="13" customWidth="1"/>
    <col min="5065" max="5066" width="0" style="13" hidden="1" customWidth="1"/>
    <col min="5067" max="5067" width="36.28515625" style="13" customWidth="1"/>
    <col min="5068" max="5079" width="7.28515625" style="13" customWidth="1"/>
    <col min="5080" max="5080" width="7.7109375" style="13" customWidth="1"/>
    <col min="5081" max="5089" width="7.28515625" style="13" customWidth="1"/>
    <col min="5090" max="5090" width="8.140625" style="13" customWidth="1"/>
    <col min="5091" max="5114" width="7.28515625" style="13" customWidth="1"/>
    <col min="5115" max="5163" width="0" style="13" hidden="1" customWidth="1"/>
    <col min="5164" max="5164" width="13.28515625" style="13" customWidth="1"/>
    <col min="5165" max="5166" width="8.7109375" style="13"/>
    <col min="5167" max="5177" width="0" style="13" hidden="1" customWidth="1"/>
    <col min="5178" max="5178" width="8.7109375" style="13"/>
    <col min="5179" max="5179" width="7.7109375" style="13" bestFit="1" customWidth="1"/>
    <col min="5180" max="5180" width="45.7109375" style="13" customWidth="1"/>
    <col min="5181" max="5181" width="16.42578125" style="13" customWidth="1"/>
    <col min="5182" max="5182" width="22.140625" style="13" customWidth="1"/>
    <col min="5183" max="5183" width="20.140625" style="13" customWidth="1"/>
    <col min="5184" max="5184" width="21.7109375" style="13" customWidth="1"/>
    <col min="5185" max="5185" width="16" style="13" customWidth="1"/>
    <col min="5186" max="5186" width="18.42578125" style="13" customWidth="1"/>
    <col min="5187" max="5187" width="21.7109375" style="13" customWidth="1"/>
    <col min="5188" max="5188" width="13.28515625" style="13" customWidth="1"/>
    <col min="5189" max="5189" width="28.28515625" style="13" customWidth="1"/>
    <col min="5190" max="5190" width="4.7109375" style="13" customWidth="1"/>
    <col min="5191" max="5191" width="7.7109375" style="13" bestFit="1" customWidth="1"/>
    <col min="5192" max="5192" width="45.7109375" style="13" customWidth="1"/>
    <col min="5193" max="5193" width="16.42578125" style="13" customWidth="1"/>
    <col min="5194" max="5194" width="22.140625" style="13" customWidth="1"/>
    <col min="5195" max="5195" width="20.140625" style="13" customWidth="1"/>
    <col min="5196" max="5196" width="21.7109375" style="13" customWidth="1"/>
    <col min="5197" max="5197" width="16" style="13" customWidth="1"/>
    <col min="5198" max="5198" width="18.42578125" style="13" customWidth="1"/>
    <col min="5199" max="5199" width="21.7109375" style="13" customWidth="1"/>
    <col min="5200" max="5200" width="13.28515625" style="13" customWidth="1"/>
    <col min="5201" max="5201" width="28.28515625" style="13" customWidth="1"/>
    <col min="5202" max="5225" width="0" style="13" hidden="1" customWidth="1"/>
    <col min="5226" max="5228" width="8.7109375" style="13"/>
    <col min="5229" max="5229" width="21" style="13" customWidth="1"/>
    <col min="5230" max="5318" width="8.7109375" style="13"/>
    <col min="5319" max="5319" width="30.85546875" style="13" customWidth="1"/>
    <col min="5320" max="5320" width="17.28515625" style="13" customWidth="1"/>
    <col min="5321" max="5322" width="0" style="13" hidden="1" customWidth="1"/>
    <col min="5323" max="5323" width="36.28515625" style="13" customWidth="1"/>
    <col min="5324" max="5335" width="7.28515625" style="13" customWidth="1"/>
    <col min="5336" max="5336" width="7.7109375" style="13" customWidth="1"/>
    <col min="5337" max="5345" width="7.28515625" style="13" customWidth="1"/>
    <col min="5346" max="5346" width="8.140625" style="13" customWidth="1"/>
    <col min="5347" max="5370" width="7.28515625" style="13" customWidth="1"/>
    <col min="5371" max="5419" width="0" style="13" hidden="1" customWidth="1"/>
    <col min="5420" max="5420" width="13.28515625" style="13" customWidth="1"/>
    <col min="5421" max="5422" width="8.7109375" style="13"/>
    <col min="5423" max="5433" width="0" style="13" hidden="1" customWidth="1"/>
    <col min="5434" max="5434" width="8.7109375" style="13"/>
    <col min="5435" max="5435" width="7.7109375" style="13" bestFit="1" customWidth="1"/>
    <col min="5436" max="5436" width="45.7109375" style="13" customWidth="1"/>
    <col min="5437" max="5437" width="16.42578125" style="13" customWidth="1"/>
    <col min="5438" max="5438" width="22.140625" style="13" customWidth="1"/>
    <col min="5439" max="5439" width="20.140625" style="13" customWidth="1"/>
    <col min="5440" max="5440" width="21.7109375" style="13" customWidth="1"/>
    <col min="5441" max="5441" width="16" style="13" customWidth="1"/>
    <col min="5442" max="5442" width="18.42578125" style="13" customWidth="1"/>
    <col min="5443" max="5443" width="21.7109375" style="13" customWidth="1"/>
    <col min="5444" max="5444" width="13.28515625" style="13" customWidth="1"/>
    <col min="5445" max="5445" width="28.28515625" style="13" customWidth="1"/>
    <col min="5446" max="5446" width="4.7109375" style="13" customWidth="1"/>
    <col min="5447" max="5447" width="7.7109375" style="13" bestFit="1" customWidth="1"/>
    <col min="5448" max="5448" width="45.7109375" style="13" customWidth="1"/>
    <col min="5449" max="5449" width="16.42578125" style="13" customWidth="1"/>
    <col min="5450" max="5450" width="22.140625" style="13" customWidth="1"/>
    <col min="5451" max="5451" width="20.140625" style="13" customWidth="1"/>
    <col min="5452" max="5452" width="21.7109375" style="13" customWidth="1"/>
    <col min="5453" max="5453" width="16" style="13" customWidth="1"/>
    <col min="5454" max="5454" width="18.42578125" style="13" customWidth="1"/>
    <col min="5455" max="5455" width="21.7109375" style="13" customWidth="1"/>
    <col min="5456" max="5456" width="13.28515625" style="13" customWidth="1"/>
    <col min="5457" max="5457" width="28.28515625" style="13" customWidth="1"/>
    <col min="5458" max="5481" width="0" style="13" hidden="1" customWidth="1"/>
    <col min="5482" max="5484" width="8.7109375" style="13"/>
    <col min="5485" max="5485" width="21" style="13" customWidth="1"/>
    <col min="5486" max="5574" width="8.7109375" style="13"/>
    <col min="5575" max="5575" width="30.85546875" style="13" customWidth="1"/>
    <col min="5576" max="5576" width="17.28515625" style="13" customWidth="1"/>
    <col min="5577" max="5578" width="0" style="13" hidden="1" customWidth="1"/>
    <col min="5579" max="5579" width="36.28515625" style="13" customWidth="1"/>
    <col min="5580" max="5591" width="7.28515625" style="13" customWidth="1"/>
    <col min="5592" max="5592" width="7.7109375" style="13" customWidth="1"/>
    <col min="5593" max="5601" width="7.28515625" style="13" customWidth="1"/>
    <col min="5602" max="5602" width="8.140625" style="13" customWidth="1"/>
    <col min="5603" max="5626" width="7.28515625" style="13" customWidth="1"/>
    <col min="5627" max="5675" width="0" style="13" hidden="1" customWidth="1"/>
    <col min="5676" max="5676" width="13.28515625" style="13" customWidth="1"/>
    <col min="5677" max="5678" width="8.7109375" style="13"/>
    <col min="5679" max="5689" width="0" style="13" hidden="1" customWidth="1"/>
    <col min="5690" max="5690" width="8.7109375" style="13"/>
    <col min="5691" max="5691" width="7.7109375" style="13" bestFit="1" customWidth="1"/>
    <col min="5692" max="5692" width="45.7109375" style="13" customWidth="1"/>
    <col min="5693" max="5693" width="16.42578125" style="13" customWidth="1"/>
    <col min="5694" max="5694" width="22.140625" style="13" customWidth="1"/>
    <col min="5695" max="5695" width="20.140625" style="13" customWidth="1"/>
    <col min="5696" max="5696" width="21.7109375" style="13" customWidth="1"/>
    <col min="5697" max="5697" width="16" style="13" customWidth="1"/>
    <col min="5698" max="5698" width="18.42578125" style="13" customWidth="1"/>
    <col min="5699" max="5699" width="21.7109375" style="13" customWidth="1"/>
    <col min="5700" max="5700" width="13.28515625" style="13" customWidth="1"/>
    <col min="5701" max="5701" width="28.28515625" style="13" customWidth="1"/>
    <col min="5702" max="5702" width="4.7109375" style="13" customWidth="1"/>
    <col min="5703" max="5703" width="7.7109375" style="13" bestFit="1" customWidth="1"/>
    <col min="5704" max="5704" width="45.7109375" style="13" customWidth="1"/>
    <col min="5705" max="5705" width="16.42578125" style="13" customWidth="1"/>
    <col min="5706" max="5706" width="22.140625" style="13" customWidth="1"/>
    <col min="5707" max="5707" width="20.140625" style="13" customWidth="1"/>
    <col min="5708" max="5708" width="21.7109375" style="13" customWidth="1"/>
    <col min="5709" max="5709" width="16" style="13" customWidth="1"/>
    <col min="5710" max="5710" width="18.42578125" style="13" customWidth="1"/>
    <col min="5711" max="5711" width="21.7109375" style="13" customWidth="1"/>
    <col min="5712" max="5712" width="13.28515625" style="13" customWidth="1"/>
    <col min="5713" max="5713" width="28.28515625" style="13" customWidth="1"/>
    <col min="5714" max="5737" width="0" style="13" hidden="1" customWidth="1"/>
    <col min="5738" max="5740" width="8.7109375" style="13"/>
    <col min="5741" max="5741" width="21" style="13" customWidth="1"/>
    <col min="5742" max="5830" width="8.7109375" style="13"/>
    <col min="5831" max="5831" width="30.85546875" style="13" customWidth="1"/>
    <col min="5832" max="5832" width="17.28515625" style="13" customWidth="1"/>
    <col min="5833" max="5834" width="0" style="13" hidden="1" customWidth="1"/>
    <col min="5835" max="5835" width="36.28515625" style="13" customWidth="1"/>
    <col min="5836" max="5847" width="7.28515625" style="13" customWidth="1"/>
    <col min="5848" max="5848" width="7.7109375" style="13" customWidth="1"/>
    <col min="5849" max="5857" width="7.28515625" style="13" customWidth="1"/>
    <col min="5858" max="5858" width="8.140625" style="13" customWidth="1"/>
    <col min="5859" max="5882" width="7.28515625" style="13" customWidth="1"/>
    <col min="5883" max="5931" width="0" style="13" hidden="1" customWidth="1"/>
    <col min="5932" max="5932" width="13.28515625" style="13" customWidth="1"/>
    <col min="5933" max="5934" width="8.7109375" style="13"/>
    <col min="5935" max="5945" width="0" style="13" hidden="1" customWidth="1"/>
    <col min="5946" max="5946" width="8.7109375" style="13"/>
    <col min="5947" max="5947" width="7.7109375" style="13" bestFit="1" customWidth="1"/>
    <col min="5948" max="5948" width="45.7109375" style="13" customWidth="1"/>
    <col min="5949" max="5949" width="16.42578125" style="13" customWidth="1"/>
    <col min="5950" max="5950" width="22.140625" style="13" customWidth="1"/>
    <col min="5951" max="5951" width="20.140625" style="13" customWidth="1"/>
    <col min="5952" max="5952" width="21.7109375" style="13" customWidth="1"/>
    <col min="5953" max="5953" width="16" style="13" customWidth="1"/>
    <col min="5954" max="5954" width="18.42578125" style="13" customWidth="1"/>
    <col min="5955" max="5955" width="21.7109375" style="13" customWidth="1"/>
    <col min="5956" max="5956" width="13.28515625" style="13" customWidth="1"/>
    <col min="5957" max="5957" width="28.28515625" style="13" customWidth="1"/>
    <col min="5958" max="5958" width="4.7109375" style="13" customWidth="1"/>
    <col min="5959" max="5959" width="7.7109375" style="13" bestFit="1" customWidth="1"/>
    <col min="5960" max="5960" width="45.7109375" style="13" customWidth="1"/>
    <col min="5961" max="5961" width="16.42578125" style="13" customWidth="1"/>
    <col min="5962" max="5962" width="22.140625" style="13" customWidth="1"/>
    <col min="5963" max="5963" width="20.140625" style="13" customWidth="1"/>
    <col min="5964" max="5964" width="21.7109375" style="13" customWidth="1"/>
    <col min="5965" max="5965" width="16" style="13" customWidth="1"/>
    <col min="5966" max="5966" width="18.42578125" style="13" customWidth="1"/>
    <col min="5967" max="5967" width="21.7109375" style="13" customWidth="1"/>
    <col min="5968" max="5968" width="13.28515625" style="13" customWidth="1"/>
    <col min="5969" max="5969" width="28.28515625" style="13" customWidth="1"/>
    <col min="5970" max="5993" width="0" style="13" hidden="1" customWidth="1"/>
    <col min="5994" max="5996" width="8.7109375" style="13"/>
    <col min="5997" max="5997" width="21" style="13" customWidth="1"/>
    <col min="5998" max="6086" width="8.7109375" style="13"/>
    <col min="6087" max="6087" width="30.85546875" style="13" customWidth="1"/>
    <col min="6088" max="6088" width="17.28515625" style="13" customWidth="1"/>
    <col min="6089" max="6090" width="0" style="13" hidden="1" customWidth="1"/>
    <col min="6091" max="6091" width="36.28515625" style="13" customWidth="1"/>
    <col min="6092" max="6103" width="7.28515625" style="13" customWidth="1"/>
    <col min="6104" max="6104" width="7.7109375" style="13" customWidth="1"/>
    <col min="6105" max="6113" width="7.28515625" style="13" customWidth="1"/>
    <col min="6114" max="6114" width="8.140625" style="13" customWidth="1"/>
    <col min="6115" max="6138" width="7.28515625" style="13" customWidth="1"/>
    <col min="6139" max="6187" width="0" style="13" hidden="1" customWidth="1"/>
    <col min="6188" max="6188" width="13.28515625" style="13" customWidth="1"/>
    <col min="6189" max="6190" width="8.7109375" style="13"/>
    <col min="6191" max="6201" width="0" style="13" hidden="1" customWidth="1"/>
    <col min="6202" max="6202" width="8.7109375" style="13"/>
    <col min="6203" max="6203" width="7.7109375" style="13" bestFit="1" customWidth="1"/>
    <col min="6204" max="6204" width="45.7109375" style="13" customWidth="1"/>
    <col min="6205" max="6205" width="16.42578125" style="13" customWidth="1"/>
    <col min="6206" max="6206" width="22.140625" style="13" customWidth="1"/>
    <col min="6207" max="6207" width="20.140625" style="13" customWidth="1"/>
    <col min="6208" max="6208" width="21.7109375" style="13" customWidth="1"/>
    <col min="6209" max="6209" width="16" style="13" customWidth="1"/>
    <col min="6210" max="6210" width="18.42578125" style="13" customWidth="1"/>
    <col min="6211" max="6211" width="21.7109375" style="13" customWidth="1"/>
    <col min="6212" max="6212" width="13.28515625" style="13" customWidth="1"/>
    <col min="6213" max="6213" width="28.28515625" style="13" customWidth="1"/>
    <col min="6214" max="6214" width="4.7109375" style="13" customWidth="1"/>
    <col min="6215" max="6215" width="7.7109375" style="13" bestFit="1" customWidth="1"/>
    <col min="6216" max="6216" width="45.7109375" style="13" customWidth="1"/>
    <col min="6217" max="6217" width="16.42578125" style="13" customWidth="1"/>
    <col min="6218" max="6218" width="22.140625" style="13" customWidth="1"/>
    <col min="6219" max="6219" width="20.140625" style="13" customWidth="1"/>
    <col min="6220" max="6220" width="21.7109375" style="13" customWidth="1"/>
    <col min="6221" max="6221" width="16" style="13" customWidth="1"/>
    <col min="6222" max="6222" width="18.42578125" style="13" customWidth="1"/>
    <col min="6223" max="6223" width="21.7109375" style="13" customWidth="1"/>
    <col min="6224" max="6224" width="13.28515625" style="13" customWidth="1"/>
    <col min="6225" max="6225" width="28.28515625" style="13" customWidth="1"/>
    <col min="6226" max="6249" width="0" style="13" hidden="1" customWidth="1"/>
    <col min="6250" max="6252" width="8.7109375" style="13"/>
    <col min="6253" max="6253" width="21" style="13" customWidth="1"/>
    <col min="6254" max="6342" width="8.7109375" style="13"/>
    <col min="6343" max="6343" width="30.85546875" style="13" customWidth="1"/>
    <col min="6344" max="6344" width="17.28515625" style="13" customWidth="1"/>
    <col min="6345" max="6346" width="0" style="13" hidden="1" customWidth="1"/>
    <col min="6347" max="6347" width="36.28515625" style="13" customWidth="1"/>
    <col min="6348" max="6359" width="7.28515625" style="13" customWidth="1"/>
    <col min="6360" max="6360" width="7.7109375" style="13" customWidth="1"/>
    <col min="6361" max="6369" width="7.28515625" style="13" customWidth="1"/>
    <col min="6370" max="6370" width="8.140625" style="13" customWidth="1"/>
    <col min="6371" max="6394" width="7.28515625" style="13" customWidth="1"/>
    <col min="6395" max="6443" width="0" style="13" hidden="1" customWidth="1"/>
    <col min="6444" max="6444" width="13.28515625" style="13" customWidth="1"/>
    <col min="6445" max="6446" width="8.7109375" style="13"/>
    <col min="6447" max="6457" width="0" style="13" hidden="1" customWidth="1"/>
    <col min="6458" max="6458" width="8.7109375" style="13"/>
    <col min="6459" max="6459" width="7.7109375" style="13" bestFit="1" customWidth="1"/>
    <col min="6460" max="6460" width="45.7109375" style="13" customWidth="1"/>
    <col min="6461" max="6461" width="16.42578125" style="13" customWidth="1"/>
    <col min="6462" max="6462" width="22.140625" style="13" customWidth="1"/>
    <col min="6463" max="6463" width="20.140625" style="13" customWidth="1"/>
    <col min="6464" max="6464" width="21.7109375" style="13" customWidth="1"/>
    <col min="6465" max="6465" width="16" style="13" customWidth="1"/>
    <col min="6466" max="6466" width="18.42578125" style="13" customWidth="1"/>
    <col min="6467" max="6467" width="21.7109375" style="13" customWidth="1"/>
    <col min="6468" max="6468" width="13.28515625" style="13" customWidth="1"/>
    <col min="6469" max="6469" width="28.28515625" style="13" customWidth="1"/>
    <col min="6470" max="6470" width="4.7109375" style="13" customWidth="1"/>
    <col min="6471" max="6471" width="7.7109375" style="13" bestFit="1" customWidth="1"/>
    <col min="6472" max="6472" width="45.7109375" style="13" customWidth="1"/>
    <col min="6473" max="6473" width="16.42578125" style="13" customWidth="1"/>
    <col min="6474" max="6474" width="22.140625" style="13" customWidth="1"/>
    <col min="6475" max="6475" width="20.140625" style="13" customWidth="1"/>
    <col min="6476" max="6476" width="21.7109375" style="13" customWidth="1"/>
    <col min="6477" max="6477" width="16" style="13" customWidth="1"/>
    <col min="6478" max="6478" width="18.42578125" style="13" customWidth="1"/>
    <col min="6479" max="6479" width="21.7109375" style="13" customWidth="1"/>
    <col min="6480" max="6480" width="13.28515625" style="13" customWidth="1"/>
    <col min="6481" max="6481" width="28.28515625" style="13" customWidth="1"/>
    <col min="6482" max="6505" width="0" style="13" hidden="1" customWidth="1"/>
    <col min="6506" max="6508" width="8.7109375" style="13"/>
    <col min="6509" max="6509" width="21" style="13" customWidth="1"/>
    <col min="6510" max="6598" width="8.7109375" style="13"/>
    <col min="6599" max="6599" width="30.85546875" style="13" customWidth="1"/>
    <col min="6600" max="6600" width="17.28515625" style="13" customWidth="1"/>
    <col min="6601" max="6602" width="0" style="13" hidden="1" customWidth="1"/>
    <col min="6603" max="6603" width="36.28515625" style="13" customWidth="1"/>
    <col min="6604" max="6615" width="7.28515625" style="13" customWidth="1"/>
    <col min="6616" max="6616" width="7.7109375" style="13" customWidth="1"/>
    <col min="6617" max="6625" width="7.28515625" style="13" customWidth="1"/>
    <col min="6626" max="6626" width="8.140625" style="13" customWidth="1"/>
    <col min="6627" max="6650" width="7.28515625" style="13" customWidth="1"/>
    <col min="6651" max="6699" width="0" style="13" hidden="1" customWidth="1"/>
    <col min="6700" max="6700" width="13.28515625" style="13" customWidth="1"/>
    <col min="6701" max="6702" width="8.7109375" style="13"/>
    <col min="6703" max="6713" width="0" style="13" hidden="1" customWidth="1"/>
    <col min="6714" max="6714" width="8.7109375" style="13"/>
    <col min="6715" max="6715" width="7.7109375" style="13" bestFit="1" customWidth="1"/>
    <col min="6716" max="6716" width="45.7109375" style="13" customWidth="1"/>
    <col min="6717" max="6717" width="16.42578125" style="13" customWidth="1"/>
    <col min="6718" max="6718" width="22.140625" style="13" customWidth="1"/>
    <col min="6719" max="6719" width="20.140625" style="13" customWidth="1"/>
    <col min="6720" max="6720" width="21.7109375" style="13" customWidth="1"/>
    <col min="6721" max="6721" width="16" style="13" customWidth="1"/>
    <col min="6722" max="6722" width="18.42578125" style="13" customWidth="1"/>
    <col min="6723" max="6723" width="21.7109375" style="13" customWidth="1"/>
    <col min="6724" max="6724" width="13.28515625" style="13" customWidth="1"/>
    <col min="6725" max="6725" width="28.28515625" style="13" customWidth="1"/>
    <col min="6726" max="6726" width="4.7109375" style="13" customWidth="1"/>
    <col min="6727" max="6727" width="7.7109375" style="13" bestFit="1" customWidth="1"/>
    <col min="6728" max="6728" width="45.7109375" style="13" customWidth="1"/>
    <col min="6729" max="6729" width="16.42578125" style="13" customWidth="1"/>
    <col min="6730" max="6730" width="22.140625" style="13" customWidth="1"/>
    <col min="6731" max="6731" width="20.140625" style="13" customWidth="1"/>
    <col min="6732" max="6732" width="21.7109375" style="13" customWidth="1"/>
    <col min="6733" max="6733" width="16" style="13" customWidth="1"/>
    <col min="6734" max="6734" width="18.42578125" style="13" customWidth="1"/>
    <col min="6735" max="6735" width="21.7109375" style="13" customWidth="1"/>
    <col min="6736" max="6736" width="13.28515625" style="13" customWidth="1"/>
    <col min="6737" max="6737" width="28.28515625" style="13" customWidth="1"/>
    <col min="6738" max="6761" width="0" style="13" hidden="1" customWidth="1"/>
    <col min="6762" max="6764" width="8.7109375" style="13"/>
    <col min="6765" max="6765" width="21" style="13" customWidth="1"/>
    <col min="6766" max="6854" width="8.7109375" style="13"/>
    <col min="6855" max="6855" width="30.85546875" style="13" customWidth="1"/>
    <col min="6856" max="6856" width="17.28515625" style="13" customWidth="1"/>
    <col min="6857" max="6858" width="0" style="13" hidden="1" customWidth="1"/>
    <col min="6859" max="6859" width="36.28515625" style="13" customWidth="1"/>
    <col min="6860" max="6871" width="7.28515625" style="13" customWidth="1"/>
    <col min="6872" max="6872" width="7.7109375" style="13" customWidth="1"/>
    <col min="6873" max="6881" width="7.28515625" style="13" customWidth="1"/>
    <col min="6882" max="6882" width="8.140625" style="13" customWidth="1"/>
    <col min="6883" max="6906" width="7.28515625" style="13" customWidth="1"/>
    <col min="6907" max="6955" width="0" style="13" hidden="1" customWidth="1"/>
    <col min="6956" max="6956" width="13.28515625" style="13" customWidth="1"/>
    <col min="6957" max="6958" width="8.7109375" style="13"/>
    <col min="6959" max="6969" width="0" style="13" hidden="1" customWidth="1"/>
    <col min="6970" max="6970" width="8.7109375" style="13"/>
    <col min="6971" max="6971" width="7.7109375" style="13" bestFit="1" customWidth="1"/>
    <col min="6972" max="6972" width="45.7109375" style="13" customWidth="1"/>
    <col min="6973" max="6973" width="16.42578125" style="13" customWidth="1"/>
    <col min="6974" max="6974" width="22.140625" style="13" customWidth="1"/>
    <col min="6975" max="6975" width="20.140625" style="13" customWidth="1"/>
    <col min="6976" max="6976" width="21.7109375" style="13" customWidth="1"/>
    <col min="6977" max="6977" width="16" style="13" customWidth="1"/>
    <col min="6978" max="6978" width="18.42578125" style="13" customWidth="1"/>
    <col min="6979" max="6979" width="21.7109375" style="13" customWidth="1"/>
    <col min="6980" max="6980" width="13.28515625" style="13" customWidth="1"/>
    <col min="6981" max="6981" width="28.28515625" style="13" customWidth="1"/>
    <col min="6982" max="6982" width="4.7109375" style="13" customWidth="1"/>
    <col min="6983" max="6983" width="7.7109375" style="13" bestFit="1" customWidth="1"/>
    <col min="6984" max="6984" width="45.7109375" style="13" customWidth="1"/>
    <col min="6985" max="6985" width="16.42578125" style="13" customWidth="1"/>
    <col min="6986" max="6986" width="22.140625" style="13" customWidth="1"/>
    <col min="6987" max="6987" width="20.140625" style="13" customWidth="1"/>
    <col min="6988" max="6988" width="21.7109375" style="13" customWidth="1"/>
    <col min="6989" max="6989" width="16" style="13" customWidth="1"/>
    <col min="6990" max="6990" width="18.42578125" style="13" customWidth="1"/>
    <col min="6991" max="6991" width="21.7109375" style="13" customWidth="1"/>
    <col min="6992" max="6992" width="13.28515625" style="13" customWidth="1"/>
    <col min="6993" max="6993" width="28.28515625" style="13" customWidth="1"/>
    <col min="6994" max="7017" width="0" style="13" hidden="1" customWidth="1"/>
    <col min="7018" max="7020" width="8.7109375" style="13"/>
    <col min="7021" max="7021" width="21" style="13" customWidth="1"/>
    <col min="7022" max="7110" width="8.7109375" style="13"/>
    <col min="7111" max="7111" width="30.85546875" style="13" customWidth="1"/>
    <col min="7112" max="7112" width="17.28515625" style="13" customWidth="1"/>
    <col min="7113" max="7114" width="0" style="13" hidden="1" customWidth="1"/>
    <col min="7115" max="7115" width="36.28515625" style="13" customWidth="1"/>
    <col min="7116" max="7127" width="7.28515625" style="13" customWidth="1"/>
    <col min="7128" max="7128" width="7.7109375" style="13" customWidth="1"/>
    <col min="7129" max="7137" width="7.28515625" style="13" customWidth="1"/>
    <col min="7138" max="7138" width="8.140625" style="13" customWidth="1"/>
    <col min="7139" max="7162" width="7.28515625" style="13" customWidth="1"/>
    <col min="7163" max="7211" width="0" style="13" hidden="1" customWidth="1"/>
    <col min="7212" max="7212" width="13.28515625" style="13" customWidth="1"/>
    <col min="7213" max="7214" width="8.7109375" style="13"/>
    <col min="7215" max="7225" width="0" style="13" hidden="1" customWidth="1"/>
    <col min="7226" max="7226" width="8.7109375" style="13"/>
    <col min="7227" max="7227" width="7.7109375" style="13" bestFit="1" customWidth="1"/>
    <col min="7228" max="7228" width="45.7109375" style="13" customWidth="1"/>
    <col min="7229" max="7229" width="16.42578125" style="13" customWidth="1"/>
    <col min="7230" max="7230" width="22.140625" style="13" customWidth="1"/>
    <col min="7231" max="7231" width="20.140625" style="13" customWidth="1"/>
    <col min="7232" max="7232" width="21.7109375" style="13" customWidth="1"/>
    <col min="7233" max="7233" width="16" style="13" customWidth="1"/>
    <col min="7234" max="7234" width="18.42578125" style="13" customWidth="1"/>
    <col min="7235" max="7235" width="21.7109375" style="13" customWidth="1"/>
    <col min="7236" max="7236" width="13.28515625" style="13" customWidth="1"/>
    <col min="7237" max="7237" width="28.28515625" style="13" customWidth="1"/>
    <col min="7238" max="7238" width="4.7109375" style="13" customWidth="1"/>
    <col min="7239" max="7239" width="7.7109375" style="13" bestFit="1" customWidth="1"/>
    <col min="7240" max="7240" width="45.7109375" style="13" customWidth="1"/>
    <col min="7241" max="7241" width="16.42578125" style="13" customWidth="1"/>
    <col min="7242" max="7242" width="22.140625" style="13" customWidth="1"/>
    <col min="7243" max="7243" width="20.140625" style="13" customWidth="1"/>
    <col min="7244" max="7244" width="21.7109375" style="13" customWidth="1"/>
    <col min="7245" max="7245" width="16" style="13" customWidth="1"/>
    <col min="7246" max="7246" width="18.42578125" style="13" customWidth="1"/>
    <col min="7247" max="7247" width="21.7109375" style="13" customWidth="1"/>
    <col min="7248" max="7248" width="13.28515625" style="13" customWidth="1"/>
    <col min="7249" max="7249" width="28.28515625" style="13" customWidth="1"/>
    <col min="7250" max="7273" width="0" style="13" hidden="1" customWidth="1"/>
    <col min="7274" max="7276" width="8.7109375" style="13"/>
    <col min="7277" max="7277" width="21" style="13" customWidth="1"/>
    <col min="7278" max="7366" width="8.7109375" style="13"/>
    <col min="7367" max="7367" width="30.85546875" style="13" customWidth="1"/>
    <col min="7368" max="7368" width="17.28515625" style="13" customWidth="1"/>
    <col min="7369" max="7370" width="0" style="13" hidden="1" customWidth="1"/>
    <col min="7371" max="7371" width="36.28515625" style="13" customWidth="1"/>
    <col min="7372" max="7383" width="7.28515625" style="13" customWidth="1"/>
    <col min="7384" max="7384" width="7.7109375" style="13" customWidth="1"/>
    <col min="7385" max="7393" width="7.28515625" style="13" customWidth="1"/>
    <col min="7394" max="7394" width="8.140625" style="13" customWidth="1"/>
    <col min="7395" max="7418" width="7.28515625" style="13" customWidth="1"/>
    <col min="7419" max="7467" width="0" style="13" hidden="1" customWidth="1"/>
    <col min="7468" max="7468" width="13.28515625" style="13" customWidth="1"/>
    <col min="7469" max="7470" width="8.7109375" style="13"/>
    <col min="7471" max="7481" width="0" style="13" hidden="1" customWidth="1"/>
    <col min="7482" max="7482" width="8.7109375" style="13"/>
    <col min="7483" max="7483" width="7.7109375" style="13" bestFit="1" customWidth="1"/>
    <col min="7484" max="7484" width="45.7109375" style="13" customWidth="1"/>
    <col min="7485" max="7485" width="16.42578125" style="13" customWidth="1"/>
    <col min="7486" max="7486" width="22.140625" style="13" customWidth="1"/>
    <col min="7487" max="7487" width="20.140625" style="13" customWidth="1"/>
    <col min="7488" max="7488" width="21.7109375" style="13" customWidth="1"/>
    <col min="7489" max="7489" width="16" style="13" customWidth="1"/>
    <col min="7490" max="7490" width="18.42578125" style="13" customWidth="1"/>
    <col min="7491" max="7491" width="21.7109375" style="13" customWidth="1"/>
    <col min="7492" max="7492" width="13.28515625" style="13" customWidth="1"/>
    <col min="7493" max="7493" width="28.28515625" style="13" customWidth="1"/>
    <col min="7494" max="7494" width="4.7109375" style="13" customWidth="1"/>
    <col min="7495" max="7495" width="7.7109375" style="13" bestFit="1" customWidth="1"/>
    <col min="7496" max="7496" width="45.7109375" style="13" customWidth="1"/>
    <col min="7497" max="7497" width="16.42578125" style="13" customWidth="1"/>
    <col min="7498" max="7498" width="22.140625" style="13" customWidth="1"/>
    <col min="7499" max="7499" width="20.140625" style="13" customWidth="1"/>
    <col min="7500" max="7500" width="21.7109375" style="13" customWidth="1"/>
    <col min="7501" max="7501" width="16" style="13" customWidth="1"/>
    <col min="7502" max="7502" width="18.42578125" style="13" customWidth="1"/>
    <col min="7503" max="7503" width="21.7109375" style="13" customWidth="1"/>
    <col min="7504" max="7504" width="13.28515625" style="13" customWidth="1"/>
    <col min="7505" max="7505" width="28.28515625" style="13" customWidth="1"/>
    <col min="7506" max="7529" width="0" style="13" hidden="1" customWidth="1"/>
    <col min="7530" max="7532" width="8.7109375" style="13"/>
    <col min="7533" max="7533" width="21" style="13" customWidth="1"/>
    <col min="7534" max="7622" width="8.7109375" style="13"/>
    <col min="7623" max="7623" width="30.85546875" style="13" customWidth="1"/>
    <col min="7624" max="7624" width="17.28515625" style="13" customWidth="1"/>
    <col min="7625" max="7626" width="0" style="13" hidden="1" customWidth="1"/>
    <col min="7627" max="7627" width="36.28515625" style="13" customWidth="1"/>
    <col min="7628" max="7639" width="7.28515625" style="13" customWidth="1"/>
    <col min="7640" max="7640" width="7.7109375" style="13" customWidth="1"/>
    <col min="7641" max="7649" width="7.28515625" style="13" customWidth="1"/>
    <col min="7650" max="7650" width="8.140625" style="13" customWidth="1"/>
    <col min="7651" max="7674" width="7.28515625" style="13" customWidth="1"/>
    <col min="7675" max="7723" width="0" style="13" hidden="1" customWidth="1"/>
    <col min="7724" max="7724" width="13.28515625" style="13" customWidth="1"/>
    <col min="7725" max="7726" width="8.7109375" style="13"/>
    <col min="7727" max="7737" width="0" style="13" hidden="1" customWidth="1"/>
    <col min="7738" max="7738" width="8.7109375" style="13"/>
    <col min="7739" max="7739" width="7.7109375" style="13" bestFit="1" customWidth="1"/>
    <col min="7740" max="7740" width="45.7109375" style="13" customWidth="1"/>
    <col min="7741" max="7741" width="16.42578125" style="13" customWidth="1"/>
    <col min="7742" max="7742" width="22.140625" style="13" customWidth="1"/>
    <col min="7743" max="7743" width="20.140625" style="13" customWidth="1"/>
    <col min="7744" max="7744" width="21.7109375" style="13" customWidth="1"/>
    <col min="7745" max="7745" width="16" style="13" customWidth="1"/>
    <col min="7746" max="7746" width="18.42578125" style="13" customWidth="1"/>
    <col min="7747" max="7747" width="21.7109375" style="13" customWidth="1"/>
    <col min="7748" max="7748" width="13.28515625" style="13" customWidth="1"/>
    <col min="7749" max="7749" width="28.28515625" style="13" customWidth="1"/>
    <col min="7750" max="7750" width="4.7109375" style="13" customWidth="1"/>
    <col min="7751" max="7751" width="7.7109375" style="13" bestFit="1" customWidth="1"/>
    <col min="7752" max="7752" width="45.7109375" style="13" customWidth="1"/>
    <col min="7753" max="7753" width="16.42578125" style="13" customWidth="1"/>
    <col min="7754" max="7754" width="22.140625" style="13" customWidth="1"/>
    <col min="7755" max="7755" width="20.140625" style="13" customWidth="1"/>
    <col min="7756" max="7756" width="21.7109375" style="13" customWidth="1"/>
    <col min="7757" max="7757" width="16" style="13" customWidth="1"/>
    <col min="7758" max="7758" width="18.42578125" style="13" customWidth="1"/>
    <col min="7759" max="7759" width="21.7109375" style="13" customWidth="1"/>
    <col min="7760" max="7760" width="13.28515625" style="13" customWidth="1"/>
    <col min="7761" max="7761" width="28.28515625" style="13" customWidth="1"/>
    <col min="7762" max="7785" width="0" style="13" hidden="1" customWidth="1"/>
    <col min="7786" max="7788" width="8.7109375" style="13"/>
    <col min="7789" max="7789" width="21" style="13" customWidth="1"/>
    <col min="7790" max="7878" width="8.7109375" style="13"/>
    <col min="7879" max="7879" width="30.85546875" style="13" customWidth="1"/>
    <col min="7880" max="7880" width="17.28515625" style="13" customWidth="1"/>
    <col min="7881" max="7882" width="0" style="13" hidden="1" customWidth="1"/>
    <col min="7883" max="7883" width="36.28515625" style="13" customWidth="1"/>
    <col min="7884" max="7895" width="7.28515625" style="13" customWidth="1"/>
    <col min="7896" max="7896" width="7.7109375" style="13" customWidth="1"/>
    <col min="7897" max="7905" width="7.28515625" style="13" customWidth="1"/>
    <col min="7906" max="7906" width="8.140625" style="13" customWidth="1"/>
    <col min="7907" max="7930" width="7.28515625" style="13" customWidth="1"/>
    <col min="7931" max="7979" width="0" style="13" hidden="1" customWidth="1"/>
    <col min="7980" max="7980" width="13.28515625" style="13" customWidth="1"/>
    <col min="7981" max="7982" width="8.7109375" style="13"/>
    <col min="7983" max="7993" width="0" style="13" hidden="1" customWidth="1"/>
    <col min="7994" max="7994" width="8.7109375" style="13"/>
    <col min="7995" max="7995" width="7.7109375" style="13" bestFit="1" customWidth="1"/>
    <col min="7996" max="7996" width="45.7109375" style="13" customWidth="1"/>
    <col min="7997" max="7997" width="16.42578125" style="13" customWidth="1"/>
    <col min="7998" max="7998" width="22.140625" style="13" customWidth="1"/>
    <col min="7999" max="7999" width="20.140625" style="13" customWidth="1"/>
    <col min="8000" max="8000" width="21.7109375" style="13" customWidth="1"/>
    <col min="8001" max="8001" width="16" style="13" customWidth="1"/>
    <col min="8002" max="8002" width="18.42578125" style="13" customWidth="1"/>
    <col min="8003" max="8003" width="21.7109375" style="13" customWidth="1"/>
    <col min="8004" max="8004" width="13.28515625" style="13" customWidth="1"/>
    <col min="8005" max="8005" width="28.28515625" style="13" customWidth="1"/>
    <col min="8006" max="8006" width="4.7109375" style="13" customWidth="1"/>
    <col min="8007" max="8007" width="7.7109375" style="13" bestFit="1" customWidth="1"/>
    <col min="8008" max="8008" width="45.7109375" style="13" customWidth="1"/>
    <col min="8009" max="8009" width="16.42578125" style="13" customWidth="1"/>
    <col min="8010" max="8010" width="22.140625" style="13" customWidth="1"/>
    <col min="8011" max="8011" width="20.140625" style="13" customWidth="1"/>
    <col min="8012" max="8012" width="21.7109375" style="13" customWidth="1"/>
    <col min="8013" max="8013" width="16" style="13" customWidth="1"/>
    <col min="8014" max="8014" width="18.42578125" style="13" customWidth="1"/>
    <col min="8015" max="8015" width="21.7109375" style="13" customWidth="1"/>
    <col min="8016" max="8016" width="13.28515625" style="13" customWidth="1"/>
    <col min="8017" max="8017" width="28.28515625" style="13" customWidth="1"/>
    <col min="8018" max="8041" width="0" style="13" hidden="1" customWidth="1"/>
    <col min="8042" max="8044" width="8.7109375" style="13"/>
    <col min="8045" max="8045" width="21" style="13" customWidth="1"/>
    <col min="8046" max="8134" width="8.7109375" style="13"/>
    <col min="8135" max="8135" width="30.85546875" style="13" customWidth="1"/>
    <col min="8136" max="8136" width="17.28515625" style="13" customWidth="1"/>
    <col min="8137" max="8138" width="0" style="13" hidden="1" customWidth="1"/>
    <col min="8139" max="8139" width="36.28515625" style="13" customWidth="1"/>
    <col min="8140" max="8151" width="7.28515625" style="13" customWidth="1"/>
    <col min="8152" max="8152" width="7.7109375" style="13" customWidth="1"/>
    <col min="8153" max="8161" width="7.28515625" style="13" customWidth="1"/>
    <col min="8162" max="8162" width="8.140625" style="13" customWidth="1"/>
    <col min="8163" max="8186" width="7.28515625" style="13" customWidth="1"/>
    <col min="8187" max="8235" width="0" style="13" hidden="1" customWidth="1"/>
    <col min="8236" max="8236" width="13.28515625" style="13" customWidth="1"/>
    <col min="8237" max="8238" width="8.7109375" style="13"/>
    <col min="8239" max="8249" width="0" style="13" hidden="1" customWidth="1"/>
    <col min="8250" max="8250" width="8.7109375" style="13"/>
    <col min="8251" max="8251" width="7.7109375" style="13" bestFit="1" customWidth="1"/>
    <col min="8252" max="8252" width="45.7109375" style="13" customWidth="1"/>
    <col min="8253" max="8253" width="16.42578125" style="13" customWidth="1"/>
    <col min="8254" max="8254" width="22.140625" style="13" customWidth="1"/>
    <col min="8255" max="8255" width="20.140625" style="13" customWidth="1"/>
    <col min="8256" max="8256" width="21.7109375" style="13" customWidth="1"/>
    <col min="8257" max="8257" width="16" style="13" customWidth="1"/>
    <col min="8258" max="8258" width="18.42578125" style="13" customWidth="1"/>
    <col min="8259" max="8259" width="21.7109375" style="13" customWidth="1"/>
    <col min="8260" max="8260" width="13.28515625" style="13" customWidth="1"/>
    <col min="8261" max="8261" width="28.28515625" style="13" customWidth="1"/>
    <col min="8262" max="8262" width="4.7109375" style="13" customWidth="1"/>
    <col min="8263" max="8263" width="7.7109375" style="13" bestFit="1" customWidth="1"/>
    <col min="8264" max="8264" width="45.7109375" style="13" customWidth="1"/>
    <col min="8265" max="8265" width="16.42578125" style="13" customWidth="1"/>
    <col min="8266" max="8266" width="22.140625" style="13" customWidth="1"/>
    <col min="8267" max="8267" width="20.140625" style="13" customWidth="1"/>
    <col min="8268" max="8268" width="21.7109375" style="13" customWidth="1"/>
    <col min="8269" max="8269" width="16" style="13" customWidth="1"/>
    <col min="8270" max="8270" width="18.42578125" style="13" customWidth="1"/>
    <col min="8271" max="8271" width="21.7109375" style="13" customWidth="1"/>
    <col min="8272" max="8272" width="13.28515625" style="13" customWidth="1"/>
    <col min="8273" max="8273" width="28.28515625" style="13" customWidth="1"/>
    <col min="8274" max="8297" width="0" style="13" hidden="1" customWidth="1"/>
    <col min="8298" max="8300" width="8.7109375" style="13"/>
    <col min="8301" max="8301" width="21" style="13" customWidth="1"/>
    <col min="8302" max="8390" width="8.7109375" style="13"/>
    <col min="8391" max="8391" width="30.85546875" style="13" customWidth="1"/>
    <col min="8392" max="8392" width="17.28515625" style="13" customWidth="1"/>
    <col min="8393" max="8394" width="0" style="13" hidden="1" customWidth="1"/>
    <col min="8395" max="8395" width="36.28515625" style="13" customWidth="1"/>
    <col min="8396" max="8407" width="7.28515625" style="13" customWidth="1"/>
    <col min="8408" max="8408" width="7.7109375" style="13" customWidth="1"/>
    <col min="8409" max="8417" width="7.28515625" style="13" customWidth="1"/>
    <col min="8418" max="8418" width="8.140625" style="13" customWidth="1"/>
    <col min="8419" max="8442" width="7.28515625" style="13" customWidth="1"/>
    <col min="8443" max="8491" width="0" style="13" hidden="1" customWidth="1"/>
    <col min="8492" max="8492" width="13.28515625" style="13" customWidth="1"/>
    <col min="8493" max="8494" width="8.7109375" style="13"/>
    <col min="8495" max="8505" width="0" style="13" hidden="1" customWidth="1"/>
    <col min="8506" max="8506" width="8.7109375" style="13"/>
    <col min="8507" max="8507" width="7.7109375" style="13" bestFit="1" customWidth="1"/>
    <col min="8508" max="8508" width="45.7109375" style="13" customWidth="1"/>
    <col min="8509" max="8509" width="16.42578125" style="13" customWidth="1"/>
    <col min="8510" max="8510" width="22.140625" style="13" customWidth="1"/>
    <col min="8511" max="8511" width="20.140625" style="13" customWidth="1"/>
    <col min="8512" max="8512" width="21.7109375" style="13" customWidth="1"/>
    <col min="8513" max="8513" width="16" style="13" customWidth="1"/>
    <col min="8514" max="8514" width="18.42578125" style="13" customWidth="1"/>
    <col min="8515" max="8515" width="21.7109375" style="13" customWidth="1"/>
    <col min="8516" max="8516" width="13.28515625" style="13" customWidth="1"/>
    <col min="8517" max="8517" width="28.28515625" style="13" customWidth="1"/>
    <col min="8518" max="8518" width="4.7109375" style="13" customWidth="1"/>
    <col min="8519" max="8519" width="7.7109375" style="13" bestFit="1" customWidth="1"/>
    <col min="8520" max="8520" width="45.7109375" style="13" customWidth="1"/>
    <col min="8521" max="8521" width="16.42578125" style="13" customWidth="1"/>
    <col min="8522" max="8522" width="22.140625" style="13" customWidth="1"/>
    <col min="8523" max="8523" width="20.140625" style="13" customWidth="1"/>
    <col min="8524" max="8524" width="21.7109375" style="13" customWidth="1"/>
    <col min="8525" max="8525" width="16" style="13" customWidth="1"/>
    <col min="8526" max="8526" width="18.42578125" style="13" customWidth="1"/>
    <col min="8527" max="8527" width="21.7109375" style="13" customWidth="1"/>
    <col min="8528" max="8528" width="13.28515625" style="13" customWidth="1"/>
    <col min="8529" max="8529" width="28.28515625" style="13" customWidth="1"/>
    <col min="8530" max="8553" width="0" style="13" hidden="1" customWidth="1"/>
    <col min="8554" max="8556" width="8.7109375" style="13"/>
    <col min="8557" max="8557" width="21" style="13" customWidth="1"/>
    <col min="8558" max="8646" width="8.7109375" style="13"/>
    <col min="8647" max="8647" width="30.85546875" style="13" customWidth="1"/>
    <col min="8648" max="8648" width="17.28515625" style="13" customWidth="1"/>
    <col min="8649" max="8650" width="0" style="13" hidden="1" customWidth="1"/>
    <col min="8651" max="8651" width="36.28515625" style="13" customWidth="1"/>
    <col min="8652" max="8663" width="7.28515625" style="13" customWidth="1"/>
    <col min="8664" max="8664" width="7.7109375" style="13" customWidth="1"/>
    <col min="8665" max="8673" width="7.28515625" style="13" customWidth="1"/>
    <col min="8674" max="8674" width="8.140625" style="13" customWidth="1"/>
    <col min="8675" max="8698" width="7.28515625" style="13" customWidth="1"/>
    <col min="8699" max="8747" width="0" style="13" hidden="1" customWidth="1"/>
    <col min="8748" max="8748" width="13.28515625" style="13" customWidth="1"/>
    <col min="8749" max="8750" width="8.7109375" style="13"/>
    <col min="8751" max="8761" width="0" style="13" hidden="1" customWidth="1"/>
    <col min="8762" max="8762" width="8.7109375" style="13"/>
    <col min="8763" max="8763" width="7.7109375" style="13" bestFit="1" customWidth="1"/>
    <col min="8764" max="8764" width="45.7109375" style="13" customWidth="1"/>
    <col min="8765" max="8765" width="16.42578125" style="13" customWidth="1"/>
    <col min="8766" max="8766" width="22.140625" style="13" customWidth="1"/>
    <col min="8767" max="8767" width="20.140625" style="13" customWidth="1"/>
    <col min="8768" max="8768" width="21.7109375" style="13" customWidth="1"/>
    <col min="8769" max="8769" width="16" style="13" customWidth="1"/>
    <col min="8770" max="8770" width="18.42578125" style="13" customWidth="1"/>
    <col min="8771" max="8771" width="21.7109375" style="13" customWidth="1"/>
    <col min="8772" max="8772" width="13.28515625" style="13" customWidth="1"/>
    <col min="8773" max="8773" width="28.28515625" style="13" customWidth="1"/>
    <col min="8774" max="8774" width="4.7109375" style="13" customWidth="1"/>
    <col min="8775" max="8775" width="7.7109375" style="13" bestFit="1" customWidth="1"/>
    <col min="8776" max="8776" width="45.7109375" style="13" customWidth="1"/>
    <col min="8777" max="8777" width="16.42578125" style="13" customWidth="1"/>
    <col min="8778" max="8778" width="22.140625" style="13" customWidth="1"/>
    <col min="8779" max="8779" width="20.140625" style="13" customWidth="1"/>
    <col min="8780" max="8780" width="21.7109375" style="13" customWidth="1"/>
    <col min="8781" max="8781" width="16" style="13" customWidth="1"/>
    <col min="8782" max="8782" width="18.42578125" style="13" customWidth="1"/>
    <col min="8783" max="8783" width="21.7109375" style="13" customWidth="1"/>
    <col min="8784" max="8784" width="13.28515625" style="13" customWidth="1"/>
    <col min="8785" max="8785" width="28.28515625" style="13" customWidth="1"/>
    <col min="8786" max="8809" width="0" style="13" hidden="1" customWidth="1"/>
    <col min="8810" max="8812" width="8.7109375" style="13"/>
    <col min="8813" max="8813" width="21" style="13" customWidth="1"/>
    <col min="8814" max="8902" width="8.7109375" style="13"/>
    <col min="8903" max="8903" width="30.85546875" style="13" customWidth="1"/>
    <col min="8904" max="8904" width="17.28515625" style="13" customWidth="1"/>
    <col min="8905" max="8906" width="0" style="13" hidden="1" customWidth="1"/>
    <col min="8907" max="8907" width="36.28515625" style="13" customWidth="1"/>
    <col min="8908" max="8919" width="7.28515625" style="13" customWidth="1"/>
    <col min="8920" max="8920" width="7.7109375" style="13" customWidth="1"/>
    <col min="8921" max="8929" width="7.28515625" style="13" customWidth="1"/>
    <col min="8930" max="8930" width="8.140625" style="13" customWidth="1"/>
    <col min="8931" max="8954" width="7.28515625" style="13" customWidth="1"/>
    <col min="8955" max="9003" width="0" style="13" hidden="1" customWidth="1"/>
    <col min="9004" max="9004" width="13.28515625" style="13" customWidth="1"/>
    <col min="9005" max="9006" width="8.7109375" style="13"/>
    <col min="9007" max="9017" width="0" style="13" hidden="1" customWidth="1"/>
    <col min="9018" max="9018" width="8.7109375" style="13"/>
    <col min="9019" max="9019" width="7.7109375" style="13" bestFit="1" customWidth="1"/>
    <col min="9020" max="9020" width="45.7109375" style="13" customWidth="1"/>
    <col min="9021" max="9021" width="16.42578125" style="13" customWidth="1"/>
    <col min="9022" max="9022" width="22.140625" style="13" customWidth="1"/>
    <col min="9023" max="9023" width="20.140625" style="13" customWidth="1"/>
    <col min="9024" max="9024" width="21.7109375" style="13" customWidth="1"/>
    <col min="9025" max="9025" width="16" style="13" customWidth="1"/>
    <col min="9026" max="9026" width="18.42578125" style="13" customWidth="1"/>
    <col min="9027" max="9027" width="21.7109375" style="13" customWidth="1"/>
    <col min="9028" max="9028" width="13.28515625" style="13" customWidth="1"/>
    <col min="9029" max="9029" width="28.28515625" style="13" customWidth="1"/>
    <col min="9030" max="9030" width="4.7109375" style="13" customWidth="1"/>
    <col min="9031" max="9031" width="7.7109375" style="13" bestFit="1" customWidth="1"/>
    <col min="9032" max="9032" width="45.7109375" style="13" customWidth="1"/>
    <col min="9033" max="9033" width="16.42578125" style="13" customWidth="1"/>
    <col min="9034" max="9034" width="22.140625" style="13" customWidth="1"/>
    <col min="9035" max="9035" width="20.140625" style="13" customWidth="1"/>
    <col min="9036" max="9036" width="21.7109375" style="13" customWidth="1"/>
    <col min="9037" max="9037" width="16" style="13" customWidth="1"/>
    <col min="9038" max="9038" width="18.42578125" style="13" customWidth="1"/>
    <col min="9039" max="9039" width="21.7109375" style="13" customWidth="1"/>
    <col min="9040" max="9040" width="13.28515625" style="13" customWidth="1"/>
    <col min="9041" max="9041" width="28.28515625" style="13" customWidth="1"/>
    <col min="9042" max="9065" width="0" style="13" hidden="1" customWidth="1"/>
    <col min="9066" max="9068" width="8.7109375" style="13"/>
    <col min="9069" max="9069" width="21" style="13" customWidth="1"/>
    <col min="9070" max="9158" width="8.7109375" style="13"/>
    <col min="9159" max="9159" width="30.85546875" style="13" customWidth="1"/>
    <col min="9160" max="9160" width="17.28515625" style="13" customWidth="1"/>
    <col min="9161" max="9162" width="0" style="13" hidden="1" customWidth="1"/>
    <col min="9163" max="9163" width="36.28515625" style="13" customWidth="1"/>
    <col min="9164" max="9175" width="7.28515625" style="13" customWidth="1"/>
    <col min="9176" max="9176" width="7.7109375" style="13" customWidth="1"/>
    <col min="9177" max="9185" width="7.28515625" style="13" customWidth="1"/>
    <col min="9186" max="9186" width="8.140625" style="13" customWidth="1"/>
    <col min="9187" max="9210" width="7.28515625" style="13" customWidth="1"/>
    <col min="9211" max="9259" width="0" style="13" hidden="1" customWidth="1"/>
    <col min="9260" max="9260" width="13.28515625" style="13" customWidth="1"/>
    <col min="9261" max="9262" width="8.7109375" style="13"/>
    <col min="9263" max="9273" width="0" style="13" hidden="1" customWidth="1"/>
    <col min="9274" max="9274" width="8.7109375" style="13"/>
    <col min="9275" max="9275" width="7.7109375" style="13" bestFit="1" customWidth="1"/>
    <col min="9276" max="9276" width="45.7109375" style="13" customWidth="1"/>
    <col min="9277" max="9277" width="16.42578125" style="13" customWidth="1"/>
    <col min="9278" max="9278" width="22.140625" style="13" customWidth="1"/>
    <col min="9279" max="9279" width="20.140625" style="13" customWidth="1"/>
    <col min="9280" max="9280" width="21.7109375" style="13" customWidth="1"/>
    <col min="9281" max="9281" width="16" style="13" customWidth="1"/>
    <col min="9282" max="9282" width="18.42578125" style="13" customWidth="1"/>
    <col min="9283" max="9283" width="21.7109375" style="13" customWidth="1"/>
    <col min="9284" max="9284" width="13.28515625" style="13" customWidth="1"/>
    <col min="9285" max="9285" width="28.28515625" style="13" customWidth="1"/>
    <col min="9286" max="9286" width="4.7109375" style="13" customWidth="1"/>
    <col min="9287" max="9287" width="7.7109375" style="13" bestFit="1" customWidth="1"/>
    <col min="9288" max="9288" width="45.7109375" style="13" customWidth="1"/>
    <col min="9289" max="9289" width="16.42578125" style="13" customWidth="1"/>
    <col min="9290" max="9290" width="22.140625" style="13" customWidth="1"/>
    <col min="9291" max="9291" width="20.140625" style="13" customWidth="1"/>
    <col min="9292" max="9292" width="21.7109375" style="13" customWidth="1"/>
    <col min="9293" max="9293" width="16" style="13" customWidth="1"/>
    <col min="9294" max="9294" width="18.42578125" style="13" customWidth="1"/>
    <col min="9295" max="9295" width="21.7109375" style="13" customWidth="1"/>
    <col min="9296" max="9296" width="13.28515625" style="13" customWidth="1"/>
    <col min="9297" max="9297" width="28.28515625" style="13" customWidth="1"/>
    <col min="9298" max="9321" width="0" style="13" hidden="1" customWidth="1"/>
    <col min="9322" max="9324" width="8.7109375" style="13"/>
    <col min="9325" max="9325" width="21" style="13" customWidth="1"/>
    <col min="9326" max="9414" width="8.7109375" style="13"/>
    <col min="9415" max="9415" width="30.85546875" style="13" customWidth="1"/>
    <col min="9416" max="9416" width="17.28515625" style="13" customWidth="1"/>
    <col min="9417" max="9418" width="0" style="13" hidden="1" customWidth="1"/>
    <col min="9419" max="9419" width="36.28515625" style="13" customWidth="1"/>
    <col min="9420" max="9431" width="7.28515625" style="13" customWidth="1"/>
    <col min="9432" max="9432" width="7.7109375" style="13" customWidth="1"/>
    <col min="9433" max="9441" width="7.28515625" style="13" customWidth="1"/>
    <col min="9442" max="9442" width="8.140625" style="13" customWidth="1"/>
    <col min="9443" max="9466" width="7.28515625" style="13" customWidth="1"/>
    <col min="9467" max="9515" width="0" style="13" hidden="1" customWidth="1"/>
    <col min="9516" max="9516" width="13.28515625" style="13" customWidth="1"/>
    <col min="9517" max="9518" width="8.7109375" style="13"/>
    <col min="9519" max="9529" width="0" style="13" hidden="1" customWidth="1"/>
    <col min="9530" max="9530" width="8.7109375" style="13"/>
    <col min="9531" max="9531" width="7.7109375" style="13" bestFit="1" customWidth="1"/>
    <col min="9532" max="9532" width="45.7109375" style="13" customWidth="1"/>
    <col min="9533" max="9533" width="16.42578125" style="13" customWidth="1"/>
    <col min="9534" max="9534" width="22.140625" style="13" customWidth="1"/>
    <col min="9535" max="9535" width="20.140625" style="13" customWidth="1"/>
    <col min="9536" max="9536" width="21.7109375" style="13" customWidth="1"/>
    <col min="9537" max="9537" width="16" style="13" customWidth="1"/>
    <col min="9538" max="9538" width="18.42578125" style="13" customWidth="1"/>
    <col min="9539" max="9539" width="21.7109375" style="13" customWidth="1"/>
    <col min="9540" max="9540" width="13.28515625" style="13" customWidth="1"/>
    <col min="9541" max="9541" width="28.28515625" style="13" customWidth="1"/>
    <col min="9542" max="9542" width="4.7109375" style="13" customWidth="1"/>
    <col min="9543" max="9543" width="7.7109375" style="13" bestFit="1" customWidth="1"/>
    <col min="9544" max="9544" width="45.7109375" style="13" customWidth="1"/>
    <col min="9545" max="9545" width="16.42578125" style="13" customWidth="1"/>
    <col min="9546" max="9546" width="22.140625" style="13" customWidth="1"/>
    <col min="9547" max="9547" width="20.140625" style="13" customWidth="1"/>
    <col min="9548" max="9548" width="21.7109375" style="13" customWidth="1"/>
    <col min="9549" max="9549" width="16" style="13" customWidth="1"/>
    <col min="9550" max="9550" width="18.42578125" style="13" customWidth="1"/>
    <col min="9551" max="9551" width="21.7109375" style="13" customWidth="1"/>
    <col min="9552" max="9552" width="13.28515625" style="13" customWidth="1"/>
    <col min="9553" max="9553" width="28.28515625" style="13" customWidth="1"/>
    <col min="9554" max="9577" width="0" style="13" hidden="1" customWidth="1"/>
    <col min="9578" max="9580" width="8.7109375" style="13"/>
    <col min="9581" max="9581" width="21" style="13" customWidth="1"/>
    <col min="9582" max="9670" width="8.7109375" style="13"/>
    <col min="9671" max="9671" width="30.85546875" style="13" customWidth="1"/>
    <col min="9672" max="9672" width="17.28515625" style="13" customWidth="1"/>
    <col min="9673" max="9674" width="0" style="13" hidden="1" customWidth="1"/>
    <col min="9675" max="9675" width="36.28515625" style="13" customWidth="1"/>
    <col min="9676" max="9687" width="7.28515625" style="13" customWidth="1"/>
    <col min="9688" max="9688" width="7.7109375" style="13" customWidth="1"/>
    <col min="9689" max="9697" width="7.28515625" style="13" customWidth="1"/>
    <col min="9698" max="9698" width="8.140625" style="13" customWidth="1"/>
    <col min="9699" max="9722" width="7.28515625" style="13" customWidth="1"/>
    <col min="9723" max="9771" width="0" style="13" hidden="1" customWidth="1"/>
    <col min="9772" max="9772" width="13.28515625" style="13" customWidth="1"/>
    <col min="9773" max="9774" width="8.7109375" style="13"/>
    <col min="9775" max="9785" width="0" style="13" hidden="1" customWidth="1"/>
    <col min="9786" max="9786" width="8.7109375" style="13"/>
    <col min="9787" max="9787" width="7.7109375" style="13" bestFit="1" customWidth="1"/>
    <col min="9788" max="9788" width="45.7109375" style="13" customWidth="1"/>
    <col min="9789" max="9789" width="16.42578125" style="13" customWidth="1"/>
    <col min="9790" max="9790" width="22.140625" style="13" customWidth="1"/>
    <col min="9791" max="9791" width="20.140625" style="13" customWidth="1"/>
    <col min="9792" max="9792" width="21.7109375" style="13" customWidth="1"/>
    <col min="9793" max="9793" width="16" style="13" customWidth="1"/>
    <col min="9794" max="9794" width="18.42578125" style="13" customWidth="1"/>
    <col min="9795" max="9795" width="21.7109375" style="13" customWidth="1"/>
    <col min="9796" max="9796" width="13.28515625" style="13" customWidth="1"/>
    <col min="9797" max="9797" width="28.28515625" style="13" customWidth="1"/>
    <col min="9798" max="9798" width="4.7109375" style="13" customWidth="1"/>
    <col min="9799" max="9799" width="7.7109375" style="13" bestFit="1" customWidth="1"/>
    <col min="9800" max="9800" width="45.7109375" style="13" customWidth="1"/>
    <col min="9801" max="9801" width="16.42578125" style="13" customWidth="1"/>
    <col min="9802" max="9802" width="22.140625" style="13" customWidth="1"/>
    <col min="9803" max="9803" width="20.140625" style="13" customWidth="1"/>
    <col min="9804" max="9804" width="21.7109375" style="13" customWidth="1"/>
    <col min="9805" max="9805" width="16" style="13" customWidth="1"/>
    <col min="9806" max="9806" width="18.42578125" style="13" customWidth="1"/>
    <col min="9807" max="9807" width="21.7109375" style="13" customWidth="1"/>
    <col min="9808" max="9808" width="13.28515625" style="13" customWidth="1"/>
    <col min="9809" max="9809" width="28.28515625" style="13" customWidth="1"/>
    <col min="9810" max="9833" width="0" style="13" hidden="1" customWidth="1"/>
    <col min="9834" max="9836" width="8.7109375" style="13"/>
    <col min="9837" max="9837" width="21" style="13" customWidth="1"/>
    <col min="9838" max="9926" width="8.7109375" style="13"/>
    <col min="9927" max="9927" width="30.85546875" style="13" customWidth="1"/>
    <col min="9928" max="9928" width="17.28515625" style="13" customWidth="1"/>
    <col min="9929" max="9930" width="0" style="13" hidden="1" customWidth="1"/>
    <col min="9931" max="9931" width="36.28515625" style="13" customWidth="1"/>
    <col min="9932" max="9943" width="7.28515625" style="13" customWidth="1"/>
    <col min="9944" max="9944" width="7.7109375" style="13" customWidth="1"/>
    <col min="9945" max="9953" width="7.28515625" style="13" customWidth="1"/>
    <col min="9954" max="9954" width="8.140625" style="13" customWidth="1"/>
    <col min="9955" max="9978" width="7.28515625" style="13" customWidth="1"/>
    <col min="9979" max="10027" width="0" style="13" hidden="1" customWidth="1"/>
    <col min="10028" max="10028" width="13.28515625" style="13" customWidth="1"/>
    <col min="10029" max="10030" width="8.7109375" style="13"/>
    <col min="10031" max="10041" width="0" style="13" hidden="1" customWidth="1"/>
    <col min="10042" max="10042" width="8.7109375" style="13"/>
    <col min="10043" max="10043" width="7.7109375" style="13" bestFit="1" customWidth="1"/>
    <col min="10044" max="10044" width="45.7109375" style="13" customWidth="1"/>
    <col min="10045" max="10045" width="16.42578125" style="13" customWidth="1"/>
    <col min="10046" max="10046" width="22.140625" style="13" customWidth="1"/>
    <col min="10047" max="10047" width="20.140625" style="13" customWidth="1"/>
    <col min="10048" max="10048" width="21.7109375" style="13" customWidth="1"/>
    <col min="10049" max="10049" width="16" style="13" customWidth="1"/>
    <col min="10050" max="10050" width="18.42578125" style="13" customWidth="1"/>
    <col min="10051" max="10051" width="21.7109375" style="13" customWidth="1"/>
    <col min="10052" max="10052" width="13.28515625" style="13" customWidth="1"/>
    <col min="10053" max="10053" width="28.28515625" style="13" customWidth="1"/>
    <col min="10054" max="10054" width="4.7109375" style="13" customWidth="1"/>
    <col min="10055" max="10055" width="7.7109375" style="13" bestFit="1" customWidth="1"/>
    <col min="10056" max="10056" width="45.7109375" style="13" customWidth="1"/>
    <col min="10057" max="10057" width="16.42578125" style="13" customWidth="1"/>
    <col min="10058" max="10058" width="22.140625" style="13" customWidth="1"/>
    <col min="10059" max="10059" width="20.140625" style="13" customWidth="1"/>
    <col min="10060" max="10060" width="21.7109375" style="13" customWidth="1"/>
    <col min="10061" max="10061" width="16" style="13" customWidth="1"/>
    <col min="10062" max="10062" width="18.42578125" style="13" customWidth="1"/>
    <col min="10063" max="10063" width="21.7109375" style="13" customWidth="1"/>
    <col min="10064" max="10064" width="13.28515625" style="13" customWidth="1"/>
    <col min="10065" max="10065" width="28.28515625" style="13" customWidth="1"/>
    <col min="10066" max="10089" width="0" style="13" hidden="1" customWidth="1"/>
    <col min="10090" max="10092" width="8.7109375" style="13"/>
    <col min="10093" max="10093" width="21" style="13" customWidth="1"/>
    <col min="10094" max="10182" width="8.7109375" style="13"/>
    <col min="10183" max="10183" width="30.85546875" style="13" customWidth="1"/>
    <col min="10184" max="10184" width="17.28515625" style="13" customWidth="1"/>
    <col min="10185" max="10186" width="0" style="13" hidden="1" customWidth="1"/>
    <col min="10187" max="10187" width="36.28515625" style="13" customWidth="1"/>
    <col min="10188" max="10199" width="7.28515625" style="13" customWidth="1"/>
    <col min="10200" max="10200" width="7.7109375" style="13" customWidth="1"/>
    <col min="10201" max="10209" width="7.28515625" style="13" customWidth="1"/>
    <col min="10210" max="10210" width="8.140625" style="13" customWidth="1"/>
    <col min="10211" max="10234" width="7.28515625" style="13" customWidth="1"/>
    <col min="10235" max="10283" width="0" style="13" hidden="1" customWidth="1"/>
    <col min="10284" max="10284" width="13.28515625" style="13" customWidth="1"/>
    <col min="10285" max="10286" width="8.7109375" style="13"/>
    <col min="10287" max="10297" width="0" style="13" hidden="1" customWidth="1"/>
    <col min="10298" max="10298" width="8.7109375" style="13"/>
    <col min="10299" max="10299" width="7.7109375" style="13" bestFit="1" customWidth="1"/>
    <col min="10300" max="10300" width="45.7109375" style="13" customWidth="1"/>
    <col min="10301" max="10301" width="16.42578125" style="13" customWidth="1"/>
    <col min="10302" max="10302" width="22.140625" style="13" customWidth="1"/>
    <col min="10303" max="10303" width="20.140625" style="13" customWidth="1"/>
    <col min="10304" max="10304" width="21.7109375" style="13" customWidth="1"/>
    <col min="10305" max="10305" width="16" style="13" customWidth="1"/>
    <col min="10306" max="10306" width="18.42578125" style="13" customWidth="1"/>
    <col min="10307" max="10307" width="21.7109375" style="13" customWidth="1"/>
    <col min="10308" max="10308" width="13.28515625" style="13" customWidth="1"/>
    <col min="10309" max="10309" width="28.28515625" style="13" customWidth="1"/>
    <col min="10310" max="10310" width="4.7109375" style="13" customWidth="1"/>
    <col min="10311" max="10311" width="7.7109375" style="13" bestFit="1" customWidth="1"/>
    <col min="10312" max="10312" width="45.7109375" style="13" customWidth="1"/>
    <col min="10313" max="10313" width="16.42578125" style="13" customWidth="1"/>
    <col min="10314" max="10314" width="22.140625" style="13" customWidth="1"/>
    <col min="10315" max="10315" width="20.140625" style="13" customWidth="1"/>
    <col min="10316" max="10316" width="21.7109375" style="13" customWidth="1"/>
    <col min="10317" max="10317" width="16" style="13" customWidth="1"/>
    <col min="10318" max="10318" width="18.42578125" style="13" customWidth="1"/>
    <col min="10319" max="10319" width="21.7109375" style="13" customWidth="1"/>
    <col min="10320" max="10320" width="13.28515625" style="13" customWidth="1"/>
    <col min="10321" max="10321" width="28.28515625" style="13" customWidth="1"/>
    <col min="10322" max="10345" width="0" style="13" hidden="1" customWidth="1"/>
    <col min="10346" max="10348" width="8.7109375" style="13"/>
    <col min="10349" max="10349" width="21" style="13" customWidth="1"/>
    <col min="10350" max="10438" width="8.7109375" style="13"/>
    <col min="10439" max="10439" width="30.85546875" style="13" customWidth="1"/>
    <col min="10440" max="10440" width="17.28515625" style="13" customWidth="1"/>
    <col min="10441" max="10442" width="0" style="13" hidden="1" customWidth="1"/>
    <col min="10443" max="10443" width="36.28515625" style="13" customWidth="1"/>
    <col min="10444" max="10455" width="7.28515625" style="13" customWidth="1"/>
    <col min="10456" max="10456" width="7.7109375" style="13" customWidth="1"/>
    <col min="10457" max="10465" width="7.28515625" style="13" customWidth="1"/>
    <col min="10466" max="10466" width="8.140625" style="13" customWidth="1"/>
    <col min="10467" max="10490" width="7.28515625" style="13" customWidth="1"/>
    <col min="10491" max="10539" width="0" style="13" hidden="1" customWidth="1"/>
    <col min="10540" max="10540" width="13.28515625" style="13" customWidth="1"/>
    <col min="10541" max="10542" width="8.7109375" style="13"/>
    <col min="10543" max="10553" width="0" style="13" hidden="1" customWidth="1"/>
    <col min="10554" max="10554" width="8.7109375" style="13"/>
    <col min="10555" max="10555" width="7.7109375" style="13" bestFit="1" customWidth="1"/>
    <col min="10556" max="10556" width="45.7109375" style="13" customWidth="1"/>
    <col min="10557" max="10557" width="16.42578125" style="13" customWidth="1"/>
    <col min="10558" max="10558" width="22.140625" style="13" customWidth="1"/>
    <col min="10559" max="10559" width="20.140625" style="13" customWidth="1"/>
    <col min="10560" max="10560" width="21.7109375" style="13" customWidth="1"/>
    <col min="10561" max="10561" width="16" style="13" customWidth="1"/>
    <col min="10562" max="10562" width="18.42578125" style="13" customWidth="1"/>
    <col min="10563" max="10563" width="21.7109375" style="13" customWidth="1"/>
    <col min="10564" max="10564" width="13.28515625" style="13" customWidth="1"/>
    <col min="10565" max="10565" width="28.28515625" style="13" customWidth="1"/>
    <col min="10566" max="10566" width="4.7109375" style="13" customWidth="1"/>
    <col min="10567" max="10567" width="7.7109375" style="13" bestFit="1" customWidth="1"/>
    <col min="10568" max="10568" width="45.7109375" style="13" customWidth="1"/>
    <col min="10569" max="10569" width="16.42578125" style="13" customWidth="1"/>
    <col min="10570" max="10570" width="22.140625" style="13" customWidth="1"/>
    <col min="10571" max="10571" width="20.140625" style="13" customWidth="1"/>
    <col min="10572" max="10572" width="21.7109375" style="13" customWidth="1"/>
    <col min="10573" max="10573" width="16" style="13" customWidth="1"/>
    <col min="10574" max="10574" width="18.42578125" style="13" customWidth="1"/>
    <col min="10575" max="10575" width="21.7109375" style="13" customWidth="1"/>
    <col min="10576" max="10576" width="13.28515625" style="13" customWidth="1"/>
    <col min="10577" max="10577" width="28.28515625" style="13" customWidth="1"/>
    <col min="10578" max="10601" width="0" style="13" hidden="1" customWidth="1"/>
    <col min="10602" max="10604" width="8.7109375" style="13"/>
    <col min="10605" max="10605" width="21" style="13" customWidth="1"/>
    <col min="10606" max="10694" width="8.7109375" style="13"/>
    <col min="10695" max="10695" width="30.85546875" style="13" customWidth="1"/>
    <col min="10696" max="10696" width="17.28515625" style="13" customWidth="1"/>
    <col min="10697" max="10698" width="0" style="13" hidden="1" customWidth="1"/>
    <col min="10699" max="10699" width="36.28515625" style="13" customWidth="1"/>
    <col min="10700" max="10711" width="7.28515625" style="13" customWidth="1"/>
    <col min="10712" max="10712" width="7.7109375" style="13" customWidth="1"/>
    <col min="10713" max="10721" width="7.28515625" style="13" customWidth="1"/>
    <col min="10722" max="10722" width="8.140625" style="13" customWidth="1"/>
    <col min="10723" max="10746" width="7.28515625" style="13" customWidth="1"/>
    <col min="10747" max="10795" width="0" style="13" hidden="1" customWidth="1"/>
    <col min="10796" max="10796" width="13.28515625" style="13" customWidth="1"/>
    <col min="10797" max="10798" width="8.7109375" style="13"/>
    <col min="10799" max="10809" width="0" style="13" hidden="1" customWidth="1"/>
    <col min="10810" max="10810" width="8.7109375" style="13"/>
    <col min="10811" max="10811" width="7.7109375" style="13" bestFit="1" customWidth="1"/>
    <col min="10812" max="10812" width="45.7109375" style="13" customWidth="1"/>
    <col min="10813" max="10813" width="16.42578125" style="13" customWidth="1"/>
    <col min="10814" max="10814" width="22.140625" style="13" customWidth="1"/>
    <col min="10815" max="10815" width="20.140625" style="13" customWidth="1"/>
    <col min="10816" max="10816" width="21.7109375" style="13" customWidth="1"/>
    <col min="10817" max="10817" width="16" style="13" customWidth="1"/>
    <col min="10818" max="10818" width="18.42578125" style="13" customWidth="1"/>
    <col min="10819" max="10819" width="21.7109375" style="13" customWidth="1"/>
    <col min="10820" max="10820" width="13.28515625" style="13" customWidth="1"/>
    <col min="10821" max="10821" width="28.28515625" style="13" customWidth="1"/>
    <col min="10822" max="10822" width="4.7109375" style="13" customWidth="1"/>
    <col min="10823" max="10823" width="7.7109375" style="13" bestFit="1" customWidth="1"/>
    <col min="10824" max="10824" width="45.7109375" style="13" customWidth="1"/>
    <col min="10825" max="10825" width="16.42578125" style="13" customWidth="1"/>
    <col min="10826" max="10826" width="22.140625" style="13" customWidth="1"/>
    <col min="10827" max="10827" width="20.140625" style="13" customWidth="1"/>
    <col min="10828" max="10828" width="21.7109375" style="13" customWidth="1"/>
    <col min="10829" max="10829" width="16" style="13" customWidth="1"/>
    <col min="10830" max="10830" width="18.42578125" style="13" customWidth="1"/>
    <col min="10831" max="10831" width="21.7109375" style="13" customWidth="1"/>
    <col min="10832" max="10832" width="13.28515625" style="13" customWidth="1"/>
    <col min="10833" max="10833" width="28.28515625" style="13" customWidth="1"/>
    <col min="10834" max="10857" width="0" style="13" hidden="1" customWidth="1"/>
    <col min="10858" max="10860" width="8.7109375" style="13"/>
    <col min="10861" max="10861" width="21" style="13" customWidth="1"/>
    <col min="10862" max="10950" width="8.7109375" style="13"/>
    <col min="10951" max="10951" width="30.85546875" style="13" customWidth="1"/>
    <col min="10952" max="10952" width="17.28515625" style="13" customWidth="1"/>
    <col min="10953" max="10954" width="0" style="13" hidden="1" customWidth="1"/>
    <col min="10955" max="10955" width="36.28515625" style="13" customWidth="1"/>
    <col min="10956" max="10967" width="7.28515625" style="13" customWidth="1"/>
    <col min="10968" max="10968" width="7.7109375" style="13" customWidth="1"/>
    <col min="10969" max="10977" width="7.28515625" style="13" customWidth="1"/>
    <col min="10978" max="10978" width="8.140625" style="13" customWidth="1"/>
    <col min="10979" max="11002" width="7.28515625" style="13" customWidth="1"/>
    <col min="11003" max="11051" width="0" style="13" hidden="1" customWidth="1"/>
    <col min="11052" max="11052" width="13.28515625" style="13" customWidth="1"/>
    <col min="11053" max="11054" width="8.7109375" style="13"/>
    <col min="11055" max="11065" width="0" style="13" hidden="1" customWidth="1"/>
    <col min="11066" max="11066" width="8.7109375" style="13"/>
    <col min="11067" max="11067" width="7.7109375" style="13" bestFit="1" customWidth="1"/>
    <col min="11068" max="11068" width="45.7109375" style="13" customWidth="1"/>
    <col min="11069" max="11069" width="16.42578125" style="13" customWidth="1"/>
    <col min="11070" max="11070" width="22.140625" style="13" customWidth="1"/>
    <col min="11071" max="11071" width="20.140625" style="13" customWidth="1"/>
    <col min="11072" max="11072" width="21.7109375" style="13" customWidth="1"/>
    <col min="11073" max="11073" width="16" style="13" customWidth="1"/>
    <col min="11074" max="11074" width="18.42578125" style="13" customWidth="1"/>
    <col min="11075" max="11075" width="21.7109375" style="13" customWidth="1"/>
    <col min="11076" max="11076" width="13.28515625" style="13" customWidth="1"/>
    <col min="11077" max="11077" width="28.28515625" style="13" customWidth="1"/>
    <col min="11078" max="11078" width="4.7109375" style="13" customWidth="1"/>
    <col min="11079" max="11079" width="7.7109375" style="13" bestFit="1" customWidth="1"/>
    <col min="11080" max="11080" width="45.7109375" style="13" customWidth="1"/>
    <col min="11081" max="11081" width="16.42578125" style="13" customWidth="1"/>
    <col min="11082" max="11082" width="22.140625" style="13" customWidth="1"/>
    <col min="11083" max="11083" width="20.140625" style="13" customWidth="1"/>
    <col min="11084" max="11084" width="21.7109375" style="13" customWidth="1"/>
    <col min="11085" max="11085" width="16" style="13" customWidth="1"/>
    <col min="11086" max="11086" width="18.42578125" style="13" customWidth="1"/>
    <col min="11087" max="11087" width="21.7109375" style="13" customWidth="1"/>
    <col min="11088" max="11088" width="13.28515625" style="13" customWidth="1"/>
    <col min="11089" max="11089" width="28.28515625" style="13" customWidth="1"/>
    <col min="11090" max="11113" width="0" style="13" hidden="1" customWidth="1"/>
    <col min="11114" max="11116" width="8.7109375" style="13"/>
    <col min="11117" max="11117" width="21" style="13" customWidth="1"/>
    <col min="11118" max="11206" width="8.7109375" style="13"/>
    <col min="11207" max="11207" width="30.85546875" style="13" customWidth="1"/>
    <col min="11208" max="11208" width="17.28515625" style="13" customWidth="1"/>
    <col min="11209" max="11210" width="0" style="13" hidden="1" customWidth="1"/>
    <col min="11211" max="11211" width="36.28515625" style="13" customWidth="1"/>
    <col min="11212" max="11223" width="7.28515625" style="13" customWidth="1"/>
    <col min="11224" max="11224" width="7.7109375" style="13" customWidth="1"/>
    <col min="11225" max="11233" width="7.28515625" style="13" customWidth="1"/>
    <col min="11234" max="11234" width="8.140625" style="13" customWidth="1"/>
    <col min="11235" max="11258" width="7.28515625" style="13" customWidth="1"/>
    <col min="11259" max="11307" width="0" style="13" hidden="1" customWidth="1"/>
    <col min="11308" max="11308" width="13.28515625" style="13" customWidth="1"/>
    <col min="11309" max="11310" width="8.7109375" style="13"/>
    <col min="11311" max="11321" width="0" style="13" hidden="1" customWidth="1"/>
    <col min="11322" max="11322" width="8.7109375" style="13"/>
    <col min="11323" max="11323" width="7.7109375" style="13" bestFit="1" customWidth="1"/>
    <col min="11324" max="11324" width="45.7109375" style="13" customWidth="1"/>
    <col min="11325" max="11325" width="16.42578125" style="13" customWidth="1"/>
    <col min="11326" max="11326" width="22.140625" style="13" customWidth="1"/>
    <col min="11327" max="11327" width="20.140625" style="13" customWidth="1"/>
    <col min="11328" max="11328" width="21.7109375" style="13" customWidth="1"/>
    <col min="11329" max="11329" width="16" style="13" customWidth="1"/>
    <col min="11330" max="11330" width="18.42578125" style="13" customWidth="1"/>
    <col min="11331" max="11331" width="21.7109375" style="13" customWidth="1"/>
    <col min="11332" max="11332" width="13.28515625" style="13" customWidth="1"/>
    <col min="11333" max="11333" width="28.28515625" style="13" customWidth="1"/>
    <col min="11334" max="11334" width="4.7109375" style="13" customWidth="1"/>
    <col min="11335" max="11335" width="7.7109375" style="13" bestFit="1" customWidth="1"/>
    <col min="11336" max="11336" width="45.7109375" style="13" customWidth="1"/>
    <col min="11337" max="11337" width="16.42578125" style="13" customWidth="1"/>
    <col min="11338" max="11338" width="22.140625" style="13" customWidth="1"/>
    <col min="11339" max="11339" width="20.140625" style="13" customWidth="1"/>
    <col min="11340" max="11340" width="21.7109375" style="13" customWidth="1"/>
    <col min="11341" max="11341" width="16" style="13" customWidth="1"/>
    <col min="11342" max="11342" width="18.42578125" style="13" customWidth="1"/>
    <col min="11343" max="11343" width="21.7109375" style="13" customWidth="1"/>
    <col min="11344" max="11344" width="13.28515625" style="13" customWidth="1"/>
    <col min="11345" max="11345" width="28.28515625" style="13" customWidth="1"/>
    <col min="11346" max="11369" width="0" style="13" hidden="1" customWidth="1"/>
    <col min="11370" max="11372" width="8.7109375" style="13"/>
    <col min="11373" max="11373" width="21" style="13" customWidth="1"/>
    <col min="11374" max="11462" width="8.7109375" style="13"/>
    <col min="11463" max="11463" width="30.85546875" style="13" customWidth="1"/>
    <col min="11464" max="11464" width="17.28515625" style="13" customWidth="1"/>
    <col min="11465" max="11466" width="0" style="13" hidden="1" customWidth="1"/>
    <col min="11467" max="11467" width="36.28515625" style="13" customWidth="1"/>
    <col min="11468" max="11479" width="7.28515625" style="13" customWidth="1"/>
    <col min="11480" max="11480" width="7.7109375" style="13" customWidth="1"/>
    <col min="11481" max="11489" width="7.28515625" style="13" customWidth="1"/>
    <col min="11490" max="11490" width="8.140625" style="13" customWidth="1"/>
    <col min="11491" max="11514" width="7.28515625" style="13" customWidth="1"/>
    <col min="11515" max="11563" width="0" style="13" hidden="1" customWidth="1"/>
    <col min="11564" max="11564" width="13.28515625" style="13" customWidth="1"/>
    <col min="11565" max="11566" width="8.7109375" style="13"/>
    <col min="11567" max="11577" width="0" style="13" hidden="1" customWidth="1"/>
    <col min="11578" max="11578" width="8.7109375" style="13"/>
    <col min="11579" max="11579" width="7.7109375" style="13" bestFit="1" customWidth="1"/>
    <col min="11580" max="11580" width="45.7109375" style="13" customWidth="1"/>
    <col min="11581" max="11581" width="16.42578125" style="13" customWidth="1"/>
    <col min="11582" max="11582" width="22.140625" style="13" customWidth="1"/>
    <col min="11583" max="11583" width="20.140625" style="13" customWidth="1"/>
    <col min="11584" max="11584" width="21.7109375" style="13" customWidth="1"/>
    <col min="11585" max="11585" width="16" style="13" customWidth="1"/>
    <col min="11586" max="11586" width="18.42578125" style="13" customWidth="1"/>
    <col min="11587" max="11587" width="21.7109375" style="13" customWidth="1"/>
    <col min="11588" max="11588" width="13.28515625" style="13" customWidth="1"/>
    <col min="11589" max="11589" width="28.28515625" style="13" customWidth="1"/>
    <col min="11590" max="11590" width="4.7109375" style="13" customWidth="1"/>
    <col min="11591" max="11591" width="7.7109375" style="13" bestFit="1" customWidth="1"/>
    <col min="11592" max="11592" width="45.7109375" style="13" customWidth="1"/>
    <col min="11593" max="11593" width="16.42578125" style="13" customWidth="1"/>
    <col min="11594" max="11594" width="22.140625" style="13" customWidth="1"/>
    <col min="11595" max="11595" width="20.140625" style="13" customWidth="1"/>
    <col min="11596" max="11596" width="21.7109375" style="13" customWidth="1"/>
    <col min="11597" max="11597" width="16" style="13" customWidth="1"/>
    <col min="11598" max="11598" width="18.42578125" style="13" customWidth="1"/>
    <col min="11599" max="11599" width="21.7109375" style="13" customWidth="1"/>
    <col min="11600" max="11600" width="13.28515625" style="13" customWidth="1"/>
    <col min="11601" max="11601" width="28.28515625" style="13" customWidth="1"/>
    <col min="11602" max="11625" width="0" style="13" hidden="1" customWidth="1"/>
    <col min="11626" max="11628" width="8.7109375" style="13"/>
    <col min="11629" max="11629" width="21" style="13" customWidth="1"/>
    <col min="11630" max="11718" width="8.7109375" style="13"/>
    <col min="11719" max="11719" width="30.85546875" style="13" customWidth="1"/>
    <col min="11720" max="11720" width="17.28515625" style="13" customWidth="1"/>
    <col min="11721" max="11722" width="0" style="13" hidden="1" customWidth="1"/>
    <col min="11723" max="11723" width="36.28515625" style="13" customWidth="1"/>
    <col min="11724" max="11735" width="7.28515625" style="13" customWidth="1"/>
    <col min="11736" max="11736" width="7.7109375" style="13" customWidth="1"/>
    <col min="11737" max="11745" width="7.28515625" style="13" customWidth="1"/>
    <col min="11746" max="11746" width="8.140625" style="13" customWidth="1"/>
    <col min="11747" max="11770" width="7.28515625" style="13" customWidth="1"/>
    <col min="11771" max="11819" width="0" style="13" hidden="1" customWidth="1"/>
    <col min="11820" max="11820" width="13.28515625" style="13" customWidth="1"/>
    <col min="11821" max="11822" width="8.7109375" style="13"/>
    <col min="11823" max="11833" width="0" style="13" hidden="1" customWidth="1"/>
    <col min="11834" max="11834" width="8.7109375" style="13"/>
    <col min="11835" max="11835" width="7.7109375" style="13" bestFit="1" customWidth="1"/>
    <col min="11836" max="11836" width="45.7109375" style="13" customWidth="1"/>
    <col min="11837" max="11837" width="16.42578125" style="13" customWidth="1"/>
    <col min="11838" max="11838" width="22.140625" style="13" customWidth="1"/>
    <col min="11839" max="11839" width="20.140625" style="13" customWidth="1"/>
    <col min="11840" max="11840" width="21.7109375" style="13" customWidth="1"/>
    <col min="11841" max="11841" width="16" style="13" customWidth="1"/>
    <col min="11842" max="11842" width="18.42578125" style="13" customWidth="1"/>
    <col min="11843" max="11843" width="21.7109375" style="13" customWidth="1"/>
    <col min="11844" max="11844" width="13.28515625" style="13" customWidth="1"/>
    <col min="11845" max="11845" width="28.28515625" style="13" customWidth="1"/>
    <col min="11846" max="11846" width="4.7109375" style="13" customWidth="1"/>
    <col min="11847" max="11847" width="7.7109375" style="13" bestFit="1" customWidth="1"/>
    <col min="11848" max="11848" width="45.7109375" style="13" customWidth="1"/>
    <col min="11849" max="11849" width="16.42578125" style="13" customWidth="1"/>
    <col min="11850" max="11850" width="22.140625" style="13" customWidth="1"/>
    <col min="11851" max="11851" width="20.140625" style="13" customWidth="1"/>
    <col min="11852" max="11852" width="21.7109375" style="13" customWidth="1"/>
    <col min="11853" max="11853" width="16" style="13" customWidth="1"/>
    <col min="11854" max="11854" width="18.42578125" style="13" customWidth="1"/>
    <col min="11855" max="11855" width="21.7109375" style="13" customWidth="1"/>
    <col min="11856" max="11856" width="13.28515625" style="13" customWidth="1"/>
    <col min="11857" max="11857" width="28.28515625" style="13" customWidth="1"/>
    <col min="11858" max="11881" width="0" style="13" hidden="1" customWidth="1"/>
    <col min="11882" max="11884" width="8.7109375" style="13"/>
    <col min="11885" max="11885" width="21" style="13" customWidth="1"/>
    <col min="11886" max="11974" width="8.7109375" style="13"/>
    <col min="11975" max="11975" width="30.85546875" style="13" customWidth="1"/>
    <col min="11976" max="11976" width="17.28515625" style="13" customWidth="1"/>
    <col min="11977" max="11978" width="0" style="13" hidden="1" customWidth="1"/>
    <col min="11979" max="11979" width="36.28515625" style="13" customWidth="1"/>
    <col min="11980" max="11991" width="7.28515625" style="13" customWidth="1"/>
    <col min="11992" max="11992" width="7.7109375" style="13" customWidth="1"/>
    <col min="11993" max="12001" width="7.28515625" style="13" customWidth="1"/>
    <col min="12002" max="12002" width="8.140625" style="13" customWidth="1"/>
    <col min="12003" max="12026" width="7.28515625" style="13" customWidth="1"/>
    <col min="12027" max="12075" width="0" style="13" hidden="1" customWidth="1"/>
    <col min="12076" max="12076" width="13.28515625" style="13" customWidth="1"/>
    <col min="12077" max="12078" width="8.7109375" style="13"/>
    <col min="12079" max="12089" width="0" style="13" hidden="1" customWidth="1"/>
    <col min="12090" max="12090" width="8.7109375" style="13"/>
    <col min="12091" max="12091" width="7.7109375" style="13" bestFit="1" customWidth="1"/>
    <col min="12092" max="12092" width="45.7109375" style="13" customWidth="1"/>
    <col min="12093" max="12093" width="16.42578125" style="13" customWidth="1"/>
    <col min="12094" max="12094" width="22.140625" style="13" customWidth="1"/>
    <col min="12095" max="12095" width="20.140625" style="13" customWidth="1"/>
    <col min="12096" max="12096" width="21.7109375" style="13" customWidth="1"/>
    <col min="12097" max="12097" width="16" style="13" customWidth="1"/>
    <col min="12098" max="12098" width="18.42578125" style="13" customWidth="1"/>
    <col min="12099" max="12099" width="21.7109375" style="13" customWidth="1"/>
    <col min="12100" max="12100" width="13.28515625" style="13" customWidth="1"/>
    <col min="12101" max="12101" width="28.28515625" style="13" customWidth="1"/>
    <col min="12102" max="12102" width="4.7109375" style="13" customWidth="1"/>
    <col min="12103" max="12103" width="7.7109375" style="13" bestFit="1" customWidth="1"/>
    <col min="12104" max="12104" width="45.7109375" style="13" customWidth="1"/>
    <col min="12105" max="12105" width="16.42578125" style="13" customWidth="1"/>
    <col min="12106" max="12106" width="22.140625" style="13" customWidth="1"/>
    <col min="12107" max="12107" width="20.140625" style="13" customWidth="1"/>
    <col min="12108" max="12108" width="21.7109375" style="13" customWidth="1"/>
    <col min="12109" max="12109" width="16" style="13" customWidth="1"/>
    <col min="12110" max="12110" width="18.42578125" style="13" customWidth="1"/>
    <col min="12111" max="12111" width="21.7109375" style="13" customWidth="1"/>
    <col min="12112" max="12112" width="13.28515625" style="13" customWidth="1"/>
    <col min="12113" max="12113" width="28.28515625" style="13" customWidth="1"/>
    <col min="12114" max="12137" width="0" style="13" hidden="1" customWidth="1"/>
    <col min="12138" max="12140" width="8.7109375" style="13"/>
    <col min="12141" max="12141" width="21" style="13" customWidth="1"/>
    <col min="12142" max="12230" width="8.7109375" style="13"/>
    <col min="12231" max="12231" width="30.85546875" style="13" customWidth="1"/>
    <col min="12232" max="12232" width="17.28515625" style="13" customWidth="1"/>
    <col min="12233" max="12234" width="0" style="13" hidden="1" customWidth="1"/>
    <col min="12235" max="12235" width="36.28515625" style="13" customWidth="1"/>
    <col min="12236" max="12247" width="7.28515625" style="13" customWidth="1"/>
    <col min="12248" max="12248" width="7.7109375" style="13" customWidth="1"/>
    <col min="12249" max="12257" width="7.28515625" style="13" customWidth="1"/>
    <col min="12258" max="12258" width="8.140625" style="13" customWidth="1"/>
    <col min="12259" max="12282" width="7.28515625" style="13" customWidth="1"/>
    <col min="12283" max="12331" width="0" style="13" hidden="1" customWidth="1"/>
    <col min="12332" max="12332" width="13.28515625" style="13" customWidth="1"/>
    <col min="12333" max="12334" width="8.7109375" style="13"/>
    <col min="12335" max="12345" width="0" style="13" hidden="1" customWidth="1"/>
    <col min="12346" max="12346" width="8.7109375" style="13"/>
    <col min="12347" max="12347" width="7.7109375" style="13" bestFit="1" customWidth="1"/>
    <col min="12348" max="12348" width="45.7109375" style="13" customWidth="1"/>
    <col min="12349" max="12349" width="16.42578125" style="13" customWidth="1"/>
    <col min="12350" max="12350" width="22.140625" style="13" customWidth="1"/>
    <col min="12351" max="12351" width="20.140625" style="13" customWidth="1"/>
    <col min="12352" max="12352" width="21.7109375" style="13" customWidth="1"/>
    <col min="12353" max="12353" width="16" style="13" customWidth="1"/>
    <col min="12354" max="12354" width="18.42578125" style="13" customWidth="1"/>
    <col min="12355" max="12355" width="21.7109375" style="13" customWidth="1"/>
    <col min="12356" max="12356" width="13.28515625" style="13" customWidth="1"/>
    <col min="12357" max="12357" width="28.28515625" style="13" customWidth="1"/>
    <col min="12358" max="12358" width="4.7109375" style="13" customWidth="1"/>
    <col min="12359" max="12359" width="7.7109375" style="13" bestFit="1" customWidth="1"/>
    <col min="12360" max="12360" width="45.7109375" style="13" customWidth="1"/>
    <col min="12361" max="12361" width="16.42578125" style="13" customWidth="1"/>
    <col min="12362" max="12362" width="22.140625" style="13" customWidth="1"/>
    <col min="12363" max="12363" width="20.140625" style="13" customWidth="1"/>
    <col min="12364" max="12364" width="21.7109375" style="13" customWidth="1"/>
    <col min="12365" max="12365" width="16" style="13" customWidth="1"/>
    <col min="12366" max="12366" width="18.42578125" style="13" customWidth="1"/>
    <col min="12367" max="12367" width="21.7109375" style="13" customWidth="1"/>
    <col min="12368" max="12368" width="13.28515625" style="13" customWidth="1"/>
    <col min="12369" max="12369" width="28.28515625" style="13" customWidth="1"/>
    <col min="12370" max="12393" width="0" style="13" hidden="1" customWidth="1"/>
    <col min="12394" max="12396" width="8.7109375" style="13"/>
    <col min="12397" max="12397" width="21" style="13" customWidth="1"/>
    <col min="12398" max="12486" width="8.7109375" style="13"/>
    <col min="12487" max="12487" width="30.85546875" style="13" customWidth="1"/>
    <col min="12488" max="12488" width="17.28515625" style="13" customWidth="1"/>
    <col min="12489" max="12490" width="0" style="13" hidden="1" customWidth="1"/>
    <col min="12491" max="12491" width="36.28515625" style="13" customWidth="1"/>
    <col min="12492" max="12503" width="7.28515625" style="13" customWidth="1"/>
    <col min="12504" max="12504" width="7.7109375" style="13" customWidth="1"/>
    <col min="12505" max="12513" width="7.28515625" style="13" customWidth="1"/>
    <col min="12514" max="12514" width="8.140625" style="13" customWidth="1"/>
    <col min="12515" max="12538" width="7.28515625" style="13" customWidth="1"/>
    <col min="12539" max="12587" width="0" style="13" hidden="1" customWidth="1"/>
    <col min="12588" max="12588" width="13.28515625" style="13" customWidth="1"/>
    <col min="12589" max="12590" width="8.7109375" style="13"/>
    <col min="12591" max="12601" width="0" style="13" hidden="1" customWidth="1"/>
    <col min="12602" max="12602" width="8.7109375" style="13"/>
    <col min="12603" max="12603" width="7.7109375" style="13" bestFit="1" customWidth="1"/>
    <col min="12604" max="12604" width="45.7109375" style="13" customWidth="1"/>
    <col min="12605" max="12605" width="16.42578125" style="13" customWidth="1"/>
    <col min="12606" max="12606" width="22.140625" style="13" customWidth="1"/>
    <col min="12607" max="12607" width="20.140625" style="13" customWidth="1"/>
    <col min="12608" max="12608" width="21.7109375" style="13" customWidth="1"/>
    <col min="12609" max="12609" width="16" style="13" customWidth="1"/>
    <col min="12610" max="12610" width="18.42578125" style="13" customWidth="1"/>
    <col min="12611" max="12611" width="21.7109375" style="13" customWidth="1"/>
    <col min="12612" max="12612" width="13.28515625" style="13" customWidth="1"/>
    <col min="12613" max="12613" width="28.28515625" style="13" customWidth="1"/>
    <col min="12614" max="12614" width="4.7109375" style="13" customWidth="1"/>
    <col min="12615" max="12615" width="7.7109375" style="13" bestFit="1" customWidth="1"/>
    <col min="12616" max="12616" width="45.7109375" style="13" customWidth="1"/>
    <col min="12617" max="12617" width="16.42578125" style="13" customWidth="1"/>
    <col min="12618" max="12618" width="22.140625" style="13" customWidth="1"/>
    <col min="12619" max="12619" width="20.140625" style="13" customWidth="1"/>
    <col min="12620" max="12620" width="21.7109375" style="13" customWidth="1"/>
    <col min="12621" max="12621" width="16" style="13" customWidth="1"/>
    <col min="12622" max="12622" width="18.42578125" style="13" customWidth="1"/>
    <col min="12623" max="12623" width="21.7109375" style="13" customWidth="1"/>
    <col min="12624" max="12624" width="13.28515625" style="13" customWidth="1"/>
    <col min="12625" max="12625" width="28.28515625" style="13" customWidth="1"/>
    <col min="12626" max="12649" width="0" style="13" hidden="1" customWidth="1"/>
    <col min="12650" max="12652" width="8.7109375" style="13"/>
    <col min="12653" max="12653" width="21" style="13" customWidth="1"/>
    <col min="12654" max="12742" width="8.7109375" style="13"/>
    <col min="12743" max="12743" width="30.85546875" style="13" customWidth="1"/>
    <col min="12744" max="12744" width="17.28515625" style="13" customWidth="1"/>
    <col min="12745" max="12746" width="0" style="13" hidden="1" customWidth="1"/>
    <col min="12747" max="12747" width="36.28515625" style="13" customWidth="1"/>
    <col min="12748" max="12759" width="7.28515625" style="13" customWidth="1"/>
    <col min="12760" max="12760" width="7.7109375" style="13" customWidth="1"/>
    <col min="12761" max="12769" width="7.28515625" style="13" customWidth="1"/>
    <col min="12770" max="12770" width="8.140625" style="13" customWidth="1"/>
    <col min="12771" max="12794" width="7.28515625" style="13" customWidth="1"/>
    <col min="12795" max="12843" width="0" style="13" hidden="1" customWidth="1"/>
    <col min="12844" max="12844" width="13.28515625" style="13" customWidth="1"/>
    <col min="12845" max="12846" width="8.7109375" style="13"/>
    <col min="12847" max="12857" width="0" style="13" hidden="1" customWidth="1"/>
    <col min="12858" max="12858" width="8.7109375" style="13"/>
    <col min="12859" max="12859" width="7.7109375" style="13" bestFit="1" customWidth="1"/>
    <col min="12860" max="12860" width="45.7109375" style="13" customWidth="1"/>
    <col min="12861" max="12861" width="16.42578125" style="13" customWidth="1"/>
    <col min="12862" max="12862" width="22.140625" style="13" customWidth="1"/>
    <col min="12863" max="12863" width="20.140625" style="13" customWidth="1"/>
    <col min="12864" max="12864" width="21.7109375" style="13" customWidth="1"/>
    <col min="12865" max="12865" width="16" style="13" customWidth="1"/>
    <col min="12866" max="12866" width="18.42578125" style="13" customWidth="1"/>
    <col min="12867" max="12867" width="21.7109375" style="13" customWidth="1"/>
    <col min="12868" max="12868" width="13.28515625" style="13" customWidth="1"/>
    <col min="12869" max="12869" width="28.28515625" style="13" customWidth="1"/>
    <col min="12870" max="12870" width="4.7109375" style="13" customWidth="1"/>
    <col min="12871" max="12871" width="7.7109375" style="13" bestFit="1" customWidth="1"/>
    <col min="12872" max="12872" width="45.7109375" style="13" customWidth="1"/>
    <col min="12873" max="12873" width="16.42578125" style="13" customWidth="1"/>
    <col min="12874" max="12874" width="22.140625" style="13" customWidth="1"/>
    <col min="12875" max="12875" width="20.140625" style="13" customWidth="1"/>
    <col min="12876" max="12876" width="21.7109375" style="13" customWidth="1"/>
    <col min="12877" max="12877" width="16" style="13" customWidth="1"/>
    <col min="12878" max="12878" width="18.42578125" style="13" customWidth="1"/>
    <col min="12879" max="12879" width="21.7109375" style="13" customWidth="1"/>
    <col min="12880" max="12880" width="13.28515625" style="13" customWidth="1"/>
    <col min="12881" max="12881" width="28.28515625" style="13" customWidth="1"/>
    <col min="12882" max="12905" width="0" style="13" hidden="1" customWidth="1"/>
    <col min="12906" max="12908" width="8.7109375" style="13"/>
    <col min="12909" max="12909" width="21" style="13" customWidth="1"/>
    <col min="12910" max="12998" width="8.7109375" style="13"/>
    <col min="12999" max="12999" width="30.85546875" style="13" customWidth="1"/>
    <col min="13000" max="13000" width="17.28515625" style="13" customWidth="1"/>
    <col min="13001" max="13002" width="0" style="13" hidden="1" customWidth="1"/>
    <col min="13003" max="13003" width="36.28515625" style="13" customWidth="1"/>
    <col min="13004" max="13015" width="7.28515625" style="13" customWidth="1"/>
    <col min="13016" max="13016" width="7.7109375" style="13" customWidth="1"/>
    <col min="13017" max="13025" width="7.28515625" style="13" customWidth="1"/>
    <col min="13026" max="13026" width="8.140625" style="13" customWidth="1"/>
    <col min="13027" max="13050" width="7.28515625" style="13" customWidth="1"/>
    <col min="13051" max="13099" width="0" style="13" hidden="1" customWidth="1"/>
    <col min="13100" max="13100" width="13.28515625" style="13" customWidth="1"/>
    <col min="13101" max="13102" width="8.7109375" style="13"/>
    <col min="13103" max="13113" width="0" style="13" hidden="1" customWidth="1"/>
    <col min="13114" max="13114" width="8.7109375" style="13"/>
    <col min="13115" max="13115" width="7.7109375" style="13" bestFit="1" customWidth="1"/>
    <col min="13116" max="13116" width="45.7109375" style="13" customWidth="1"/>
    <col min="13117" max="13117" width="16.42578125" style="13" customWidth="1"/>
    <col min="13118" max="13118" width="22.140625" style="13" customWidth="1"/>
    <col min="13119" max="13119" width="20.140625" style="13" customWidth="1"/>
    <col min="13120" max="13120" width="21.7109375" style="13" customWidth="1"/>
    <col min="13121" max="13121" width="16" style="13" customWidth="1"/>
    <col min="13122" max="13122" width="18.42578125" style="13" customWidth="1"/>
    <col min="13123" max="13123" width="21.7109375" style="13" customWidth="1"/>
    <col min="13124" max="13124" width="13.28515625" style="13" customWidth="1"/>
    <col min="13125" max="13125" width="28.28515625" style="13" customWidth="1"/>
    <col min="13126" max="13126" width="4.7109375" style="13" customWidth="1"/>
    <col min="13127" max="13127" width="7.7109375" style="13" bestFit="1" customWidth="1"/>
    <col min="13128" max="13128" width="45.7109375" style="13" customWidth="1"/>
    <col min="13129" max="13129" width="16.42578125" style="13" customWidth="1"/>
    <col min="13130" max="13130" width="22.140625" style="13" customWidth="1"/>
    <col min="13131" max="13131" width="20.140625" style="13" customWidth="1"/>
    <col min="13132" max="13132" width="21.7109375" style="13" customWidth="1"/>
    <col min="13133" max="13133" width="16" style="13" customWidth="1"/>
    <col min="13134" max="13134" width="18.42578125" style="13" customWidth="1"/>
    <col min="13135" max="13135" width="21.7109375" style="13" customWidth="1"/>
    <col min="13136" max="13136" width="13.28515625" style="13" customWidth="1"/>
    <col min="13137" max="13137" width="28.28515625" style="13" customWidth="1"/>
    <col min="13138" max="13161" width="0" style="13" hidden="1" customWidth="1"/>
    <col min="13162" max="13164" width="8.7109375" style="13"/>
    <col min="13165" max="13165" width="21" style="13" customWidth="1"/>
    <col min="13166" max="13254" width="8.7109375" style="13"/>
    <col min="13255" max="13255" width="30.85546875" style="13" customWidth="1"/>
    <col min="13256" max="13256" width="17.28515625" style="13" customWidth="1"/>
    <col min="13257" max="13258" width="0" style="13" hidden="1" customWidth="1"/>
    <col min="13259" max="13259" width="36.28515625" style="13" customWidth="1"/>
    <col min="13260" max="13271" width="7.28515625" style="13" customWidth="1"/>
    <col min="13272" max="13272" width="7.7109375" style="13" customWidth="1"/>
    <col min="13273" max="13281" width="7.28515625" style="13" customWidth="1"/>
    <col min="13282" max="13282" width="8.140625" style="13" customWidth="1"/>
    <col min="13283" max="13306" width="7.28515625" style="13" customWidth="1"/>
    <col min="13307" max="13355" width="0" style="13" hidden="1" customWidth="1"/>
    <col min="13356" max="13356" width="13.28515625" style="13" customWidth="1"/>
    <col min="13357" max="13358" width="8.7109375" style="13"/>
    <col min="13359" max="13369" width="0" style="13" hidden="1" customWidth="1"/>
    <col min="13370" max="13370" width="8.7109375" style="13"/>
    <col min="13371" max="13371" width="7.7109375" style="13" bestFit="1" customWidth="1"/>
    <col min="13372" max="13372" width="45.7109375" style="13" customWidth="1"/>
    <col min="13373" max="13373" width="16.42578125" style="13" customWidth="1"/>
    <col min="13374" max="13374" width="22.140625" style="13" customWidth="1"/>
    <col min="13375" max="13375" width="20.140625" style="13" customWidth="1"/>
    <col min="13376" max="13376" width="21.7109375" style="13" customWidth="1"/>
    <col min="13377" max="13377" width="16" style="13" customWidth="1"/>
    <col min="13378" max="13378" width="18.42578125" style="13" customWidth="1"/>
    <col min="13379" max="13379" width="21.7109375" style="13" customWidth="1"/>
    <col min="13380" max="13380" width="13.28515625" style="13" customWidth="1"/>
    <col min="13381" max="13381" width="28.28515625" style="13" customWidth="1"/>
    <col min="13382" max="13382" width="4.7109375" style="13" customWidth="1"/>
    <col min="13383" max="13383" width="7.7109375" style="13" bestFit="1" customWidth="1"/>
    <col min="13384" max="13384" width="45.7109375" style="13" customWidth="1"/>
    <col min="13385" max="13385" width="16.42578125" style="13" customWidth="1"/>
    <col min="13386" max="13386" width="22.140625" style="13" customWidth="1"/>
    <col min="13387" max="13387" width="20.140625" style="13" customWidth="1"/>
    <col min="13388" max="13388" width="21.7109375" style="13" customWidth="1"/>
    <col min="13389" max="13389" width="16" style="13" customWidth="1"/>
    <col min="13390" max="13390" width="18.42578125" style="13" customWidth="1"/>
    <col min="13391" max="13391" width="21.7109375" style="13" customWidth="1"/>
    <col min="13392" max="13392" width="13.28515625" style="13" customWidth="1"/>
    <col min="13393" max="13393" width="28.28515625" style="13" customWidth="1"/>
    <col min="13394" max="13417" width="0" style="13" hidden="1" customWidth="1"/>
    <col min="13418" max="13420" width="8.7109375" style="13"/>
    <col min="13421" max="13421" width="21" style="13" customWidth="1"/>
    <col min="13422" max="13510" width="8.7109375" style="13"/>
    <col min="13511" max="13511" width="30.85546875" style="13" customWidth="1"/>
    <col min="13512" max="13512" width="17.28515625" style="13" customWidth="1"/>
    <col min="13513" max="13514" width="0" style="13" hidden="1" customWidth="1"/>
    <col min="13515" max="13515" width="36.28515625" style="13" customWidth="1"/>
    <col min="13516" max="13527" width="7.28515625" style="13" customWidth="1"/>
    <col min="13528" max="13528" width="7.7109375" style="13" customWidth="1"/>
    <col min="13529" max="13537" width="7.28515625" style="13" customWidth="1"/>
    <col min="13538" max="13538" width="8.140625" style="13" customWidth="1"/>
    <col min="13539" max="13562" width="7.28515625" style="13" customWidth="1"/>
    <col min="13563" max="13611" width="0" style="13" hidden="1" customWidth="1"/>
    <col min="13612" max="13612" width="13.28515625" style="13" customWidth="1"/>
    <col min="13613" max="13614" width="8.7109375" style="13"/>
    <col min="13615" max="13625" width="0" style="13" hidden="1" customWidth="1"/>
    <col min="13626" max="13626" width="8.7109375" style="13"/>
    <col min="13627" max="13627" width="7.7109375" style="13" bestFit="1" customWidth="1"/>
    <col min="13628" max="13628" width="45.7109375" style="13" customWidth="1"/>
    <col min="13629" max="13629" width="16.42578125" style="13" customWidth="1"/>
    <col min="13630" max="13630" width="22.140625" style="13" customWidth="1"/>
    <col min="13631" max="13631" width="20.140625" style="13" customWidth="1"/>
    <col min="13632" max="13632" width="21.7109375" style="13" customWidth="1"/>
    <col min="13633" max="13633" width="16" style="13" customWidth="1"/>
    <col min="13634" max="13634" width="18.42578125" style="13" customWidth="1"/>
    <col min="13635" max="13635" width="21.7109375" style="13" customWidth="1"/>
    <col min="13636" max="13636" width="13.28515625" style="13" customWidth="1"/>
    <col min="13637" max="13637" width="28.28515625" style="13" customWidth="1"/>
    <col min="13638" max="13638" width="4.7109375" style="13" customWidth="1"/>
    <col min="13639" max="13639" width="7.7109375" style="13" bestFit="1" customWidth="1"/>
    <col min="13640" max="13640" width="45.7109375" style="13" customWidth="1"/>
    <col min="13641" max="13641" width="16.42578125" style="13" customWidth="1"/>
    <col min="13642" max="13642" width="22.140625" style="13" customWidth="1"/>
    <col min="13643" max="13643" width="20.140625" style="13" customWidth="1"/>
    <col min="13644" max="13644" width="21.7109375" style="13" customWidth="1"/>
    <col min="13645" max="13645" width="16" style="13" customWidth="1"/>
    <col min="13646" max="13646" width="18.42578125" style="13" customWidth="1"/>
    <col min="13647" max="13647" width="21.7109375" style="13" customWidth="1"/>
    <col min="13648" max="13648" width="13.28515625" style="13" customWidth="1"/>
    <col min="13649" max="13649" width="28.28515625" style="13" customWidth="1"/>
    <col min="13650" max="13673" width="0" style="13" hidden="1" customWidth="1"/>
    <col min="13674" max="13676" width="8.7109375" style="13"/>
    <col min="13677" max="13677" width="21" style="13" customWidth="1"/>
    <col min="13678" max="13766" width="8.7109375" style="13"/>
    <col min="13767" max="13767" width="30.85546875" style="13" customWidth="1"/>
    <col min="13768" max="13768" width="17.28515625" style="13" customWidth="1"/>
    <col min="13769" max="13770" width="0" style="13" hidden="1" customWidth="1"/>
    <col min="13771" max="13771" width="36.28515625" style="13" customWidth="1"/>
    <col min="13772" max="13783" width="7.28515625" style="13" customWidth="1"/>
    <col min="13784" max="13784" width="7.7109375" style="13" customWidth="1"/>
    <col min="13785" max="13793" width="7.28515625" style="13" customWidth="1"/>
    <col min="13794" max="13794" width="8.140625" style="13" customWidth="1"/>
    <col min="13795" max="13818" width="7.28515625" style="13" customWidth="1"/>
    <col min="13819" max="13867" width="0" style="13" hidden="1" customWidth="1"/>
    <col min="13868" max="13868" width="13.28515625" style="13" customWidth="1"/>
    <col min="13869" max="13870" width="8.7109375" style="13"/>
    <col min="13871" max="13881" width="0" style="13" hidden="1" customWidth="1"/>
    <col min="13882" max="13882" width="8.7109375" style="13"/>
    <col min="13883" max="13883" width="7.7109375" style="13" bestFit="1" customWidth="1"/>
    <col min="13884" max="13884" width="45.7109375" style="13" customWidth="1"/>
    <col min="13885" max="13885" width="16.42578125" style="13" customWidth="1"/>
    <col min="13886" max="13886" width="22.140625" style="13" customWidth="1"/>
    <col min="13887" max="13887" width="20.140625" style="13" customWidth="1"/>
    <col min="13888" max="13888" width="21.7109375" style="13" customWidth="1"/>
    <col min="13889" max="13889" width="16" style="13" customWidth="1"/>
    <col min="13890" max="13890" width="18.42578125" style="13" customWidth="1"/>
    <col min="13891" max="13891" width="21.7109375" style="13" customWidth="1"/>
    <col min="13892" max="13892" width="13.28515625" style="13" customWidth="1"/>
    <col min="13893" max="13893" width="28.28515625" style="13" customWidth="1"/>
    <col min="13894" max="13894" width="4.7109375" style="13" customWidth="1"/>
    <col min="13895" max="13895" width="7.7109375" style="13" bestFit="1" customWidth="1"/>
    <col min="13896" max="13896" width="45.7109375" style="13" customWidth="1"/>
    <col min="13897" max="13897" width="16.42578125" style="13" customWidth="1"/>
    <col min="13898" max="13898" width="22.140625" style="13" customWidth="1"/>
    <col min="13899" max="13899" width="20.140625" style="13" customWidth="1"/>
    <col min="13900" max="13900" width="21.7109375" style="13" customWidth="1"/>
    <col min="13901" max="13901" width="16" style="13" customWidth="1"/>
    <col min="13902" max="13902" width="18.42578125" style="13" customWidth="1"/>
    <col min="13903" max="13903" width="21.7109375" style="13" customWidth="1"/>
    <col min="13904" max="13904" width="13.28515625" style="13" customWidth="1"/>
    <col min="13905" max="13905" width="28.28515625" style="13" customWidth="1"/>
    <col min="13906" max="13929" width="0" style="13" hidden="1" customWidth="1"/>
    <col min="13930" max="13932" width="8.7109375" style="13"/>
    <col min="13933" max="13933" width="21" style="13" customWidth="1"/>
    <col min="13934" max="14022" width="8.7109375" style="13"/>
    <col min="14023" max="14023" width="30.85546875" style="13" customWidth="1"/>
    <col min="14024" max="14024" width="17.28515625" style="13" customWidth="1"/>
    <col min="14025" max="14026" width="0" style="13" hidden="1" customWidth="1"/>
    <col min="14027" max="14027" width="36.28515625" style="13" customWidth="1"/>
    <col min="14028" max="14039" width="7.28515625" style="13" customWidth="1"/>
    <col min="14040" max="14040" width="7.7109375" style="13" customWidth="1"/>
    <col min="14041" max="14049" width="7.28515625" style="13" customWidth="1"/>
    <col min="14050" max="14050" width="8.140625" style="13" customWidth="1"/>
    <col min="14051" max="14074" width="7.28515625" style="13" customWidth="1"/>
    <col min="14075" max="14123" width="0" style="13" hidden="1" customWidth="1"/>
    <col min="14124" max="14124" width="13.28515625" style="13" customWidth="1"/>
    <col min="14125" max="14126" width="8.7109375" style="13"/>
    <col min="14127" max="14137" width="0" style="13" hidden="1" customWidth="1"/>
    <col min="14138" max="14138" width="8.7109375" style="13"/>
    <col min="14139" max="14139" width="7.7109375" style="13" bestFit="1" customWidth="1"/>
    <col min="14140" max="14140" width="45.7109375" style="13" customWidth="1"/>
    <col min="14141" max="14141" width="16.42578125" style="13" customWidth="1"/>
    <col min="14142" max="14142" width="22.140625" style="13" customWidth="1"/>
    <col min="14143" max="14143" width="20.140625" style="13" customWidth="1"/>
    <col min="14144" max="14144" width="21.7109375" style="13" customWidth="1"/>
    <col min="14145" max="14145" width="16" style="13" customWidth="1"/>
    <col min="14146" max="14146" width="18.42578125" style="13" customWidth="1"/>
    <col min="14147" max="14147" width="21.7109375" style="13" customWidth="1"/>
    <col min="14148" max="14148" width="13.28515625" style="13" customWidth="1"/>
    <col min="14149" max="14149" width="28.28515625" style="13" customWidth="1"/>
    <col min="14150" max="14150" width="4.7109375" style="13" customWidth="1"/>
    <col min="14151" max="14151" width="7.7109375" style="13" bestFit="1" customWidth="1"/>
    <col min="14152" max="14152" width="45.7109375" style="13" customWidth="1"/>
    <col min="14153" max="14153" width="16.42578125" style="13" customWidth="1"/>
    <col min="14154" max="14154" width="22.140625" style="13" customWidth="1"/>
    <col min="14155" max="14155" width="20.140625" style="13" customWidth="1"/>
    <col min="14156" max="14156" width="21.7109375" style="13" customWidth="1"/>
    <col min="14157" max="14157" width="16" style="13" customWidth="1"/>
    <col min="14158" max="14158" width="18.42578125" style="13" customWidth="1"/>
    <col min="14159" max="14159" width="21.7109375" style="13" customWidth="1"/>
    <col min="14160" max="14160" width="13.28515625" style="13" customWidth="1"/>
    <col min="14161" max="14161" width="28.28515625" style="13" customWidth="1"/>
    <col min="14162" max="14185" width="0" style="13" hidden="1" customWidth="1"/>
    <col min="14186" max="14188" width="8.7109375" style="13"/>
    <col min="14189" max="14189" width="21" style="13" customWidth="1"/>
    <col min="14190" max="14278" width="8.7109375" style="13"/>
    <col min="14279" max="14279" width="30.85546875" style="13" customWidth="1"/>
    <col min="14280" max="14280" width="17.28515625" style="13" customWidth="1"/>
    <col min="14281" max="14282" width="0" style="13" hidden="1" customWidth="1"/>
    <col min="14283" max="14283" width="36.28515625" style="13" customWidth="1"/>
    <col min="14284" max="14295" width="7.28515625" style="13" customWidth="1"/>
    <col min="14296" max="14296" width="7.7109375" style="13" customWidth="1"/>
    <col min="14297" max="14305" width="7.28515625" style="13" customWidth="1"/>
    <col min="14306" max="14306" width="8.140625" style="13" customWidth="1"/>
    <col min="14307" max="14330" width="7.28515625" style="13" customWidth="1"/>
    <col min="14331" max="14379" width="0" style="13" hidden="1" customWidth="1"/>
    <col min="14380" max="14380" width="13.28515625" style="13" customWidth="1"/>
    <col min="14381" max="14382" width="8.7109375" style="13"/>
    <col min="14383" max="14393" width="0" style="13" hidden="1" customWidth="1"/>
    <col min="14394" max="14394" width="8.7109375" style="13"/>
    <col min="14395" max="14395" width="7.7109375" style="13" bestFit="1" customWidth="1"/>
    <col min="14396" max="14396" width="45.7109375" style="13" customWidth="1"/>
    <col min="14397" max="14397" width="16.42578125" style="13" customWidth="1"/>
    <col min="14398" max="14398" width="22.140625" style="13" customWidth="1"/>
    <col min="14399" max="14399" width="20.140625" style="13" customWidth="1"/>
    <col min="14400" max="14400" width="21.7109375" style="13" customWidth="1"/>
    <col min="14401" max="14401" width="16" style="13" customWidth="1"/>
    <col min="14402" max="14402" width="18.42578125" style="13" customWidth="1"/>
    <col min="14403" max="14403" width="21.7109375" style="13" customWidth="1"/>
    <col min="14404" max="14404" width="13.28515625" style="13" customWidth="1"/>
    <col min="14405" max="14405" width="28.28515625" style="13" customWidth="1"/>
    <col min="14406" max="14406" width="4.7109375" style="13" customWidth="1"/>
    <col min="14407" max="14407" width="7.7109375" style="13" bestFit="1" customWidth="1"/>
    <col min="14408" max="14408" width="45.7109375" style="13" customWidth="1"/>
    <col min="14409" max="14409" width="16.42578125" style="13" customWidth="1"/>
    <col min="14410" max="14410" width="22.140625" style="13" customWidth="1"/>
    <col min="14411" max="14411" width="20.140625" style="13" customWidth="1"/>
    <col min="14412" max="14412" width="21.7109375" style="13" customWidth="1"/>
    <col min="14413" max="14413" width="16" style="13" customWidth="1"/>
    <col min="14414" max="14414" width="18.42578125" style="13" customWidth="1"/>
    <col min="14415" max="14415" width="21.7109375" style="13" customWidth="1"/>
    <col min="14416" max="14416" width="13.28515625" style="13" customWidth="1"/>
    <col min="14417" max="14417" width="28.28515625" style="13" customWidth="1"/>
    <col min="14418" max="14441" width="0" style="13" hidden="1" customWidth="1"/>
    <col min="14442" max="14444" width="8.7109375" style="13"/>
    <col min="14445" max="14445" width="21" style="13" customWidth="1"/>
    <col min="14446" max="14534" width="8.7109375" style="13"/>
    <col min="14535" max="14535" width="30.85546875" style="13" customWidth="1"/>
    <col min="14536" max="14536" width="17.28515625" style="13" customWidth="1"/>
    <col min="14537" max="14538" width="0" style="13" hidden="1" customWidth="1"/>
    <col min="14539" max="14539" width="36.28515625" style="13" customWidth="1"/>
    <col min="14540" max="14551" width="7.28515625" style="13" customWidth="1"/>
    <col min="14552" max="14552" width="7.7109375" style="13" customWidth="1"/>
    <col min="14553" max="14561" width="7.28515625" style="13" customWidth="1"/>
    <col min="14562" max="14562" width="8.140625" style="13" customWidth="1"/>
    <col min="14563" max="14586" width="7.28515625" style="13" customWidth="1"/>
    <col min="14587" max="14635" width="0" style="13" hidden="1" customWidth="1"/>
    <col min="14636" max="14636" width="13.28515625" style="13" customWidth="1"/>
    <col min="14637" max="14638" width="8.7109375" style="13"/>
    <col min="14639" max="14649" width="0" style="13" hidden="1" customWidth="1"/>
    <col min="14650" max="14650" width="8.7109375" style="13"/>
    <col min="14651" max="14651" width="7.7109375" style="13" bestFit="1" customWidth="1"/>
    <col min="14652" max="14652" width="45.7109375" style="13" customWidth="1"/>
    <col min="14653" max="14653" width="16.42578125" style="13" customWidth="1"/>
    <col min="14654" max="14654" width="22.140625" style="13" customWidth="1"/>
    <col min="14655" max="14655" width="20.140625" style="13" customWidth="1"/>
    <col min="14656" max="14656" width="21.7109375" style="13" customWidth="1"/>
    <col min="14657" max="14657" width="16" style="13" customWidth="1"/>
    <col min="14658" max="14658" width="18.42578125" style="13" customWidth="1"/>
    <col min="14659" max="14659" width="21.7109375" style="13" customWidth="1"/>
    <col min="14660" max="14660" width="13.28515625" style="13" customWidth="1"/>
    <col min="14661" max="14661" width="28.28515625" style="13" customWidth="1"/>
    <col min="14662" max="14662" width="4.7109375" style="13" customWidth="1"/>
    <col min="14663" max="14663" width="7.7109375" style="13" bestFit="1" customWidth="1"/>
    <col min="14664" max="14664" width="45.7109375" style="13" customWidth="1"/>
    <col min="14665" max="14665" width="16.42578125" style="13" customWidth="1"/>
    <col min="14666" max="14666" width="22.140625" style="13" customWidth="1"/>
    <col min="14667" max="14667" width="20.140625" style="13" customWidth="1"/>
    <col min="14668" max="14668" width="21.7109375" style="13" customWidth="1"/>
    <col min="14669" max="14669" width="16" style="13" customWidth="1"/>
    <col min="14670" max="14670" width="18.42578125" style="13" customWidth="1"/>
    <col min="14671" max="14671" width="21.7109375" style="13" customWidth="1"/>
    <col min="14672" max="14672" width="13.28515625" style="13" customWidth="1"/>
    <col min="14673" max="14673" width="28.28515625" style="13" customWidth="1"/>
    <col min="14674" max="14697" width="0" style="13" hidden="1" customWidth="1"/>
    <col min="14698" max="14700" width="8.7109375" style="13"/>
    <col min="14701" max="14701" width="21" style="13" customWidth="1"/>
    <col min="14702" max="14790" width="8.7109375" style="13"/>
    <col min="14791" max="14791" width="30.85546875" style="13" customWidth="1"/>
    <col min="14792" max="14792" width="17.28515625" style="13" customWidth="1"/>
    <col min="14793" max="14794" width="0" style="13" hidden="1" customWidth="1"/>
    <col min="14795" max="14795" width="36.28515625" style="13" customWidth="1"/>
    <col min="14796" max="14807" width="7.28515625" style="13" customWidth="1"/>
    <col min="14808" max="14808" width="7.7109375" style="13" customWidth="1"/>
    <col min="14809" max="14817" width="7.28515625" style="13" customWidth="1"/>
    <col min="14818" max="14818" width="8.140625" style="13" customWidth="1"/>
    <col min="14819" max="14842" width="7.28515625" style="13" customWidth="1"/>
    <col min="14843" max="14891" width="0" style="13" hidden="1" customWidth="1"/>
    <col min="14892" max="14892" width="13.28515625" style="13" customWidth="1"/>
    <col min="14893" max="14894" width="8.7109375" style="13"/>
    <col min="14895" max="14905" width="0" style="13" hidden="1" customWidth="1"/>
    <col min="14906" max="14906" width="8.7109375" style="13"/>
    <col min="14907" max="14907" width="7.7109375" style="13" bestFit="1" customWidth="1"/>
    <col min="14908" max="14908" width="45.7109375" style="13" customWidth="1"/>
    <col min="14909" max="14909" width="16.42578125" style="13" customWidth="1"/>
    <col min="14910" max="14910" width="22.140625" style="13" customWidth="1"/>
    <col min="14911" max="14911" width="20.140625" style="13" customWidth="1"/>
    <col min="14912" max="14912" width="21.7109375" style="13" customWidth="1"/>
    <col min="14913" max="14913" width="16" style="13" customWidth="1"/>
    <col min="14914" max="14914" width="18.42578125" style="13" customWidth="1"/>
    <col min="14915" max="14915" width="21.7109375" style="13" customWidth="1"/>
    <col min="14916" max="14916" width="13.28515625" style="13" customWidth="1"/>
    <col min="14917" max="14917" width="28.28515625" style="13" customWidth="1"/>
    <col min="14918" max="14918" width="4.7109375" style="13" customWidth="1"/>
    <col min="14919" max="14919" width="7.7109375" style="13" bestFit="1" customWidth="1"/>
    <col min="14920" max="14920" width="45.7109375" style="13" customWidth="1"/>
    <col min="14921" max="14921" width="16.42578125" style="13" customWidth="1"/>
    <col min="14922" max="14922" width="22.140625" style="13" customWidth="1"/>
    <col min="14923" max="14923" width="20.140625" style="13" customWidth="1"/>
    <col min="14924" max="14924" width="21.7109375" style="13" customWidth="1"/>
    <col min="14925" max="14925" width="16" style="13" customWidth="1"/>
    <col min="14926" max="14926" width="18.42578125" style="13" customWidth="1"/>
    <col min="14927" max="14927" width="21.7109375" style="13" customWidth="1"/>
    <col min="14928" max="14928" width="13.28515625" style="13" customWidth="1"/>
    <col min="14929" max="14929" width="28.28515625" style="13" customWidth="1"/>
    <col min="14930" max="14953" width="0" style="13" hidden="1" customWidth="1"/>
    <col min="14954" max="14956" width="8.7109375" style="13"/>
    <col min="14957" max="14957" width="21" style="13" customWidth="1"/>
    <col min="14958" max="15046" width="8.7109375" style="13"/>
    <col min="15047" max="15047" width="30.85546875" style="13" customWidth="1"/>
    <col min="15048" max="15048" width="17.28515625" style="13" customWidth="1"/>
    <col min="15049" max="15050" width="0" style="13" hidden="1" customWidth="1"/>
    <col min="15051" max="15051" width="36.28515625" style="13" customWidth="1"/>
    <col min="15052" max="15063" width="7.28515625" style="13" customWidth="1"/>
    <col min="15064" max="15064" width="7.7109375" style="13" customWidth="1"/>
    <col min="15065" max="15073" width="7.28515625" style="13" customWidth="1"/>
    <col min="15074" max="15074" width="8.140625" style="13" customWidth="1"/>
    <col min="15075" max="15098" width="7.28515625" style="13" customWidth="1"/>
    <col min="15099" max="15147" width="0" style="13" hidden="1" customWidth="1"/>
    <col min="15148" max="15148" width="13.28515625" style="13" customWidth="1"/>
    <col min="15149" max="15150" width="8.7109375" style="13"/>
    <col min="15151" max="15161" width="0" style="13" hidden="1" customWidth="1"/>
    <col min="15162" max="15162" width="8.7109375" style="13"/>
    <col min="15163" max="15163" width="7.7109375" style="13" bestFit="1" customWidth="1"/>
    <col min="15164" max="15164" width="45.7109375" style="13" customWidth="1"/>
    <col min="15165" max="15165" width="16.42578125" style="13" customWidth="1"/>
    <col min="15166" max="15166" width="22.140625" style="13" customWidth="1"/>
    <col min="15167" max="15167" width="20.140625" style="13" customWidth="1"/>
    <col min="15168" max="15168" width="21.7109375" style="13" customWidth="1"/>
    <col min="15169" max="15169" width="16" style="13" customWidth="1"/>
    <col min="15170" max="15170" width="18.42578125" style="13" customWidth="1"/>
    <col min="15171" max="15171" width="21.7109375" style="13" customWidth="1"/>
    <col min="15172" max="15172" width="13.28515625" style="13" customWidth="1"/>
    <col min="15173" max="15173" width="28.28515625" style="13" customWidth="1"/>
    <col min="15174" max="15174" width="4.7109375" style="13" customWidth="1"/>
    <col min="15175" max="15175" width="7.7109375" style="13" bestFit="1" customWidth="1"/>
    <col min="15176" max="15176" width="45.7109375" style="13" customWidth="1"/>
    <col min="15177" max="15177" width="16.42578125" style="13" customWidth="1"/>
    <col min="15178" max="15178" width="22.140625" style="13" customWidth="1"/>
    <col min="15179" max="15179" width="20.140625" style="13" customWidth="1"/>
    <col min="15180" max="15180" width="21.7109375" style="13" customWidth="1"/>
    <col min="15181" max="15181" width="16" style="13" customWidth="1"/>
    <col min="15182" max="15182" width="18.42578125" style="13" customWidth="1"/>
    <col min="15183" max="15183" width="21.7109375" style="13" customWidth="1"/>
    <col min="15184" max="15184" width="13.28515625" style="13" customWidth="1"/>
    <col min="15185" max="15185" width="28.28515625" style="13" customWidth="1"/>
    <col min="15186" max="15209" width="0" style="13" hidden="1" customWidth="1"/>
    <col min="15210" max="15212" width="8.7109375" style="13"/>
    <col min="15213" max="15213" width="21" style="13" customWidth="1"/>
    <col min="15214" max="15302" width="8.7109375" style="13"/>
    <col min="15303" max="15303" width="30.85546875" style="13" customWidth="1"/>
    <col min="15304" max="15304" width="17.28515625" style="13" customWidth="1"/>
    <col min="15305" max="15306" width="0" style="13" hidden="1" customWidth="1"/>
    <col min="15307" max="15307" width="36.28515625" style="13" customWidth="1"/>
    <col min="15308" max="15319" width="7.28515625" style="13" customWidth="1"/>
    <col min="15320" max="15320" width="7.7109375" style="13" customWidth="1"/>
    <col min="15321" max="15329" width="7.28515625" style="13" customWidth="1"/>
    <col min="15330" max="15330" width="8.140625" style="13" customWidth="1"/>
    <col min="15331" max="15354" width="7.28515625" style="13" customWidth="1"/>
    <col min="15355" max="15403" width="0" style="13" hidden="1" customWidth="1"/>
    <col min="15404" max="15404" width="13.28515625" style="13" customWidth="1"/>
    <col min="15405" max="15406" width="8.7109375" style="13"/>
    <col min="15407" max="15417" width="0" style="13" hidden="1" customWidth="1"/>
    <col min="15418" max="15418" width="8.7109375" style="13"/>
    <col min="15419" max="15419" width="7.7109375" style="13" bestFit="1" customWidth="1"/>
    <col min="15420" max="15420" width="45.7109375" style="13" customWidth="1"/>
    <col min="15421" max="15421" width="16.42578125" style="13" customWidth="1"/>
    <col min="15422" max="15422" width="22.140625" style="13" customWidth="1"/>
    <col min="15423" max="15423" width="20.140625" style="13" customWidth="1"/>
    <col min="15424" max="15424" width="21.7109375" style="13" customWidth="1"/>
    <col min="15425" max="15425" width="16" style="13" customWidth="1"/>
    <col min="15426" max="15426" width="18.42578125" style="13" customWidth="1"/>
    <col min="15427" max="15427" width="21.7109375" style="13" customWidth="1"/>
    <col min="15428" max="15428" width="13.28515625" style="13" customWidth="1"/>
    <col min="15429" max="15429" width="28.28515625" style="13" customWidth="1"/>
    <col min="15430" max="15430" width="4.7109375" style="13" customWidth="1"/>
    <col min="15431" max="15431" width="7.7109375" style="13" bestFit="1" customWidth="1"/>
    <col min="15432" max="15432" width="45.7109375" style="13" customWidth="1"/>
    <col min="15433" max="15433" width="16.42578125" style="13" customWidth="1"/>
    <col min="15434" max="15434" width="22.140625" style="13" customWidth="1"/>
    <col min="15435" max="15435" width="20.140625" style="13" customWidth="1"/>
    <col min="15436" max="15436" width="21.7109375" style="13" customWidth="1"/>
    <col min="15437" max="15437" width="16" style="13" customWidth="1"/>
    <col min="15438" max="15438" width="18.42578125" style="13" customWidth="1"/>
    <col min="15439" max="15439" width="21.7109375" style="13" customWidth="1"/>
    <col min="15440" max="15440" width="13.28515625" style="13" customWidth="1"/>
    <col min="15441" max="15441" width="28.28515625" style="13" customWidth="1"/>
    <col min="15442" max="15465" width="0" style="13" hidden="1" customWidth="1"/>
    <col min="15466" max="15468" width="8.7109375" style="13"/>
    <col min="15469" max="15469" width="21" style="13" customWidth="1"/>
    <col min="15470" max="15558" width="8.7109375" style="13"/>
    <col min="15559" max="15559" width="30.85546875" style="13" customWidth="1"/>
    <col min="15560" max="15560" width="17.28515625" style="13" customWidth="1"/>
    <col min="15561" max="15562" width="0" style="13" hidden="1" customWidth="1"/>
    <col min="15563" max="15563" width="36.28515625" style="13" customWidth="1"/>
    <col min="15564" max="15575" width="7.28515625" style="13" customWidth="1"/>
    <col min="15576" max="15576" width="7.7109375" style="13" customWidth="1"/>
    <col min="15577" max="15585" width="7.28515625" style="13" customWidth="1"/>
    <col min="15586" max="15586" width="8.140625" style="13" customWidth="1"/>
    <col min="15587" max="15610" width="7.28515625" style="13" customWidth="1"/>
    <col min="15611" max="15659" width="0" style="13" hidden="1" customWidth="1"/>
    <col min="15660" max="15660" width="13.28515625" style="13" customWidth="1"/>
    <col min="15661" max="15662" width="8.7109375" style="13"/>
    <col min="15663" max="15673" width="0" style="13" hidden="1" customWidth="1"/>
    <col min="15674" max="15674" width="8.7109375" style="13"/>
    <col min="15675" max="15675" width="7.7109375" style="13" bestFit="1" customWidth="1"/>
    <col min="15676" max="15676" width="45.7109375" style="13" customWidth="1"/>
    <col min="15677" max="15677" width="16.42578125" style="13" customWidth="1"/>
    <col min="15678" max="15678" width="22.140625" style="13" customWidth="1"/>
    <col min="15679" max="15679" width="20.140625" style="13" customWidth="1"/>
    <col min="15680" max="15680" width="21.7109375" style="13" customWidth="1"/>
    <col min="15681" max="15681" width="16" style="13" customWidth="1"/>
    <col min="15682" max="15682" width="18.42578125" style="13" customWidth="1"/>
    <col min="15683" max="15683" width="21.7109375" style="13" customWidth="1"/>
    <col min="15684" max="15684" width="13.28515625" style="13" customWidth="1"/>
    <col min="15685" max="15685" width="28.28515625" style="13" customWidth="1"/>
    <col min="15686" max="15686" width="4.7109375" style="13" customWidth="1"/>
    <col min="15687" max="15687" width="7.7109375" style="13" bestFit="1" customWidth="1"/>
    <col min="15688" max="15688" width="45.7109375" style="13" customWidth="1"/>
    <col min="15689" max="15689" width="16.42578125" style="13" customWidth="1"/>
    <col min="15690" max="15690" width="22.140625" style="13" customWidth="1"/>
    <col min="15691" max="15691" width="20.140625" style="13" customWidth="1"/>
    <col min="15692" max="15692" width="21.7109375" style="13" customWidth="1"/>
    <col min="15693" max="15693" width="16" style="13" customWidth="1"/>
    <col min="15694" max="15694" width="18.42578125" style="13" customWidth="1"/>
    <col min="15695" max="15695" width="21.7109375" style="13" customWidth="1"/>
    <col min="15696" max="15696" width="13.28515625" style="13" customWidth="1"/>
    <col min="15697" max="15697" width="28.28515625" style="13" customWidth="1"/>
    <col min="15698" max="15721" width="0" style="13" hidden="1" customWidth="1"/>
    <col min="15722" max="15724" width="8.7109375" style="13"/>
    <col min="15725" max="15725" width="21" style="13" customWidth="1"/>
    <col min="15726" max="15814" width="8.7109375" style="13"/>
    <col min="15815" max="15815" width="30.85546875" style="13" customWidth="1"/>
    <col min="15816" max="15816" width="17.28515625" style="13" customWidth="1"/>
    <col min="15817" max="15818" width="0" style="13" hidden="1" customWidth="1"/>
    <col min="15819" max="15819" width="36.28515625" style="13" customWidth="1"/>
    <col min="15820" max="15831" width="7.28515625" style="13" customWidth="1"/>
    <col min="15832" max="15832" width="7.7109375" style="13" customWidth="1"/>
    <col min="15833" max="15841" width="7.28515625" style="13" customWidth="1"/>
    <col min="15842" max="15842" width="8.140625" style="13" customWidth="1"/>
    <col min="15843" max="15866" width="7.28515625" style="13" customWidth="1"/>
    <col min="15867" max="15915" width="0" style="13" hidden="1" customWidth="1"/>
    <col min="15916" max="15916" width="13.28515625" style="13" customWidth="1"/>
    <col min="15917" max="15918" width="8.7109375" style="13"/>
    <col min="15919" max="15929" width="0" style="13" hidden="1" customWidth="1"/>
    <col min="15930" max="15930" width="8.7109375" style="13"/>
    <col min="15931" max="15931" width="7.7109375" style="13" bestFit="1" customWidth="1"/>
    <col min="15932" max="15932" width="45.7109375" style="13" customWidth="1"/>
    <col min="15933" max="15933" width="16.42578125" style="13" customWidth="1"/>
    <col min="15934" max="15934" width="22.140625" style="13" customWidth="1"/>
    <col min="15935" max="15935" width="20.140625" style="13" customWidth="1"/>
    <col min="15936" max="15936" width="21.7109375" style="13" customWidth="1"/>
    <col min="15937" max="15937" width="16" style="13" customWidth="1"/>
    <col min="15938" max="15938" width="18.42578125" style="13" customWidth="1"/>
    <col min="15939" max="15939" width="21.7109375" style="13" customWidth="1"/>
    <col min="15940" max="15940" width="13.28515625" style="13" customWidth="1"/>
    <col min="15941" max="15941" width="28.28515625" style="13" customWidth="1"/>
    <col min="15942" max="15942" width="4.7109375" style="13" customWidth="1"/>
    <col min="15943" max="15943" width="7.7109375" style="13" bestFit="1" customWidth="1"/>
    <col min="15944" max="15944" width="45.7109375" style="13" customWidth="1"/>
    <col min="15945" max="15945" width="16.42578125" style="13" customWidth="1"/>
    <col min="15946" max="15946" width="22.140625" style="13" customWidth="1"/>
    <col min="15947" max="15947" width="20.140625" style="13" customWidth="1"/>
    <col min="15948" max="15948" width="21.7109375" style="13" customWidth="1"/>
    <col min="15949" max="15949" width="16" style="13" customWidth="1"/>
    <col min="15950" max="15950" width="18.42578125" style="13" customWidth="1"/>
    <col min="15951" max="15951" width="21.7109375" style="13" customWidth="1"/>
    <col min="15952" max="15952" width="13.28515625" style="13" customWidth="1"/>
    <col min="15953" max="15953" width="28.28515625" style="13" customWidth="1"/>
    <col min="15954" max="15977" width="0" style="13" hidden="1" customWidth="1"/>
    <col min="15978" max="15980" width="8.7109375" style="13"/>
    <col min="15981" max="15981" width="21" style="13" customWidth="1"/>
    <col min="15982" max="16070" width="8.7109375" style="13"/>
    <col min="16071" max="16071" width="30.85546875" style="13" customWidth="1"/>
    <col min="16072" max="16072" width="17.28515625" style="13" customWidth="1"/>
    <col min="16073" max="16074" width="0" style="13" hidden="1" customWidth="1"/>
    <col min="16075" max="16075" width="36.28515625" style="13" customWidth="1"/>
    <col min="16076" max="16087" width="7.28515625" style="13" customWidth="1"/>
    <col min="16088" max="16088" width="7.7109375" style="13" customWidth="1"/>
    <col min="16089" max="16097" width="7.28515625" style="13" customWidth="1"/>
    <col min="16098" max="16098" width="8.140625" style="13" customWidth="1"/>
    <col min="16099" max="16122" width="7.28515625" style="13" customWidth="1"/>
    <col min="16123" max="16171" width="0" style="13" hidden="1" customWidth="1"/>
    <col min="16172" max="16172" width="13.28515625" style="13" customWidth="1"/>
    <col min="16173" max="16174" width="8.7109375" style="13"/>
    <col min="16175" max="16185" width="0" style="13" hidden="1" customWidth="1"/>
    <col min="16186" max="16186" width="8.7109375" style="13"/>
    <col min="16187" max="16187" width="7.7109375" style="13" bestFit="1" customWidth="1"/>
    <col min="16188" max="16188" width="45.7109375" style="13" customWidth="1"/>
    <col min="16189" max="16189" width="16.42578125" style="13" customWidth="1"/>
    <col min="16190" max="16190" width="22.140625" style="13" customWidth="1"/>
    <col min="16191" max="16191" width="20.140625" style="13" customWidth="1"/>
    <col min="16192" max="16192" width="21.7109375" style="13" customWidth="1"/>
    <col min="16193" max="16193" width="16" style="13" customWidth="1"/>
    <col min="16194" max="16194" width="18.42578125" style="13" customWidth="1"/>
    <col min="16195" max="16195" width="21.7109375" style="13" customWidth="1"/>
    <col min="16196" max="16196" width="13.28515625" style="13" customWidth="1"/>
    <col min="16197" max="16197" width="28.28515625" style="13" customWidth="1"/>
    <col min="16198" max="16198" width="4.7109375" style="13" customWidth="1"/>
    <col min="16199" max="16199" width="7.7109375" style="13" bestFit="1" customWidth="1"/>
    <col min="16200" max="16200" width="45.7109375" style="13" customWidth="1"/>
    <col min="16201" max="16201" width="16.42578125" style="13" customWidth="1"/>
    <col min="16202" max="16202" width="22.140625" style="13" customWidth="1"/>
    <col min="16203" max="16203" width="20.140625" style="13" customWidth="1"/>
    <col min="16204" max="16204" width="21.7109375" style="13" customWidth="1"/>
    <col min="16205" max="16205" width="16" style="13" customWidth="1"/>
    <col min="16206" max="16206" width="18.42578125" style="13" customWidth="1"/>
    <col min="16207" max="16207" width="21.7109375" style="13" customWidth="1"/>
    <col min="16208" max="16208" width="13.28515625" style="13" customWidth="1"/>
    <col min="16209" max="16209" width="28.28515625" style="13" customWidth="1"/>
    <col min="16210" max="16233" width="0" style="13" hidden="1" customWidth="1"/>
    <col min="16234" max="16236" width="8.7109375" style="13"/>
    <col min="16237" max="16237" width="21" style="13" customWidth="1"/>
    <col min="16238" max="16384" width="8.7109375" style="13"/>
  </cols>
  <sheetData>
    <row r="1" spans="1:124" ht="25.35" hidden="1" customHeight="1" x14ac:dyDescent="0.25"/>
    <row r="2" spans="1:124" ht="24.6" hidden="1" customHeight="1" x14ac:dyDescent="0.25">
      <c r="DH2" s="51" t="s">
        <v>66</v>
      </c>
      <c r="DI2" s="316" t="s">
        <v>65</v>
      </c>
      <c r="DJ2" s="316"/>
      <c r="DK2" s="316"/>
      <c r="DL2" s="316"/>
    </row>
    <row r="3" spans="1:124" ht="20.100000000000001" hidden="1" customHeight="1" x14ac:dyDescent="0.25">
      <c r="DH3" s="52" t="e">
        <f>#REF!</f>
        <v>#REF!</v>
      </c>
      <c r="DI3" s="53" t="s">
        <v>14</v>
      </c>
      <c r="DJ3" s="53"/>
      <c r="DK3" s="53"/>
      <c r="DL3" s="54">
        <v>0.5</v>
      </c>
      <c r="DM3" s="54">
        <v>0.5</v>
      </c>
      <c r="DN3" s="54"/>
    </row>
    <row r="4" spans="1:124" ht="20.100000000000001" hidden="1" customHeight="1" x14ac:dyDescent="0.25">
      <c r="DH4" s="52" t="e">
        <f>#REF!</f>
        <v>#REF!</v>
      </c>
      <c r="DI4" s="53" t="s">
        <v>67</v>
      </c>
      <c r="DJ4" s="53"/>
      <c r="DK4" s="53"/>
      <c r="DL4" s="54">
        <v>0.5</v>
      </c>
      <c r="DM4" s="54">
        <v>0.5</v>
      </c>
      <c r="DN4" s="54"/>
    </row>
    <row r="5" spans="1:124" ht="20.100000000000001" hidden="1" customHeight="1" x14ac:dyDescent="0.25">
      <c r="DC5" s="55"/>
      <c r="DD5" s="55"/>
      <c r="DE5" s="56"/>
    </row>
    <row r="6" spans="1:124" ht="20.100000000000001" hidden="1" customHeight="1" x14ac:dyDescent="0.25">
      <c r="DC6" s="55"/>
      <c r="DD6" s="55"/>
      <c r="DE6" s="56"/>
    </row>
    <row r="7" spans="1:124" ht="40.5" hidden="1" customHeight="1" x14ac:dyDescent="0.25"/>
    <row r="8" spans="1:124" ht="32.25" customHeight="1" x14ac:dyDescent="0.25">
      <c r="E8" s="57"/>
      <c r="F8" s="57"/>
      <c r="G8" s="57"/>
      <c r="H8" s="57"/>
      <c r="I8" s="57"/>
      <c r="J8" s="57"/>
      <c r="K8" s="57"/>
      <c r="L8" s="57"/>
      <c r="M8" s="57"/>
      <c r="N8" s="57"/>
      <c r="O8" s="57"/>
      <c r="P8" s="57"/>
      <c r="Q8" s="57"/>
      <c r="CZ8" s="317" t="s">
        <v>159</v>
      </c>
      <c r="DA8" s="318"/>
      <c r="DB8" s="318"/>
      <c r="DC8" s="318"/>
      <c r="DD8" s="318"/>
      <c r="DE8" s="318"/>
      <c r="DF8" s="318"/>
      <c r="DG8" s="318"/>
      <c r="DH8" s="318"/>
      <c r="DI8" s="318"/>
      <c r="DJ8" s="318"/>
      <c r="DK8" s="318"/>
      <c r="DL8" s="318"/>
      <c r="DM8" s="318"/>
      <c r="DN8" s="318"/>
    </row>
    <row r="9" spans="1:124" ht="32.25" customHeight="1" x14ac:dyDescent="0.25">
      <c r="E9" s="57" t="s">
        <v>199</v>
      </c>
      <c r="F9" s="58">
        <f t="shared" ref="F9:BO9" si="0">F10</f>
        <v>45537</v>
      </c>
      <c r="G9" s="58">
        <f t="shared" si="0"/>
        <v>45538</v>
      </c>
      <c r="H9" s="58">
        <f t="shared" si="0"/>
        <v>45539</v>
      </c>
      <c r="I9" s="58">
        <f t="shared" si="0"/>
        <v>45540</v>
      </c>
      <c r="J9" s="58">
        <f t="shared" si="0"/>
        <v>45541</v>
      </c>
      <c r="K9" s="58">
        <f t="shared" si="0"/>
        <v>45542</v>
      </c>
      <c r="L9" s="58">
        <f t="shared" si="0"/>
        <v>45543</v>
      </c>
      <c r="M9" s="58">
        <f t="shared" si="0"/>
        <v>45544</v>
      </c>
      <c r="N9" s="58">
        <f t="shared" si="0"/>
        <v>45545</v>
      </c>
      <c r="O9" s="58">
        <f t="shared" si="0"/>
        <v>45546</v>
      </c>
      <c r="P9" s="58">
        <f t="shared" si="0"/>
        <v>45547</v>
      </c>
      <c r="Q9" s="58">
        <f t="shared" si="0"/>
        <v>45548</v>
      </c>
      <c r="R9" s="58">
        <f t="shared" si="0"/>
        <v>45549</v>
      </c>
      <c r="S9" s="58">
        <f t="shared" si="0"/>
        <v>45550</v>
      </c>
      <c r="T9" s="58">
        <f t="shared" si="0"/>
        <v>45551</v>
      </c>
      <c r="U9" s="58">
        <f t="shared" si="0"/>
        <v>45552</v>
      </c>
      <c r="V9" s="58">
        <f t="shared" si="0"/>
        <v>45553</v>
      </c>
      <c r="W9" s="58">
        <f t="shared" si="0"/>
        <v>45554</v>
      </c>
      <c r="X9" s="58">
        <f t="shared" si="0"/>
        <v>45555</v>
      </c>
      <c r="Y9" s="58">
        <f t="shared" si="0"/>
        <v>45556</v>
      </c>
      <c r="Z9" s="58">
        <f t="shared" si="0"/>
        <v>45557</v>
      </c>
      <c r="AA9" s="58">
        <f t="shared" si="0"/>
        <v>45558</v>
      </c>
      <c r="AB9" s="58">
        <f t="shared" si="0"/>
        <v>45559</v>
      </c>
      <c r="AC9" s="58">
        <f t="shared" si="0"/>
        <v>45560</v>
      </c>
      <c r="AD9" s="58">
        <f t="shared" si="0"/>
        <v>45561</v>
      </c>
      <c r="AE9" s="58">
        <f t="shared" si="0"/>
        <v>45562</v>
      </c>
      <c r="AF9" s="58">
        <f t="shared" si="0"/>
        <v>45563</v>
      </c>
      <c r="AG9" s="58">
        <f t="shared" si="0"/>
        <v>45564</v>
      </c>
      <c r="AH9" s="58">
        <f t="shared" si="0"/>
        <v>45565</v>
      </c>
      <c r="AI9" s="58">
        <f t="shared" si="0"/>
        <v>45566</v>
      </c>
      <c r="AJ9" s="58">
        <f t="shared" si="0"/>
        <v>45567</v>
      </c>
      <c r="AK9" s="58">
        <f t="shared" si="0"/>
        <v>45568</v>
      </c>
      <c r="AL9" s="58">
        <f t="shared" si="0"/>
        <v>45569</v>
      </c>
      <c r="AM9" s="58">
        <f t="shared" si="0"/>
        <v>45570</v>
      </c>
      <c r="AN9" s="58">
        <f t="shared" si="0"/>
        <v>45571</v>
      </c>
      <c r="AO9" s="58">
        <f t="shared" si="0"/>
        <v>45572</v>
      </c>
      <c r="AP9" s="58">
        <f t="shared" si="0"/>
        <v>45573</v>
      </c>
      <c r="AQ9" s="58">
        <f t="shared" si="0"/>
        <v>45574</v>
      </c>
      <c r="AR9" s="58">
        <f t="shared" si="0"/>
        <v>45575</v>
      </c>
      <c r="AS9" s="58">
        <f t="shared" si="0"/>
        <v>45576</v>
      </c>
      <c r="AT9" s="58">
        <f t="shared" si="0"/>
        <v>45577</v>
      </c>
      <c r="AU9" s="58">
        <f t="shared" si="0"/>
        <v>45578</v>
      </c>
      <c r="AV9" s="58">
        <f t="shared" si="0"/>
        <v>45579</v>
      </c>
      <c r="AW9" s="58">
        <f t="shared" si="0"/>
        <v>45580</v>
      </c>
      <c r="AX9" s="58">
        <f t="shared" si="0"/>
        <v>45581</v>
      </c>
      <c r="AY9" s="58">
        <f t="shared" si="0"/>
        <v>45582</v>
      </c>
      <c r="AZ9" s="58">
        <f t="shared" si="0"/>
        <v>45583</v>
      </c>
      <c r="BA9" s="58">
        <f t="shared" si="0"/>
        <v>45584</v>
      </c>
      <c r="BB9" s="58">
        <f t="shared" si="0"/>
        <v>45585</v>
      </c>
      <c r="BC9" s="58">
        <f t="shared" si="0"/>
        <v>45586</v>
      </c>
      <c r="BD9" s="58">
        <f t="shared" si="0"/>
        <v>45587</v>
      </c>
      <c r="BE9" s="58">
        <f t="shared" si="0"/>
        <v>45588</v>
      </c>
      <c r="BF9" s="58">
        <f t="shared" si="0"/>
        <v>45589</v>
      </c>
      <c r="BG9" s="58">
        <f t="shared" si="0"/>
        <v>45590</v>
      </c>
      <c r="BH9" s="58">
        <f t="shared" si="0"/>
        <v>45591</v>
      </c>
      <c r="BI9" s="58">
        <f t="shared" si="0"/>
        <v>45592</v>
      </c>
      <c r="BJ9" s="58">
        <f t="shared" si="0"/>
        <v>45593</v>
      </c>
      <c r="BK9" s="58">
        <f t="shared" si="0"/>
        <v>45594</v>
      </c>
      <c r="BL9" s="58">
        <f t="shared" si="0"/>
        <v>45595</v>
      </c>
      <c r="BM9" s="58">
        <f t="shared" si="0"/>
        <v>45596</v>
      </c>
      <c r="BN9" s="58">
        <f t="shared" si="0"/>
        <v>45597</v>
      </c>
      <c r="BO9" s="58">
        <f t="shared" si="0"/>
        <v>45598</v>
      </c>
      <c r="BP9" s="58">
        <f t="shared" ref="BP9:CU9" si="1">BP10</f>
        <v>45599</v>
      </c>
      <c r="BQ9" s="58">
        <f t="shared" si="1"/>
        <v>45600</v>
      </c>
      <c r="BR9" s="58">
        <f t="shared" si="1"/>
        <v>45601</v>
      </c>
      <c r="BS9" s="58">
        <f t="shared" si="1"/>
        <v>45602</v>
      </c>
      <c r="BT9" s="58">
        <f t="shared" si="1"/>
        <v>45603</v>
      </c>
      <c r="BU9" s="58">
        <f t="shared" si="1"/>
        <v>45604</v>
      </c>
      <c r="BV9" s="58">
        <f t="shared" si="1"/>
        <v>45605</v>
      </c>
      <c r="BW9" s="58">
        <f t="shared" si="1"/>
        <v>45606</v>
      </c>
      <c r="BX9" s="58">
        <f t="shared" si="1"/>
        <v>45607</v>
      </c>
      <c r="BY9" s="58">
        <f t="shared" si="1"/>
        <v>45608</v>
      </c>
      <c r="BZ9" s="58">
        <f t="shared" si="1"/>
        <v>45609</v>
      </c>
      <c r="CA9" s="58">
        <f t="shared" si="1"/>
        <v>45610</v>
      </c>
      <c r="CB9" s="58">
        <f t="shared" si="1"/>
        <v>45611</v>
      </c>
      <c r="CC9" s="58">
        <f t="shared" si="1"/>
        <v>45612</v>
      </c>
      <c r="CD9" s="58">
        <f t="shared" si="1"/>
        <v>45613</v>
      </c>
      <c r="CE9" s="58">
        <f t="shared" si="1"/>
        <v>45614</v>
      </c>
      <c r="CF9" s="58">
        <f t="shared" si="1"/>
        <v>45615</v>
      </c>
      <c r="CG9" s="58">
        <f t="shared" si="1"/>
        <v>45616</v>
      </c>
      <c r="CH9" s="58">
        <f t="shared" si="1"/>
        <v>45617</v>
      </c>
      <c r="CI9" s="58">
        <f t="shared" si="1"/>
        <v>45618</v>
      </c>
      <c r="CJ9" s="58">
        <f t="shared" si="1"/>
        <v>45619</v>
      </c>
      <c r="CK9" s="58">
        <f t="shared" si="1"/>
        <v>45620</v>
      </c>
      <c r="CL9" s="58">
        <f t="shared" si="1"/>
        <v>45621</v>
      </c>
      <c r="CM9" s="58">
        <f t="shared" si="1"/>
        <v>45622</v>
      </c>
      <c r="CN9" s="58">
        <f t="shared" si="1"/>
        <v>45623</v>
      </c>
      <c r="CO9" s="58">
        <f t="shared" si="1"/>
        <v>45624</v>
      </c>
      <c r="CP9" s="58">
        <f t="shared" si="1"/>
        <v>45625</v>
      </c>
      <c r="CQ9" s="58">
        <f t="shared" si="1"/>
        <v>45626</v>
      </c>
      <c r="CR9" s="58">
        <f t="shared" si="1"/>
        <v>45627</v>
      </c>
      <c r="CS9" s="58">
        <f t="shared" si="1"/>
        <v>45628</v>
      </c>
      <c r="CT9" s="58">
        <f t="shared" si="1"/>
        <v>45629</v>
      </c>
      <c r="CU9" s="58">
        <f t="shared" si="1"/>
        <v>45630</v>
      </c>
      <c r="CV9" s="185"/>
      <c r="CW9" s="185"/>
      <c r="CZ9" s="317"/>
      <c r="DA9" s="318"/>
      <c r="DB9" s="318"/>
      <c r="DC9" s="318"/>
      <c r="DD9" s="318"/>
      <c r="DE9" s="318"/>
      <c r="DF9" s="318"/>
      <c r="DG9" s="318"/>
      <c r="DH9" s="318"/>
      <c r="DI9" s="318"/>
      <c r="DJ9" s="318"/>
      <c r="DK9" s="318"/>
      <c r="DL9" s="318"/>
      <c r="DM9" s="318"/>
      <c r="DN9" s="318"/>
      <c r="DP9" s="181" t="s">
        <v>157</v>
      </c>
    </row>
    <row r="10" spans="1:124" s="63" customFormat="1" ht="45" customHeight="1" x14ac:dyDescent="0.25">
      <c r="A10" s="59" t="s">
        <v>68</v>
      </c>
      <c r="B10" s="59" t="s">
        <v>1</v>
      </c>
      <c r="C10" s="59" t="s">
        <v>69</v>
      </c>
      <c r="D10" s="59" t="s">
        <v>167</v>
      </c>
      <c r="E10" s="60" t="s">
        <v>70</v>
      </c>
      <c r="F10" s="61">
        <v>45537</v>
      </c>
      <c r="G10" s="61">
        <v>45538</v>
      </c>
      <c r="H10" s="61">
        <v>45539</v>
      </c>
      <c r="I10" s="61">
        <v>45540</v>
      </c>
      <c r="J10" s="61">
        <v>45541</v>
      </c>
      <c r="K10" s="61">
        <v>45542</v>
      </c>
      <c r="L10" s="61">
        <v>45543</v>
      </c>
      <c r="M10" s="61">
        <v>45544</v>
      </c>
      <c r="N10" s="61">
        <v>45545</v>
      </c>
      <c r="O10" s="61">
        <v>45546</v>
      </c>
      <c r="P10" s="61">
        <v>45547</v>
      </c>
      <c r="Q10" s="61">
        <v>45548</v>
      </c>
      <c r="R10" s="61">
        <v>45549</v>
      </c>
      <c r="S10" s="61">
        <v>45550</v>
      </c>
      <c r="T10" s="61">
        <v>45551</v>
      </c>
      <c r="U10" s="61">
        <v>45552</v>
      </c>
      <c r="V10" s="61">
        <v>45553</v>
      </c>
      <c r="W10" s="61">
        <v>45554</v>
      </c>
      <c r="X10" s="61">
        <v>45555</v>
      </c>
      <c r="Y10" s="61">
        <v>45556</v>
      </c>
      <c r="Z10" s="61">
        <v>45557</v>
      </c>
      <c r="AA10" s="61">
        <v>45558</v>
      </c>
      <c r="AB10" s="61">
        <v>45559</v>
      </c>
      <c r="AC10" s="61">
        <v>45560</v>
      </c>
      <c r="AD10" s="61">
        <v>45561</v>
      </c>
      <c r="AE10" s="61">
        <v>45562</v>
      </c>
      <c r="AF10" s="61">
        <v>45563</v>
      </c>
      <c r="AG10" s="61">
        <v>45564</v>
      </c>
      <c r="AH10" s="61">
        <v>45565</v>
      </c>
      <c r="AI10" s="61">
        <v>45566</v>
      </c>
      <c r="AJ10" s="61">
        <v>45567</v>
      </c>
      <c r="AK10" s="61">
        <v>45568</v>
      </c>
      <c r="AL10" s="61">
        <v>45569</v>
      </c>
      <c r="AM10" s="61">
        <f t="shared" ref="AM10:BQ10" si="2">AL10+1</f>
        <v>45570</v>
      </c>
      <c r="AN10" s="61">
        <f t="shared" si="2"/>
        <v>45571</v>
      </c>
      <c r="AO10" s="61">
        <f t="shared" si="2"/>
        <v>45572</v>
      </c>
      <c r="AP10" s="61">
        <f t="shared" si="2"/>
        <v>45573</v>
      </c>
      <c r="AQ10" s="61">
        <f t="shared" si="2"/>
        <v>45574</v>
      </c>
      <c r="AR10" s="61">
        <f t="shared" si="2"/>
        <v>45575</v>
      </c>
      <c r="AS10" s="61">
        <f t="shared" si="2"/>
        <v>45576</v>
      </c>
      <c r="AT10" s="61">
        <f t="shared" si="2"/>
        <v>45577</v>
      </c>
      <c r="AU10" s="61">
        <f t="shared" si="2"/>
        <v>45578</v>
      </c>
      <c r="AV10" s="61">
        <f t="shared" si="2"/>
        <v>45579</v>
      </c>
      <c r="AW10" s="61">
        <f t="shared" si="2"/>
        <v>45580</v>
      </c>
      <c r="AX10" s="61">
        <f t="shared" si="2"/>
        <v>45581</v>
      </c>
      <c r="AY10" s="61">
        <f t="shared" si="2"/>
        <v>45582</v>
      </c>
      <c r="AZ10" s="61">
        <f t="shared" si="2"/>
        <v>45583</v>
      </c>
      <c r="BA10" s="61">
        <f t="shared" si="2"/>
        <v>45584</v>
      </c>
      <c r="BB10" s="61">
        <f t="shared" si="2"/>
        <v>45585</v>
      </c>
      <c r="BC10" s="61">
        <f t="shared" si="2"/>
        <v>45586</v>
      </c>
      <c r="BD10" s="61">
        <f t="shared" si="2"/>
        <v>45587</v>
      </c>
      <c r="BE10" s="61">
        <f t="shared" si="2"/>
        <v>45588</v>
      </c>
      <c r="BF10" s="61">
        <f t="shared" si="2"/>
        <v>45589</v>
      </c>
      <c r="BG10" s="61">
        <f t="shared" si="2"/>
        <v>45590</v>
      </c>
      <c r="BH10" s="61">
        <f t="shared" si="2"/>
        <v>45591</v>
      </c>
      <c r="BI10" s="61">
        <f t="shared" si="2"/>
        <v>45592</v>
      </c>
      <c r="BJ10" s="61">
        <f t="shared" si="2"/>
        <v>45593</v>
      </c>
      <c r="BK10" s="61">
        <f t="shared" si="2"/>
        <v>45594</v>
      </c>
      <c r="BL10" s="61">
        <f t="shared" si="2"/>
        <v>45595</v>
      </c>
      <c r="BM10" s="61">
        <f t="shared" si="2"/>
        <v>45596</v>
      </c>
      <c r="BN10" s="61">
        <f t="shared" si="2"/>
        <v>45597</v>
      </c>
      <c r="BO10" s="61">
        <f t="shared" si="2"/>
        <v>45598</v>
      </c>
      <c r="BP10" s="61">
        <f t="shared" si="2"/>
        <v>45599</v>
      </c>
      <c r="BQ10" s="61">
        <f t="shared" si="2"/>
        <v>45600</v>
      </c>
      <c r="BR10" s="61">
        <f t="shared" ref="BR10:CU10" si="3">BQ10+1</f>
        <v>45601</v>
      </c>
      <c r="BS10" s="61">
        <f t="shared" si="3"/>
        <v>45602</v>
      </c>
      <c r="BT10" s="61">
        <f t="shared" si="3"/>
        <v>45603</v>
      </c>
      <c r="BU10" s="61">
        <f t="shared" si="3"/>
        <v>45604</v>
      </c>
      <c r="BV10" s="61">
        <f t="shared" si="3"/>
        <v>45605</v>
      </c>
      <c r="BW10" s="61">
        <f t="shared" si="3"/>
        <v>45606</v>
      </c>
      <c r="BX10" s="61">
        <f t="shared" si="3"/>
        <v>45607</v>
      </c>
      <c r="BY10" s="61">
        <f t="shared" si="3"/>
        <v>45608</v>
      </c>
      <c r="BZ10" s="61">
        <f t="shared" si="3"/>
        <v>45609</v>
      </c>
      <c r="CA10" s="61">
        <f t="shared" si="3"/>
        <v>45610</v>
      </c>
      <c r="CB10" s="61">
        <f t="shared" si="3"/>
        <v>45611</v>
      </c>
      <c r="CC10" s="61">
        <f t="shared" si="3"/>
        <v>45612</v>
      </c>
      <c r="CD10" s="61">
        <f t="shared" si="3"/>
        <v>45613</v>
      </c>
      <c r="CE10" s="61">
        <f t="shared" si="3"/>
        <v>45614</v>
      </c>
      <c r="CF10" s="61">
        <f t="shared" si="3"/>
        <v>45615</v>
      </c>
      <c r="CG10" s="61">
        <f t="shared" si="3"/>
        <v>45616</v>
      </c>
      <c r="CH10" s="61">
        <f t="shared" si="3"/>
        <v>45617</v>
      </c>
      <c r="CI10" s="61">
        <f t="shared" si="3"/>
        <v>45618</v>
      </c>
      <c r="CJ10" s="61">
        <f t="shared" si="3"/>
        <v>45619</v>
      </c>
      <c r="CK10" s="61">
        <f t="shared" si="3"/>
        <v>45620</v>
      </c>
      <c r="CL10" s="61">
        <f t="shared" si="3"/>
        <v>45621</v>
      </c>
      <c r="CM10" s="61">
        <f t="shared" si="3"/>
        <v>45622</v>
      </c>
      <c r="CN10" s="61">
        <f t="shared" si="3"/>
        <v>45623</v>
      </c>
      <c r="CO10" s="61">
        <f t="shared" si="3"/>
        <v>45624</v>
      </c>
      <c r="CP10" s="61">
        <f t="shared" si="3"/>
        <v>45625</v>
      </c>
      <c r="CQ10" s="61">
        <f t="shared" si="3"/>
        <v>45626</v>
      </c>
      <c r="CR10" s="61">
        <f t="shared" si="3"/>
        <v>45627</v>
      </c>
      <c r="CS10" s="61">
        <f t="shared" si="3"/>
        <v>45628</v>
      </c>
      <c r="CT10" s="61">
        <f t="shared" si="3"/>
        <v>45629</v>
      </c>
      <c r="CU10" s="61">
        <f t="shared" si="3"/>
        <v>45630</v>
      </c>
      <c r="CV10" s="185"/>
      <c r="CW10" s="186" t="s">
        <v>162</v>
      </c>
      <c r="CX10" s="186" t="s">
        <v>168</v>
      </c>
      <c r="CY10" s="186"/>
      <c r="CZ10" s="64" t="s">
        <v>2</v>
      </c>
      <c r="DA10" s="64" t="s">
        <v>69</v>
      </c>
      <c r="DB10" s="64" t="s">
        <v>1</v>
      </c>
      <c r="DC10" s="64" t="s">
        <v>70</v>
      </c>
      <c r="DD10" s="204" t="s">
        <v>71</v>
      </c>
      <c r="DE10" s="204" t="s">
        <v>64</v>
      </c>
      <c r="DF10" s="204" t="s">
        <v>13</v>
      </c>
      <c r="DG10" s="204" t="s">
        <v>72</v>
      </c>
      <c r="DH10" s="204" t="s">
        <v>121</v>
      </c>
      <c r="DI10" s="65" t="s">
        <v>15</v>
      </c>
      <c r="DJ10" s="204" t="s">
        <v>181</v>
      </c>
      <c r="DK10" s="204" t="s">
        <v>182</v>
      </c>
      <c r="DL10" s="64" t="s">
        <v>179</v>
      </c>
      <c r="DM10" s="64" t="s">
        <v>183</v>
      </c>
      <c r="DN10" s="64" t="s">
        <v>184</v>
      </c>
      <c r="DP10" s="182">
        <v>1</v>
      </c>
      <c r="DR10" s="216" t="s">
        <v>185</v>
      </c>
      <c r="DS10" s="216" t="s">
        <v>186</v>
      </c>
      <c r="DT10" s="216" t="s">
        <v>196</v>
      </c>
    </row>
    <row r="11" spans="1:124" s="63" customFormat="1" ht="9.75" customHeight="1" x14ac:dyDescent="0.25">
      <c r="A11" s="66"/>
      <c r="B11" s="66"/>
      <c r="C11" s="67"/>
      <c r="D11" s="67"/>
      <c r="E11" s="68"/>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62"/>
      <c r="CW11" s="62"/>
      <c r="CX11" s="62"/>
      <c r="CY11" s="62"/>
      <c r="DI11" s="71"/>
      <c r="DJ11" s="71"/>
      <c r="DK11" s="71"/>
      <c r="DR11" s="217"/>
      <c r="DS11" s="217"/>
      <c r="DT11" s="217"/>
    </row>
    <row r="12" spans="1:124" ht="35.1" customHeight="1" x14ac:dyDescent="0.2">
      <c r="A12" s="72">
        <v>1</v>
      </c>
      <c r="B12" s="72" t="s">
        <v>160</v>
      </c>
      <c r="C12" s="188" t="s">
        <v>163</v>
      </c>
      <c r="D12" s="184">
        <v>82</v>
      </c>
      <c r="E12" s="226" t="s">
        <v>161</v>
      </c>
      <c r="F12" s="74">
        <v>4</v>
      </c>
      <c r="G12" s="74">
        <v>4</v>
      </c>
      <c r="H12" s="74">
        <v>4</v>
      </c>
      <c r="I12" s="74">
        <v>4</v>
      </c>
      <c r="J12" s="74">
        <v>4</v>
      </c>
      <c r="K12" s="74"/>
      <c r="L12" s="74"/>
      <c r="M12" s="74">
        <v>4</v>
      </c>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5"/>
      <c r="BB12" s="75"/>
      <c r="BC12" s="74"/>
      <c r="BD12" s="74"/>
      <c r="BE12" s="74"/>
      <c r="BF12" s="74"/>
      <c r="BG12" s="75"/>
      <c r="BH12" s="75"/>
      <c r="BI12" s="75"/>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6">
        <f t="shared" ref="CV12:CV16" si="4">D12-(SUM(F12:CU12)*CW12)</f>
        <v>-2</v>
      </c>
      <c r="CW12" s="187">
        <v>3.5</v>
      </c>
      <c r="CX12" s="196">
        <f>DG12/$DG$17</f>
        <v>0.1256544502617801</v>
      </c>
      <c r="CY12" s="196"/>
      <c r="CZ12" s="77">
        <f t="shared" ref="CZ12:CZ16" si="5">A12</f>
        <v>1</v>
      </c>
      <c r="DA12" s="78" t="str">
        <f t="shared" ref="DA12:DA16" si="6">C12</f>
        <v>TANCAGEM - CANALETA</v>
      </c>
      <c r="DB12" s="79">
        <f t="shared" ref="DB12:DB16" si="7">D12</f>
        <v>82</v>
      </c>
      <c r="DC12" s="78" t="str">
        <f t="shared" ref="DC12:DC16" si="8">E12</f>
        <v>ASSENTAMENTO TIJOLOS</v>
      </c>
      <c r="DD12" s="77" t="s">
        <v>156</v>
      </c>
      <c r="DE12" s="80">
        <f t="shared" ref="DE12:DE16" si="9">IFERROR(AVERAGE(F12:CU12),"0")</f>
        <v>4</v>
      </c>
      <c r="DF12" s="81">
        <f t="shared" ref="DF12:DF16" si="10">IFERROR(SUM(F12:CU12)/DE12,"0")</f>
        <v>6</v>
      </c>
      <c r="DG12" s="80">
        <f>DE12*DF12*8.8*1.2</f>
        <v>253.44</v>
      </c>
      <c r="DH12" s="82">
        <f t="shared" ref="DH12" si="11">DP12*$DP$10</f>
        <v>142</v>
      </c>
      <c r="DI12" s="85">
        <v>1</v>
      </c>
      <c r="DJ12" s="201">
        <f t="shared" ref="DJ12:DJ16" si="12">(DR12+DS12+DT12)/DB12</f>
        <v>691.84898991188868</v>
      </c>
      <c r="DK12" s="201">
        <v>0</v>
      </c>
      <c r="DL12" s="82">
        <f t="shared" ref="DL12:DL16" si="13">DR12+DS12+DT12</f>
        <v>56731.617172774873</v>
      </c>
      <c r="DM12" s="84">
        <v>0</v>
      </c>
      <c r="DN12" s="84">
        <f t="shared" ref="DN12:DN16" si="14">DL12+DM12</f>
        <v>56731.617172774873</v>
      </c>
      <c r="DO12" s="105"/>
      <c r="DP12" s="82">
        <v>142</v>
      </c>
      <c r="DR12" s="218">
        <f t="shared" ref="DR12:DR16" si="15">DG12*DH12*DI12</f>
        <v>35988.480000000003</v>
      </c>
      <c r="DS12" s="218">
        <f>CX12*'MEM. CALC MOI'!$DG$16</f>
        <v>11061.461780104712</v>
      </c>
      <c r="DT12" s="218">
        <f>CX12*'OUTROS CUSTOS'!$E$13</f>
        <v>9681.6753926701567</v>
      </c>
    </row>
    <row r="13" spans="1:124" ht="35.1" customHeight="1" x14ac:dyDescent="0.2">
      <c r="A13" s="72">
        <v>2</v>
      </c>
      <c r="B13" s="72" t="s">
        <v>160</v>
      </c>
      <c r="C13" s="188" t="s">
        <v>197</v>
      </c>
      <c r="D13" s="184">
        <v>165</v>
      </c>
      <c r="E13" s="226" t="s">
        <v>161</v>
      </c>
      <c r="F13" s="74">
        <v>4</v>
      </c>
      <c r="G13" s="74">
        <v>4</v>
      </c>
      <c r="H13" s="74">
        <v>4</v>
      </c>
      <c r="I13" s="74">
        <v>4</v>
      </c>
      <c r="J13" s="74">
        <v>4</v>
      </c>
      <c r="K13" s="74"/>
      <c r="L13" s="74"/>
      <c r="M13" s="74">
        <v>4</v>
      </c>
      <c r="N13" s="74">
        <v>4</v>
      </c>
      <c r="O13" s="74">
        <v>4</v>
      </c>
      <c r="P13" s="74">
        <v>4</v>
      </c>
      <c r="Q13" s="74">
        <v>4</v>
      </c>
      <c r="R13" s="74"/>
      <c r="S13" s="74"/>
      <c r="T13" s="74">
        <v>2</v>
      </c>
      <c r="U13" s="74">
        <v>2</v>
      </c>
      <c r="V13" s="74">
        <v>2</v>
      </c>
      <c r="W13" s="74">
        <v>2</v>
      </c>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5"/>
      <c r="BB13" s="75"/>
      <c r="BC13" s="74"/>
      <c r="BD13" s="74"/>
      <c r="BE13" s="74"/>
      <c r="BF13" s="74"/>
      <c r="BG13" s="74"/>
      <c r="BH13" s="75"/>
      <c r="BI13" s="75"/>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6">
        <f t="shared" si="4"/>
        <v>-3</v>
      </c>
      <c r="CW13" s="187">
        <v>3.5</v>
      </c>
      <c r="CX13" s="196">
        <f>DG13/$DG$17</f>
        <v>0.2513089005235602</v>
      </c>
      <c r="CY13" s="196"/>
      <c r="CZ13" s="77">
        <f t="shared" si="5"/>
        <v>2</v>
      </c>
      <c r="DA13" s="78" t="str">
        <f t="shared" si="6"/>
        <v>Bombas da Estação de Carregamento - Parede e  PISO</v>
      </c>
      <c r="DB13" s="79">
        <f t="shared" si="7"/>
        <v>165</v>
      </c>
      <c r="DC13" s="78" t="str">
        <f t="shared" si="8"/>
        <v>ASSENTAMENTO TIJOLOS</v>
      </c>
      <c r="DD13" s="77" t="s">
        <v>156</v>
      </c>
      <c r="DE13" s="80">
        <f t="shared" si="9"/>
        <v>3.4285714285714284</v>
      </c>
      <c r="DF13" s="81">
        <f t="shared" si="10"/>
        <v>14</v>
      </c>
      <c r="DG13" s="80">
        <f>DE13*DF13*8.8*1.2</f>
        <v>506.88</v>
      </c>
      <c r="DH13" s="82">
        <f t="shared" ref="DH13" si="16">DP13*$DP$10</f>
        <v>142</v>
      </c>
      <c r="DI13" s="83">
        <v>1</v>
      </c>
      <c r="DJ13" s="201">
        <f t="shared" si="12"/>
        <v>687.65596573060452</v>
      </c>
      <c r="DK13" s="201">
        <v>0</v>
      </c>
      <c r="DL13" s="82">
        <f t="shared" si="13"/>
        <v>113463.23434554975</v>
      </c>
      <c r="DM13" s="84">
        <v>0</v>
      </c>
      <c r="DN13" s="84">
        <f t="shared" si="14"/>
        <v>113463.23434554975</v>
      </c>
      <c r="DP13" s="82">
        <v>142</v>
      </c>
      <c r="DR13" s="218">
        <f t="shared" si="15"/>
        <v>71976.960000000006</v>
      </c>
      <c r="DS13" s="218">
        <f>CX13*'MEM. CALC MOI'!$DG$16</f>
        <v>22122.923560209423</v>
      </c>
      <c r="DT13" s="218">
        <f>CX13*'OUTROS CUSTOS'!$E$13</f>
        <v>19363.350785340313</v>
      </c>
    </row>
    <row r="14" spans="1:124" ht="35.1" customHeight="1" x14ac:dyDescent="0.2">
      <c r="A14" s="72">
        <v>3</v>
      </c>
      <c r="B14" s="72" t="s">
        <v>160</v>
      </c>
      <c r="C14" s="188" t="s">
        <v>165</v>
      </c>
      <c r="D14" s="184">
        <v>25</v>
      </c>
      <c r="E14" s="226" t="s">
        <v>161</v>
      </c>
      <c r="F14" s="74"/>
      <c r="G14" s="74"/>
      <c r="H14" s="74"/>
      <c r="I14" s="74"/>
      <c r="J14" s="74"/>
      <c r="K14" s="74"/>
      <c r="L14" s="74"/>
      <c r="M14" s="74"/>
      <c r="N14" s="74"/>
      <c r="O14" s="74"/>
      <c r="P14" s="74"/>
      <c r="Q14" s="74"/>
      <c r="R14" s="74"/>
      <c r="S14" s="74"/>
      <c r="T14" s="74">
        <v>2</v>
      </c>
      <c r="U14" s="74">
        <v>2</v>
      </c>
      <c r="V14" s="74">
        <v>2</v>
      </c>
      <c r="W14" s="74">
        <v>2</v>
      </c>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5"/>
      <c r="BB14" s="75"/>
      <c r="BC14" s="74"/>
      <c r="BD14" s="74"/>
      <c r="BE14" s="74"/>
      <c r="BF14" s="74"/>
      <c r="BG14" s="75"/>
      <c r="BH14" s="75"/>
      <c r="BI14" s="75"/>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6">
        <f t="shared" si="4"/>
        <v>-3</v>
      </c>
      <c r="CW14" s="187">
        <v>3.5</v>
      </c>
      <c r="CX14" s="196">
        <f>DG14/$DG$17</f>
        <v>4.1884816753926704E-2</v>
      </c>
      <c r="CY14" s="196"/>
      <c r="CZ14" s="77">
        <f t="shared" ref="CZ14:CZ15" si="17">A14</f>
        <v>3</v>
      </c>
      <c r="DA14" s="78" t="str">
        <f t="shared" si="6"/>
        <v>Bombas da Estação de Carregamento - CANALETA</v>
      </c>
      <c r="DB14" s="79">
        <f t="shared" si="7"/>
        <v>25</v>
      </c>
      <c r="DC14" s="78" t="str">
        <f t="shared" si="8"/>
        <v>ASSENTAMENTO TIJOLOS</v>
      </c>
      <c r="DD14" s="77" t="s">
        <v>156</v>
      </c>
      <c r="DE14" s="80">
        <f t="shared" si="9"/>
        <v>2</v>
      </c>
      <c r="DF14" s="81">
        <f t="shared" si="10"/>
        <v>4</v>
      </c>
      <c r="DG14" s="80">
        <f>DE14*DF14*8.8*1.2</f>
        <v>84.48</v>
      </c>
      <c r="DH14" s="82">
        <f t="shared" ref="DH14:DH15" si="18">DP14*$DP$10</f>
        <v>142</v>
      </c>
      <c r="DI14" s="85">
        <v>1</v>
      </c>
      <c r="DJ14" s="201">
        <f t="shared" si="12"/>
        <v>756.42156230366493</v>
      </c>
      <c r="DK14" s="201">
        <v>0</v>
      </c>
      <c r="DL14" s="82">
        <f t="shared" si="13"/>
        <v>18910.539057591624</v>
      </c>
      <c r="DM14" s="84">
        <v>0</v>
      </c>
      <c r="DN14" s="84">
        <f t="shared" si="14"/>
        <v>18910.539057591624</v>
      </c>
      <c r="DP14" s="82">
        <v>142</v>
      </c>
      <c r="DR14" s="218">
        <f t="shared" si="15"/>
        <v>11996.16</v>
      </c>
      <c r="DS14" s="218">
        <f>CX14*'MEM. CALC MOI'!$DG$16</f>
        <v>3687.153926701571</v>
      </c>
      <c r="DT14" s="218">
        <f>CX14*'OUTROS CUSTOS'!$E$13</f>
        <v>3227.2251308900527</v>
      </c>
    </row>
    <row r="15" spans="1:124" ht="35.1" customHeight="1" x14ac:dyDescent="0.2">
      <c r="A15" s="72">
        <v>4</v>
      </c>
      <c r="B15" s="72" t="s">
        <v>160</v>
      </c>
      <c r="C15" s="188" t="s">
        <v>166</v>
      </c>
      <c r="D15" s="184">
        <v>373</v>
      </c>
      <c r="E15" s="226" t="s">
        <v>161</v>
      </c>
      <c r="F15" s="74"/>
      <c r="G15" s="74"/>
      <c r="H15" s="74"/>
      <c r="I15" s="74"/>
      <c r="J15" s="74"/>
      <c r="K15" s="74"/>
      <c r="L15" s="74"/>
      <c r="M15" s="74"/>
      <c r="N15" s="74">
        <v>4</v>
      </c>
      <c r="O15" s="74">
        <v>4</v>
      </c>
      <c r="P15" s="74">
        <v>4</v>
      </c>
      <c r="Q15" s="74">
        <v>4</v>
      </c>
      <c r="R15" s="74"/>
      <c r="S15" s="74"/>
      <c r="T15" s="74">
        <v>4</v>
      </c>
      <c r="U15" s="74">
        <v>4</v>
      </c>
      <c r="V15" s="74">
        <v>6</v>
      </c>
      <c r="W15" s="74">
        <v>6</v>
      </c>
      <c r="X15" s="74">
        <v>8</v>
      </c>
      <c r="Y15" s="74"/>
      <c r="Z15" s="74"/>
      <c r="AA15" s="74">
        <v>4</v>
      </c>
      <c r="AB15" s="74">
        <v>4</v>
      </c>
      <c r="AC15" s="74">
        <v>4</v>
      </c>
      <c r="AD15" s="74">
        <v>4</v>
      </c>
      <c r="AE15" s="74">
        <v>4</v>
      </c>
      <c r="AF15" s="74"/>
      <c r="AG15" s="74"/>
      <c r="AH15" s="74">
        <v>4</v>
      </c>
      <c r="AI15" s="74">
        <v>4</v>
      </c>
      <c r="AJ15" s="74">
        <v>4</v>
      </c>
      <c r="AK15" s="74">
        <v>4</v>
      </c>
      <c r="AL15" s="74">
        <v>4</v>
      </c>
      <c r="AM15" s="74"/>
      <c r="AN15" s="74"/>
      <c r="AO15" s="74">
        <v>4</v>
      </c>
      <c r="AP15" s="74">
        <v>4</v>
      </c>
      <c r="AQ15" s="74">
        <v>4</v>
      </c>
      <c r="AR15" s="74">
        <v>4</v>
      </c>
      <c r="AS15" s="74">
        <v>4</v>
      </c>
      <c r="AT15" s="74"/>
      <c r="AU15" s="74"/>
      <c r="AV15" s="74">
        <v>3</v>
      </c>
      <c r="AW15" s="74"/>
      <c r="AX15" s="74"/>
      <c r="AY15" s="74"/>
      <c r="AZ15" s="74"/>
      <c r="BA15" s="75"/>
      <c r="BB15" s="75"/>
      <c r="BC15" s="74"/>
      <c r="BD15" s="74"/>
      <c r="BE15" s="74"/>
      <c r="BF15" s="74"/>
      <c r="BG15" s="75"/>
      <c r="BH15" s="75"/>
      <c r="BI15" s="75"/>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6">
        <f t="shared" si="4"/>
        <v>-1.5</v>
      </c>
      <c r="CW15" s="187">
        <v>3.5</v>
      </c>
      <c r="CX15" s="196">
        <f>DG15/$DG$17</f>
        <v>0.56020942408376961</v>
      </c>
      <c r="CY15" s="196"/>
      <c r="CZ15" s="77">
        <f t="shared" si="17"/>
        <v>4</v>
      </c>
      <c r="DA15" s="78" t="str">
        <f t="shared" si="6"/>
        <v>Estação de Carregamento - PISO</v>
      </c>
      <c r="DB15" s="79">
        <f t="shared" si="7"/>
        <v>373</v>
      </c>
      <c r="DC15" s="78" t="str">
        <f t="shared" si="8"/>
        <v>ASSENTAMENTO TIJOLOS</v>
      </c>
      <c r="DD15" s="77" t="s">
        <v>156</v>
      </c>
      <c r="DE15" s="80">
        <f t="shared" si="9"/>
        <v>4.28</v>
      </c>
      <c r="DF15" s="81">
        <f t="shared" si="10"/>
        <v>25</v>
      </c>
      <c r="DG15" s="80">
        <f>DE15*DF15*8.8*1.2</f>
        <v>1129.92</v>
      </c>
      <c r="DH15" s="82">
        <f t="shared" si="18"/>
        <v>142</v>
      </c>
      <c r="DI15" s="85">
        <v>1</v>
      </c>
      <c r="DJ15" s="201">
        <f t="shared" si="12"/>
        <v>678.09238577825192</v>
      </c>
      <c r="DK15" s="201">
        <v>0</v>
      </c>
      <c r="DL15" s="82">
        <f t="shared" si="13"/>
        <v>252928.45989528796</v>
      </c>
      <c r="DM15" s="84">
        <v>0</v>
      </c>
      <c r="DN15" s="84">
        <f t="shared" si="14"/>
        <v>252928.45989528796</v>
      </c>
      <c r="DP15" s="82">
        <v>142</v>
      </c>
      <c r="DR15" s="218">
        <f t="shared" si="15"/>
        <v>160448.64000000001</v>
      </c>
      <c r="DS15" s="218">
        <f>CX15*'MEM. CALC MOI'!$DG$16</f>
        <v>49315.683769633506</v>
      </c>
      <c r="DT15" s="218">
        <f>CX15*'OUTROS CUSTOS'!$E$13</f>
        <v>43164.136125654448</v>
      </c>
    </row>
    <row r="16" spans="1:124" ht="35.1" customHeight="1" x14ac:dyDescent="0.2">
      <c r="A16" s="72">
        <v>5</v>
      </c>
      <c r="B16" s="72" t="s">
        <v>160</v>
      </c>
      <c r="C16" s="188" t="s">
        <v>166</v>
      </c>
      <c r="D16" s="184">
        <v>8</v>
      </c>
      <c r="E16" s="226" t="s">
        <v>161</v>
      </c>
      <c r="F16" s="74"/>
      <c r="G16" s="74"/>
      <c r="H16" s="74"/>
      <c r="I16" s="74"/>
      <c r="J16" s="74"/>
      <c r="K16" s="74"/>
      <c r="L16" s="74"/>
      <c r="M16" s="74"/>
      <c r="N16" s="74"/>
      <c r="O16" s="74"/>
      <c r="P16" s="74"/>
      <c r="Q16" s="74"/>
      <c r="R16" s="74"/>
      <c r="S16" s="74"/>
      <c r="T16" s="74">
        <v>2</v>
      </c>
      <c r="U16" s="74">
        <v>2</v>
      </c>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5"/>
      <c r="BB16" s="75"/>
      <c r="BC16" s="74"/>
      <c r="BD16" s="74"/>
      <c r="BE16" s="74"/>
      <c r="BF16" s="74"/>
      <c r="BG16" s="74"/>
      <c r="BH16" s="75"/>
      <c r="BI16" s="75"/>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6">
        <f t="shared" si="4"/>
        <v>-6</v>
      </c>
      <c r="CW16" s="187">
        <v>3.5</v>
      </c>
      <c r="CX16" s="196">
        <f>DG16/$DG$17</f>
        <v>2.0942408376963352E-2</v>
      </c>
      <c r="CY16" s="196"/>
      <c r="CZ16" s="77">
        <f t="shared" si="5"/>
        <v>5</v>
      </c>
      <c r="DA16" s="78" t="str">
        <f t="shared" si="6"/>
        <v>Estação de Carregamento - PISO</v>
      </c>
      <c r="DB16" s="79">
        <f t="shared" si="7"/>
        <v>8</v>
      </c>
      <c r="DC16" s="78" t="str">
        <f t="shared" si="8"/>
        <v>ASSENTAMENTO TIJOLOS</v>
      </c>
      <c r="DD16" s="77" t="s">
        <v>156</v>
      </c>
      <c r="DE16" s="80">
        <f t="shared" si="9"/>
        <v>2</v>
      </c>
      <c r="DF16" s="81">
        <f t="shared" si="10"/>
        <v>2</v>
      </c>
      <c r="DG16" s="80">
        <f>DE16*DF16*8.8*1.2</f>
        <v>42.24</v>
      </c>
      <c r="DH16" s="82">
        <f>DP16*$DP$10</f>
        <v>142</v>
      </c>
      <c r="DI16" s="83">
        <v>1</v>
      </c>
      <c r="DJ16" s="201">
        <f t="shared" si="12"/>
        <v>1181.9086910994765</v>
      </c>
      <c r="DK16" s="201">
        <v>0</v>
      </c>
      <c r="DL16" s="82">
        <f t="shared" si="13"/>
        <v>9455.2695287958122</v>
      </c>
      <c r="DM16" s="84">
        <v>0</v>
      </c>
      <c r="DN16" s="84">
        <f t="shared" si="14"/>
        <v>9455.2695287958122</v>
      </c>
      <c r="DP16" s="82">
        <v>142</v>
      </c>
      <c r="DR16" s="218">
        <f t="shared" si="15"/>
        <v>5998.08</v>
      </c>
      <c r="DS16" s="218">
        <f>CX16*'MEM. CALC MOI'!$DG$16</f>
        <v>1843.5769633507855</v>
      </c>
      <c r="DT16" s="218">
        <f>CX16*'OUTROS CUSTOS'!$E$13</f>
        <v>1613.6125654450263</v>
      </c>
    </row>
    <row r="17" spans="1:124" ht="40.35" customHeight="1" x14ac:dyDescent="0.35">
      <c r="A17" s="86"/>
      <c r="B17" s="86"/>
      <c r="C17" s="87"/>
      <c r="D17" s="192">
        <f>SUM(D12:D16)</f>
        <v>653</v>
      </c>
      <c r="E17" s="88" t="s">
        <v>73</v>
      </c>
      <c r="F17" s="89">
        <f t="shared" ref="F17:AK17" si="19">SUM(F12:F16)</f>
        <v>8</v>
      </c>
      <c r="G17" s="89">
        <f t="shared" si="19"/>
        <v>8</v>
      </c>
      <c r="H17" s="89">
        <f t="shared" si="19"/>
        <v>8</v>
      </c>
      <c r="I17" s="89">
        <f t="shared" si="19"/>
        <v>8</v>
      </c>
      <c r="J17" s="89">
        <f t="shared" si="19"/>
        <v>8</v>
      </c>
      <c r="K17" s="89">
        <f t="shared" si="19"/>
        <v>0</v>
      </c>
      <c r="L17" s="89">
        <f t="shared" si="19"/>
        <v>0</v>
      </c>
      <c r="M17" s="89">
        <f t="shared" si="19"/>
        <v>8</v>
      </c>
      <c r="N17" s="89">
        <f t="shared" si="19"/>
        <v>8</v>
      </c>
      <c r="O17" s="89">
        <f t="shared" si="19"/>
        <v>8</v>
      </c>
      <c r="P17" s="89">
        <f t="shared" si="19"/>
        <v>8</v>
      </c>
      <c r="Q17" s="89">
        <f t="shared" si="19"/>
        <v>8</v>
      </c>
      <c r="R17" s="89">
        <f t="shared" si="19"/>
        <v>0</v>
      </c>
      <c r="S17" s="89">
        <f t="shared" si="19"/>
        <v>0</v>
      </c>
      <c r="T17" s="89">
        <f t="shared" si="19"/>
        <v>10</v>
      </c>
      <c r="U17" s="89">
        <f t="shared" si="19"/>
        <v>10</v>
      </c>
      <c r="V17" s="89">
        <f t="shared" si="19"/>
        <v>10</v>
      </c>
      <c r="W17" s="89">
        <f t="shared" si="19"/>
        <v>10</v>
      </c>
      <c r="X17" s="89">
        <f t="shared" si="19"/>
        <v>8</v>
      </c>
      <c r="Y17" s="89">
        <f t="shared" si="19"/>
        <v>0</v>
      </c>
      <c r="Z17" s="89">
        <f t="shared" si="19"/>
        <v>0</v>
      </c>
      <c r="AA17" s="89">
        <f t="shared" si="19"/>
        <v>4</v>
      </c>
      <c r="AB17" s="89">
        <f t="shared" si="19"/>
        <v>4</v>
      </c>
      <c r="AC17" s="89">
        <f t="shared" si="19"/>
        <v>4</v>
      </c>
      <c r="AD17" s="89">
        <f t="shared" si="19"/>
        <v>4</v>
      </c>
      <c r="AE17" s="89">
        <f t="shared" si="19"/>
        <v>4</v>
      </c>
      <c r="AF17" s="89">
        <f t="shared" si="19"/>
        <v>0</v>
      </c>
      <c r="AG17" s="89">
        <f t="shared" si="19"/>
        <v>0</v>
      </c>
      <c r="AH17" s="89">
        <f t="shared" si="19"/>
        <v>4</v>
      </c>
      <c r="AI17" s="89">
        <f t="shared" si="19"/>
        <v>4</v>
      </c>
      <c r="AJ17" s="89">
        <f t="shared" si="19"/>
        <v>4</v>
      </c>
      <c r="AK17" s="89">
        <f t="shared" si="19"/>
        <v>4</v>
      </c>
      <c r="AL17" s="89">
        <f t="shared" ref="AL17:BQ17" si="20">SUM(AL12:AL16)</f>
        <v>4</v>
      </c>
      <c r="AM17" s="89">
        <f t="shared" si="20"/>
        <v>0</v>
      </c>
      <c r="AN17" s="89">
        <f t="shared" si="20"/>
        <v>0</v>
      </c>
      <c r="AO17" s="89">
        <f t="shared" si="20"/>
        <v>4</v>
      </c>
      <c r="AP17" s="89">
        <f t="shared" si="20"/>
        <v>4</v>
      </c>
      <c r="AQ17" s="89">
        <f t="shared" si="20"/>
        <v>4</v>
      </c>
      <c r="AR17" s="89">
        <f t="shared" si="20"/>
        <v>4</v>
      </c>
      <c r="AS17" s="89">
        <f t="shared" si="20"/>
        <v>4</v>
      </c>
      <c r="AT17" s="89">
        <f t="shared" si="20"/>
        <v>0</v>
      </c>
      <c r="AU17" s="89">
        <f t="shared" si="20"/>
        <v>0</v>
      </c>
      <c r="AV17" s="89">
        <f t="shared" si="20"/>
        <v>3</v>
      </c>
      <c r="AW17" s="89">
        <f t="shared" si="20"/>
        <v>0</v>
      </c>
      <c r="AX17" s="89">
        <f t="shared" si="20"/>
        <v>0</v>
      </c>
      <c r="AY17" s="89">
        <f t="shared" si="20"/>
        <v>0</v>
      </c>
      <c r="AZ17" s="89">
        <f t="shared" si="20"/>
        <v>0</v>
      </c>
      <c r="BA17" s="89">
        <f t="shared" si="20"/>
        <v>0</v>
      </c>
      <c r="BB17" s="89">
        <f t="shared" si="20"/>
        <v>0</v>
      </c>
      <c r="BC17" s="89">
        <f t="shared" si="20"/>
        <v>0</v>
      </c>
      <c r="BD17" s="89">
        <f t="shared" si="20"/>
        <v>0</v>
      </c>
      <c r="BE17" s="89">
        <f t="shared" si="20"/>
        <v>0</v>
      </c>
      <c r="BF17" s="89">
        <f t="shared" si="20"/>
        <v>0</v>
      </c>
      <c r="BG17" s="89">
        <f t="shared" si="20"/>
        <v>0</v>
      </c>
      <c r="BH17" s="89">
        <f t="shared" si="20"/>
        <v>0</v>
      </c>
      <c r="BI17" s="89">
        <f t="shared" si="20"/>
        <v>0</v>
      </c>
      <c r="BJ17" s="89">
        <f t="shared" si="20"/>
        <v>0</v>
      </c>
      <c r="BK17" s="89">
        <f t="shared" si="20"/>
        <v>0</v>
      </c>
      <c r="BL17" s="89">
        <f t="shared" si="20"/>
        <v>0</v>
      </c>
      <c r="BM17" s="89">
        <f t="shared" si="20"/>
        <v>0</v>
      </c>
      <c r="BN17" s="89">
        <f t="shared" si="20"/>
        <v>0</v>
      </c>
      <c r="BO17" s="89">
        <f t="shared" si="20"/>
        <v>0</v>
      </c>
      <c r="BP17" s="89">
        <f t="shared" si="20"/>
        <v>0</v>
      </c>
      <c r="BQ17" s="89">
        <f t="shared" si="20"/>
        <v>0</v>
      </c>
      <c r="BR17" s="89">
        <f t="shared" ref="BR17:CU17" si="21">SUM(BR12:BR16)</f>
        <v>0</v>
      </c>
      <c r="BS17" s="89">
        <f t="shared" si="21"/>
        <v>0</v>
      </c>
      <c r="BT17" s="89">
        <f t="shared" si="21"/>
        <v>0</v>
      </c>
      <c r="BU17" s="89">
        <f t="shared" si="21"/>
        <v>0</v>
      </c>
      <c r="BV17" s="89">
        <f t="shared" si="21"/>
        <v>0</v>
      </c>
      <c r="BW17" s="89">
        <f t="shared" si="21"/>
        <v>0</v>
      </c>
      <c r="BX17" s="89">
        <f t="shared" si="21"/>
        <v>0</v>
      </c>
      <c r="BY17" s="89">
        <f t="shared" si="21"/>
        <v>0</v>
      </c>
      <c r="BZ17" s="89">
        <f t="shared" si="21"/>
        <v>0</v>
      </c>
      <c r="CA17" s="89">
        <f t="shared" si="21"/>
        <v>0</v>
      </c>
      <c r="CB17" s="89">
        <f t="shared" si="21"/>
        <v>0</v>
      </c>
      <c r="CC17" s="89">
        <f t="shared" si="21"/>
        <v>0</v>
      </c>
      <c r="CD17" s="89">
        <f t="shared" si="21"/>
        <v>0</v>
      </c>
      <c r="CE17" s="89">
        <f t="shared" si="21"/>
        <v>0</v>
      </c>
      <c r="CF17" s="89">
        <f t="shared" si="21"/>
        <v>0</v>
      </c>
      <c r="CG17" s="89">
        <f t="shared" si="21"/>
        <v>0</v>
      </c>
      <c r="CH17" s="89">
        <f t="shared" si="21"/>
        <v>0</v>
      </c>
      <c r="CI17" s="89">
        <f t="shared" si="21"/>
        <v>0</v>
      </c>
      <c r="CJ17" s="89">
        <f t="shared" si="21"/>
        <v>0</v>
      </c>
      <c r="CK17" s="89">
        <f t="shared" si="21"/>
        <v>0</v>
      </c>
      <c r="CL17" s="89">
        <f t="shared" si="21"/>
        <v>0</v>
      </c>
      <c r="CM17" s="89">
        <f t="shared" si="21"/>
        <v>0</v>
      </c>
      <c r="CN17" s="89">
        <f t="shared" si="21"/>
        <v>0</v>
      </c>
      <c r="CO17" s="89">
        <f t="shared" si="21"/>
        <v>0</v>
      </c>
      <c r="CP17" s="89">
        <f t="shared" si="21"/>
        <v>0</v>
      </c>
      <c r="CQ17" s="89">
        <f t="shared" si="21"/>
        <v>0</v>
      </c>
      <c r="CR17" s="89">
        <f t="shared" si="21"/>
        <v>0</v>
      </c>
      <c r="CS17" s="89">
        <f t="shared" si="21"/>
        <v>0</v>
      </c>
      <c r="CT17" s="89">
        <f t="shared" si="21"/>
        <v>0</v>
      </c>
      <c r="CU17" s="89">
        <f t="shared" si="21"/>
        <v>0</v>
      </c>
      <c r="CV17" s="90"/>
      <c r="CW17" s="90"/>
      <c r="CX17" s="191">
        <f>SUM(CX12:CX16)</f>
        <v>1</v>
      </c>
      <c r="CY17" s="191"/>
      <c r="DE17" s="91"/>
      <c r="DF17" s="92"/>
      <c r="DG17" s="195">
        <f>SUM(DG12:DG16)</f>
        <v>2016.96</v>
      </c>
      <c r="DH17" s="205" t="s">
        <v>0</v>
      </c>
      <c r="DI17" s="222"/>
      <c r="DJ17" s="223"/>
      <c r="DK17" s="202"/>
      <c r="DL17" s="93">
        <f>SUM(DL12:DL16)</f>
        <v>451489.12000000005</v>
      </c>
      <c r="DM17" s="93">
        <f>SUM(DM12:DM16)</f>
        <v>0</v>
      </c>
      <c r="DN17" s="93">
        <f>SUM(DN12:DN16)</f>
        <v>451489.12000000005</v>
      </c>
      <c r="DR17" s="219">
        <f>SUM(DR12:DR16)</f>
        <v>286408.32000000001</v>
      </c>
      <c r="DS17" s="219">
        <f>SUM(DS12:DS16)</f>
        <v>88030.799999999988</v>
      </c>
      <c r="DT17" s="219">
        <f>SUM(DT12:DT16)</f>
        <v>77050</v>
      </c>
    </row>
    <row r="18" spans="1:124" ht="20.100000000000001" customHeight="1" x14ac:dyDescent="0.25">
      <c r="A18" s="86"/>
      <c r="B18" s="86"/>
      <c r="C18" s="87"/>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DL18" s="224">
        <f>DL17/DN17</f>
        <v>1</v>
      </c>
      <c r="DM18" s="224">
        <f>DM17/DN17</f>
        <v>0</v>
      </c>
    </row>
    <row r="19" spans="1:124" ht="20.100000000000001" customHeight="1" x14ac:dyDescent="0.25">
      <c r="A19" s="86"/>
      <c r="B19" s="86"/>
      <c r="C19" s="87"/>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row>
    <row r="20" spans="1:124" ht="20.100000000000001" customHeight="1" x14ac:dyDescent="0.25">
      <c r="A20" s="86"/>
      <c r="B20" s="86"/>
      <c r="C20" s="87" t="s">
        <v>187</v>
      </c>
      <c r="D20" s="94"/>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DC20" s="105"/>
    </row>
    <row r="21" spans="1:124" ht="20.100000000000001" customHeight="1" x14ac:dyDescent="0.25">
      <c r="A21" s="86"/>
      <c r="B21" s="86"/>
      <c r="C21" s="189">
        <f>8*22*1.5*142*8.8</f>
        <v>329894.40000000002</v>
      </c>
      <c r="D21" s="94"/>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row>
    <row r="22" spans="1:124" ht="20.100000000000001" customHeight="1" x14ac:dyDescent="0.25">
      <c r="A22" s="86"/>
      <c r="B22" s="86"/>
      <c r="C22" s="87" t="s">
        <v>164</v>
      </c>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row>
    <row r="23" spans="1:124" ht="20.100000000000001" customHeight="1" x14ac:dyDescent="0.25">
      <c r="A23" s="86"/>
      <c r="B23" s="86"/>
      <c r="C23" s="190">
        <f>8*22*3.5*1.5</f>
        <v>924</v>
      </c>
      <c r="D23" s="94"/>
      <c r="E23" s="194"/>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DL23" s="105"/>
    </row>
    <row r="24" spans="1:124" ht="20.100000000000001" customHeight="1" x14ac:dyDescent="0.25">
      <c r="A24" s="86"/>
      <c r="B24" s="86"/>
      <c r="C24" s="87" t="s">
        <v>178</v>
      </c>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DL24" s="105"/>
    </row>
    <row r="25" spans="1:124" ht="20.100000000000001" customHeight="1" x14ac:dyDescent="0.25">
      <c r="A25" s="86"/>
      <c r="B25" s="86"/>
      <c r="C25" s="203">
        <f>C23-D17</f>
        <v>271</v>
      </c>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DL25" s="105"/>
    </row>
    <row r="26" spans="1:124" ht="20.100000000000001" customHeight="1" x14ac:dyDescent="0.25">
      <c r="A26" s="86"/>
      <c r="B26" s="86"/>
      <c r="C26" s="87"/>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DC26" s="105"/>
      <c r="DL26" s="105"/>
      <c r="DM26" s="220"/>
      <c r="DN26" s="124"/>
      <c r="DO26" s="221"/>
    </row>
    <row r="27" spans="1:124" ht="20.100000000000001" customHeight="1" x14ac:dyDescent="0.25">
      <c r="A27" s="86"/>
      <c r="B27" s="86"/>
      <c r="C27" s="87"/>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DL27" s="159"/>
    </row>
    <row r="28" spans="1:124" ht="20.100000000000001" customHeight="1" x14ac:dyDescent="0.25">
      <c r="A28" s="86"/>
      <c r="B28" s="86"/>
      <c r="C28" s="95" t="s">
        <v>177</v>
      </c>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row>
    <row r="29" spans="1:124" ht="20.100000000000001" customHeight="1" x14ac:dyDescent="0.25">
      <c r="A29" s="86"/>
      <c r="B29" s="86"/>
      <c r="C29" s="193">
        <f>(DL17+'MEM. CALC MOI'!DG16)/'MEM. CALC MOD'!D17</f>
        <v>826.21733537519151</v>
      </c>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DL29" s="124"/>
      <c r="DN29" s="124"/>
    </row>
    <row r="30" spans="1:124" ht="20.100000000000001" customHeight="1" x14ac:dyDescent="0.25">
      <c r="A30" s="86"/>
      <c r="B30" s="86"/>
      <c r="C30" s="87"/>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row>
    <row r="31" spans="1:124" ht="20.100000000000001" customHeight="1" x14ac:dyDescent="0.25">
      <c r="A31" s="86"/>
      <c r="B31" s="86"/>
      <c r="C31" s="87"/>
      <c r="D31" s="94"/>
      <c r="E31" s="95"/>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row>
    <row r="32" spans="1:124" ht="20.100000000000001" customHeight="1" x14ac:dyDescent="0.25">
      <c r="A32" s="86"/>
      <c r="B32" s="86"/>
      <c r="C32" s="87"/>
      <c r="D32" s="94"/>
      <c r="E32" s="9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row>
    <row r="33" spans="1:118" ht="20.100000000000001" customHeight="1" x14ac:dyDescent="0.25">
      <c r="A33" s="86"/>
      <c r="B33" s="86"/>
      <c r="C33" s="87"/>
      <c r="D33" s="94"/>
      <c r="E33" s="95"/>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row>
    <row r="34" spans="1:118" ht="20.100000000000001" customHeight="1" x14ac:dyDescent="0.25">
      <c r="A34" s="86"/>
      <c r="B34" s="86"/>
      <c r="C34" s="87"/>
      <c r="D34" s="94"/>
      <c r="E34" s="95"/>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row>
    <row r="35" spans="1:118" ht="20.100000000000001" customHeight="1" x14ac:dyDescent="0.25">
      <c r="A35" s="86"/>
      <c r="B35" s="86"/>
      <c r="D35" s="94"/>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row>
    <row r="36" spans="1:118" ht="40.35" customHeight="1" x14ac:dyDescent="0.25">
      <c r="A36" s="86"/>
      <c r="B36" s="86"/>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row>
    <row r="37" spans="1:118" ht="40.35" customHeight="1" x14ac:dyDescent="0.25">
      <c r="A37" s="86"/>
      <c r="B37" s="86"/>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row>
    <row r="38" spans="1:118" ht="31.5" hidden="1" customHeight="1" x14ac:dyDescent="0.25">
      <c r="D38" s="98"/>
      <c r="E38" s="99" t="s">
        <v>74</v>
      </c>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DL38" s="105"/>
      <c r="DM38" s="105"/>
      <c r="DN38" s="105"/>
    </row>
    <row r="39" spans="1:118" ht="31.5" hidden="1" customHeight="1" x14ac:dyDescent="0.25">
      <c r="E39" s="101"/>
      <c r="F39" s="58">
        <f>F9</f>
        <v>45537</v>
      </c>
      <c r="G39" s="58">
        <f>G40</f>
        <v>45538</v>
      </c>
      <c r="H39" s="58">
        <f>H40</f>
        <v>45539</v>
      </c>
      <c r="I39" s="58">
        <f t="shared" ref="I39:BS39" si="22">I40</f>
        <v>45540</v>
      </c>
      <c r="J39" s="58">
        <f t="shared" si="22"/>
        <v>45541</v>
      </c>
      <c r="K39" s="58">
        <f t="shared" si="22"/>
        <v>45542</v>
      </c>
      <c r="L39" s="58">
        <f t="shared" si="22"/>
        <v>45543</v>
      </c>
      <c r="M39" s="58">
        <f t="shared" si="22"/>
        <v>45544</v>
      </c>
      <c r="N39" s="58">
        <f t="shared" si="22"/>
        <v>45545</v>
      </c>
      <c r="O39" s="58">
        <f t="shared" si="22"/>
        <v>45546</v>
      </c>
      <c r="P39" s="58">
        <f t="shared" si="22"/>
        <v>45547</v>
      </c>
      <c r="Q39" s="58">
        <f t="shared" si="22"/>
        <v>45548</v>
      </c>
      <c r="R39" s="58">
        <f t="shared" si="22"/>
        <v>45549</v>
      </c>
      <c r="S39" s="58">
        <f t="shared" si="22"/>
        <v>45550</v>
      </c>
      <c r="T39" s="58">
        <f t="shared" si="22"/>
        <v>45551</v>
      </c>
      <c r="U39" s="58">
        <f t="shared" si="22"/>
        <v>45552</v>
      </c>
      <c r="V39" s="58">
        <f t="shared" si="22"/>
        <v>45553</v>
      </c>
      <c r="W39" s="58">
        <f t="shared" si="22"/>
        <v>45554</v>
      </c>
      <c r="X39" s="58">
        <f t="shared" si="22"/>
        <v>45555</v>
      </c>
      <c r="Y39" s="58">
        <f t="shared" si="22"/>
        <v>45556</v>
      </c>
      <c r="Z39" s="58">
        <f t="shared" si="22"/>
        <v>45557</v>
      </c>
      <c r="AA39" s="58">
        <f t="shared" si="22"/>
        <v>45558</v>
      </c>
      <c r="AB39" s="58">
        <f t="shared" si="22"/>
        <v>45559</v>
      </c>
      <c r="AC39" s="58">
        <f t="shared" si="22"/>
        <v>45560</v>
      </c>
      <c r="AD39" s="58">
        <f t="shared" si="22"/>
        <v>45561</v>
      </c>
      <c r="AE39" s="58">
        <f t="shared" si="22"/>
        <v>45562</v>
      </c>
      <c r="AF39" s="58">
        <f t="shared" si="22"/>
        <v>45563</v>
      </c>
      <c r="AG39" s="58">
        <f t="shared" si="22"/>
        <v>45564</v>
      </c>
      <c r="AH39" s="58">
        <f t="shared" si="22"/>
        <v>45565</v>
      </c>
      <c r="AI39" s="58">
        <f t="shared" si="22"/>
        <v>45566</v>
      </c>
      <c r="AJ39" s="58">
        <f t="shared" si="22"/>
        <v>45567</v>
      </c>
      <c r="AK39" s="58">
        <f t="shared" si="22"/>
        <v>45568</v>
      </c>
      <c r="AL39" s="58">
        <f t="shared" si="22"/>
        <v>45569</v>
      </c>
      <c r="AM39" s="58">
        <f t="shared" si="22"/>
        <v>45570</v>
      </c>
      <c r="AN39" s="58">
        <f t="shared" si="22"/>
        <v>45571</v>
      </c>
      <c r="AO39" s="58">
        <f t="shared" si="22"/>
        <v>45572</v>
      </c>
      <c r="AP39" s="58">
        <f t="shared" si="22"/>
        <v>45573</v>
      </c>
      <c r="AQ39" s="58">
        <f t="shared" si="22"/>
        <v>45574</v>
      </c>
      <c r="AR39" s="58">
        <f t="shared" si="22"/>
        <v>45575</v>
      </c>
      <c r="AS39" s="58">
        <f t="shared" si="22"/>
        <v>45576</v>
      </c>
      <c r="AT39" s="58">
        <f t="shared" si="22"/>
        <v>45577</v>
      </c>
      <c r="AU39" s="58">
        <f t="shared" si="22"/>
        <v>45578</v>
      </c>
      <c r="AV39" s="58">
        <f t="shared" si="22"/>
        <v>45579</v>
      </c>
      <c r="AW39" s="58">
        <f t="shared" si="22"/>
        <v>45580</v>
      </c>
      <c r="AX39" s="58">
        <f t="shared" si="22"/>
        <v>45581</v>
      </c>
      <c r="AY39" s="58">
        <f t="shared" si="22"/>
        <v>45582</v>
      </c>
      <c r="AZ39" s="58">
        <f t="shared" si="22"/>
        <v>45583</v>
      </c>
      <c r="BA39" s="58">
        <f t="shared" si="22"/>
        <v>45584</v>
      </c>
      <c r="BB39" s="58">
        <f t="shared" si="22"/>
        <v>45585</v>
      </c>
      <c r="BC39" s="58">
        <f t="shared" si="22"/>
        <v>45586</v>
      </c>
      <c r="BD39" s="58">
        <f t="shared" si="22"/>
        <v>45587</v>
      </c>
      <c r="BE39" s="58">
        <f t="shared" si="22"/>
        <v>45588</v>
      </c>
      <c r="BF39" s="58">
        <f t="shared" si="22"/>
        <v>45589</v>
      </c>
      <c r="BG39" s="58">
        <f t="shared" si="22"/>
        <v>45590</v>
      </c>
      <c r="BH39" s="58">
        <f t="shared" si="22"/>
        <v>45591</v>
      </c>
      <c r="BI39" s="58">
        <f t="shared" si="22"/>
        <v>45592</v>
      </c>
      <c r="BJ39" s="58">
        <f t="shared" si="22"/>
        <v>45593</v>
      </c>
      <c r="BK39" s="58">
        <f t="shared" si="22"/>
        <v>45594</v>
      </c>
      <c r="BL39" s="58">
        <f t="shared" si="22"/>
        <v>45595</v>
      </c>
      <c r="BM39" s="58">
        <f t="shared" si="22"/>
        <v>45596</v>
      </c>
      <c r="BN39" s="58">
        <f t="shared" si="22"/>
        <v>45597</v>
      </c>
      <c r="BO39" s="58">
        <f t="shared" si="22"/>
        <v>45598</v>
      </c>
      <c r="BP39" s="58">
        <f t="shared" si="22"/>
        <v>45599</v>
      </c>
      <c r="BQ39" s="58">
        <f t="shared" si="22"/>
        <v>45600</v>
      </c>
      <c r="BR39" s="58">
        <f t="shared" si="22"/>
        <v>45601</v>
      </c>
      <c r="BS39" s="58">
        <f t="shared" si="22"/>
        <v>45602</v>
      </c>
      <c r="BT39" s="58">
        <f t="shared" ref="BT39:CU39" si="23">BT40</f>
        <v>45603</v>
      </c>
      <c r="BU39" s="58">
        <f t="shared" si="23"/>
        <v>45604</v>
      </c>
      <c r="BV39" s="58">
        <f t="shared" si="23"/>
        <v>45605</v>
      </c>
      <c r="BW39" s="58">
        <f t="shared" si="23"/>
        <v>45606</v>
      </c>
      <c r="BX39" s="58">
        <f t="shared" si="23"/>
        <v>45607</v>
      </c>
      <c r="BY39" s="58">
        <f t="shared" si="23"/>
        <v>45608</v>
      </c>
      <c r="BZ39" s="58">
        <f t="shared" si="23"/>
        <v>45609</v>
      </c>
      <c r="CA39" s="58">
        <f t="shared" si="23"/>
        <v>45610</v>
      </c>
      <c r="CB39" s="58">
        <f t="shared" si="23"/>
        <v>45611</v>
      </c>
      <c r="CC39" s="58">
        <f t="shared" si="23"/>
        <v>45612</v>
      </c>
      <c r="CD39" s="58">
        <f t="shared" si="23"/>
        <v>45613</v>
      </c>
      <c r="CE39" s="58">
        <f t="shared" si="23"/>
        <v>45614</v>
      </c>
      <c r="CF39" s="58">
        <f t="shared" si="23"/>
        <v>45615</v>
      </c>
      <c r="CG39" s="58">
        <f t="shared" si="23"/>
        <v>45616</v>
      </c>
      <c r="CH39" s="58">
        <f t="shared" si="23"/>
        <v>45617</v>
      </c>
      <c r="CI39" s="58">
        <f t="shared" si="23"/>
        <v>45618</v>
      </c>
      <c r="CJ39" s="58">
        <f t="shared" si="23"/>
        <v>45619</v>
      </c>
      <c r="CK39" s="58">
        <f t="shared" si="23"/>
        <v>45620</v>
      </c>
      <c r="CL39" s="58">
        <f t="shared" si="23"/>
        <v>45621</v>
      </c>
      <c r="CM39" s="58">
        <f t="shared" si="23"/>
        <v>45622</v>
      </c>
      <c r="CN39" s="58">
        <f t="shared" si="23"/>
        <v>45623</v>
      </c>
      <c r="CO39" s="58">
        <f t="shared" si="23"/>
        <v>45624</v>
      </c>
      <c r="CP39" s="58">
        <f t="shared" si="23"/>
        <v>45625</v>
      </c>
      <c r="CQ39" s="58">
        <f t="shared" si="23"/>
        <v>45626</v>
      </c>
      <c r="CR39" s="58">
        <f t="shared" si="23"/>
        <v>45627</v>
      </c>
      <c r="CS39" s="58">
        <f t="shared" si="23"/>
        <v>45628</v>
      </c>
      <c r="CT39" s="58">
        <f t="shared" si="23"/>
        <v>45629</v>
      </c>
      <c r="CU39" s="58">
        <f t="shared" si="23"/>
        <v>45630</v>
      </c>
      <c r="DL39" s="105"/>
      <c r="DM39" s="105"/>
      <c r="DN39" s="105"/>
    </row>
    <row r="40" spans="1:118" ht="25.35" hidden="1" customHeight="1" x14ac:dyDescent="0.25">
      <c r="E40" s="102"/>
      <c r="F40" s="103">
        <f>F10</f>
        <v>45537</v>
      </c>
      <c r="G40" s="103">
        <f t="shared" ref="G40:AL40" si="24">G10</f>
        <v>45538</v>
      </c>
      <c r="H40" s="103">
        <f t="shared" si="24"/>
        <v>45539</v>
      </c>
      <c r="I40" s="103">
        <f t="shared" si="24"/>
        <v>45540</v>
      </c>
      <c r="J40" s="103">
        <f t="shared" si="24"/>
        <v>45541</v>
      </c>
      <c r="K40" s="103">
        <f t="shared" si="24"/>
        <v>45542</v>
      </c>
      <c r="L40" s="103">
        <f t="shared" si="24"/>
        <v>45543</v>
      </c>
      <c r="M40" s="103">
        <f t="shared" si="24"/>
        <v>45544</v>
      </c>
      <c r="N40" s="103">
        <f t="shared" si="24"/>
        <v>45545</v>
      </c>
      <c r="O40" s="103">
        <f t="shared" si="24"/>
        <v>45546</v>
      </c>
      <c r="P40" s="103">
        <f t="shared" si="24"/>
        <v>45547</v>
      </c>
      <c r="Q40" s="103">
        <f t="shared" si="24"/>
        <v>45548</v>
      </c>
      <c r="R40" s="103">
        <f t="shared" si="24"/>
        <v>45549</v>
      </c>
      <c r="S40" s="103">
        <f t="shared" si="24"/>
        <v>45550</v>
      </c>
      <c r="T40" s="103">
        <f t="shared" si="24"/>
        <v>45551</v>
      </c>
      <c r="U40" s="103">
        <f t="shared" si="24"/>
        <v>45552</v>
      </c>
      <c r="V40" s="103">
        <f t="shared" si="24"/>
        <v>45553</v>
      </c>
      <c r="W40" s="103">
        <f t="shared" si="24"/>
        <v>45554</v>
      </c>
      <c r="X40" s="103">
        <f t="shared" si="24"/>
        <v>45555</v>
      </c>
      <c r="Y40" s="103">
        <f t="shared" si="24"/>
        <v>45556</v>
      </c>
      <c r="Z40" s="103">
        <f t="shared" si="24"/>
        <v>45557</v>
      </c>
      <c r="AA40" s="103">
        <f t="shared" si="24"/>
        <v>45558</v>
      </c>
      <c r="AB40" s="103">
        <f t="shared" si="24"/>
        <v>45559</v>
      </c>
      <c r="AC40" s="103">
        <f t="shared" si="24"/>
        <v>45560</v>
      </c>
      <c r="AD40" s="103">
        <f t="shared" si="24"/>
        <v>45561</v>
      </c>
      <c r="AE40" s="103">
        <f t="shared" si="24"/>
        <v>45562</v>
      </c>
      <c r="AF40" s="103">
        <f t="shared" si="24"/>
        <v>45563</v>
      </c>
      <c r="AG40" s="103">
        <f t="shared" si="24"/>
        <v>45564</v>
      </c>
      <c r="AH40" s="103">
        <f t="shared" si="24"/>
        <v>45565</v>
      </c>
      <c r="AI40" s="103">
        <f t="shared" si="24"/>
        <v>45566</v>
      </c>
      <c r="AJ40" s="103">
        <f t="shared" si="24"/>
        <v>45567</v>
      </c>
      <c r="AK40" s="103">
        <f t="shared" si="24"/>
        <v>45568</v>
      </c>
      <c r="AL40" s="103">
        <f t="shared" si="24"/>
        <v>45569</v>
      </c>
      <c r="AM40" s="103">
        <f t="shared" ref="AM40:BR40" si="25">AM10</f>
        <v>45570</v>
      </c>
      <c r="AN40" s="103">
        <f t="shared" si="25"/>
        <v>45571</v>
      </c>
      <c r="AO40" s="103">
        <f t="shared" si="25"/>
        <v>45572</v>
      </c>
      <c r="AP40" s="103">
        <f t="shared" si="25"/>
        <v>45573</v>
      </c>
      <c r="AQ40" s="103">
        <f t="shared" si="25"/>
        <v>45574</v>
      </c>
      <c r="AR40" s="103">
        <f t="shared" si="25"/>
        <v>45575</v>
      </c>
      <c r="AS40" s="103">
        <f t="shared" si="25"/>
        <v>45576</v>
      </c>
      <c r="AT40" s="103">
        <f t="shared" si="25"/>
        <v>45577</v>
      </c>
      <c r="AU40" s="103">
        <f t="shared" si="25"/>
        <v>45578</v>
      </c>
      <c r="AV40" s="103">
        <f t="shared" si="25"/>
        <v>45579</v>
      </c>
      <c r="AW40" s="103">
        <f t="shared" si="25"/>
        <v>45580</v>
      </c>
      <c r="AX40" s="103">
        <f t="shared" si="25"/>
        <v>45581</v>
      </c>
      <c r="AY40" s="103">
        <f t="shared" si="25"/>
        <v>45582</v>
      </c>
      <c r="AZ40" s="103">
        <f t="shared" si="25"/>
        <v>45583</v>
      </c>
      <c r="BA40" s="103">
        <f t="shared" si="25"/>
        <v>45584</v>
      </c>
      <c r="BB40" s="103">
        <f t="shared" si="25"/>
        <v>45585</v>
      </c>
      <c r="BC40" s="103">
        <f t="shared" si="25"/>
        <v>45586</v>
      </c>
      <c r="BD40" s="103">
        <f t="shared" si="25"/>
        <v>45587</v>
      </c>
      <c r="BE40" s="103">
        <f t="shared" si="25"/>
        <v>45588</v>
      </c>
      <c r="BF40" s="103">
        <f t="shared" si="25"/>
        <v>45589</v>
      </c>
      <c r="BG40" s="103">
        <f t="shared" si="25"/>
        <v>45590</v>
      </c>
      <c r="BH40" s="103">
        <f t="shared" si="25"/>
        <v>45591</v>
      </c>
      <c r="BI40" s="103">
        <f t="shared" si="25"/>
        <v>45592</v>
      </c>
      <c r="BJ40" s="103">
        <f t="shared" si="25"/>
        <v>45593</v>
      </c>
      <c r="BK40" s="103">
        <f t="shared" si="25"/>
        <v>45594</v>
      </c>
      <c r="BL40" s="103">
        <f t="shared" si="25"/>
        <v>45595</v>
      </c>
      <c r="BM40" s="103">
        <f t="shared" si="25"/>
        <v>45596</v>
      </c>
      <c r="BN40" s="103">
        <f t="shared" si="25"/>
        <v>45597</v>
      </c>
      <c r="BO40" s="103">
        <f t="shared" si="25"/>
        <v>45598</v>
      </c>
      <c r="BP40" s="103">
        <f t="shared" si="25"/>
        <v>45599</v>
      </c>
      <c r="BQ40" s="103">
        <f t="shared" si="25"/>
        <v>45600</v>
      </c>
      <c r="BR40" s="103">
        <f t="shared" si="25"/>
        <v>45601</v>
      </c>
      <c r="BS40" s="103">
        <f t="shared" ref="BS40:CU40" si="26">BS10</f>
        <v>45602</v>
      </c>
      <c r="BT40" s="103">
        <f t="shared" si="26"/>
        <v>45603</v>
      </c>
      <c r="BU40" s="103">
        <f t="shared" si="26"/>
        <v>45604</v>
      </c>
      <c r="BV40" s="103">
        <f t="shared" si="26"/>
        <v>45605</v>
      </c>
      <c r="BW40" s="103">
        <f t="shared" si="26"/>
        <v>45606</v>
      </c>
      <c r="BX40" s="103">
        <f t="shared" si="26"/>
        <v>45607</v>
      </c>
      <c r="BY40" s="103">
        <f t="shared" si="26"/>
        <v>45608</v>
      </c>
      <c r="BZ40" s="103">
        <f t="shared" si="26"/>
        <v>45609</v>
      </c>
      <c r="CA40" s="103">
        <f t="shared" si="26"/>
        <v>45610</v>
      </c>
      <c r="CB40" s="103">
        <f t="shared" si="26"/>
        <v>45611</v>
      </c>
      <c r="CC40" s="103">
        <f t="shared" si="26"/>
        <v>45612</v>
      </c>
      <c r="CD40" s="103">
        <f t="shared" si="26"/>
        <v>45613</v>
      </c>
      <c r="CE40" s="103">
        <f t="shared" si="26"/>
        <v>45614</v>
      </c>
      <c r="CF40" s="103">
        <f t="shared" si="26"/>
        <v>45615</v>
      </c>
      <c r="CG40" s="103">
        <f t="shared" si="26"/>
        <v>45616</v>
      </c>
      <c r="CH40" s="103">
        <f t="shared" si="26"/>
        <v>45617</v>
      </c>
      <c r="CI40" s="103">
        <f t="shared" si="26"/>
        <v>45618</v>
      </c>
      <c r="CJ40" s="103">
        <f t="shared" si="26"/>
        <v>45619</v>
      </c>
      <c r="CK40" s="103">
        <f t="shared" si="26"/>
        <v>45620</v>
      </c>
      <c r="CL40" s="103">
        <f t="shared" si="26"/>
        <v>45621</v>
      </c>
      <c r="CM40" s="103">
        <f t="shared" si="26"/>
        <v>45622</v>
      </c>
      <c r="CN40" s="103">
        <f t="shared" si="26"/>
        <v>45623</v>
      </c>
      <c r="CO40" s="103">
        <f t="shared" si="26"/>
        <v>45624</v>
      </c>
      <c r="CP40" s="103">
        <f t="shared" si="26"/>
        <v>45625</v>
      </c>
      <c r="CQ40" s="103">
        <f t="shared" si="26"/>
        <v>45626</v>
      </c>
      <c r="CR40" s="103">
        <f t="shared" si="26"/>
        <v>45627</v>
      </c>
      <c r="CS40" s="103">
        <f t="shared" si="26"/>
        <v>45628</v>
      </c>
      <c r="CT40" s="103">
        <f t="shared" si="26"/>
        <v>45629</v>
      </c>
      <c r="CU40" s="103">
        <f t="shared" si="26"/>
        <v>45630</v>
      </c>
      <c r="CV40" s="104"/>
      <c r="CW40" s="104"/>
      <c r="DL40" s="105"/>
      <c r="DM40" s="105"/>
      <c r="DN40" s="105"/>
    </row>
    <row r="41" spans="1:118" ht="25.35" hidden="1" customHeight="1" x14ac:dyDescent="0.25">
      <c r="E41" s="106" t="s">
        <v>73</v>
      </c>
      <c r="F41" s="107">
        <v>0</v>
      </c>
      <c r="G41" s="107">
        <f t="shared" ref="G41:AL41" si="27">G17*$E$39</f>
        <v>0</v>
      </c>
      <c r="H41" s="107">
        <f t="shared" si="27"/>
        <v>0</v>
      </c>
      <c r="I41" s="107">
        <f t="shared" si="27"/>
        <v>0</v>
      </c>
      <c r="J41" s="107">
        <f t="shared" si="27"/>
        <v>0</v>
      </c>
      <c r="K41" s="107">
        <f t="shared" si="27"/>
        <v>0</v>
      </c>
      <c r="L41" s="107">
        <f t="shared" si="27"/>
        <v>0</v>
      </c>
      <c r="M41" s="107">
        <f t="shared" si="27"/>
        <v>0</v>
      </c>
      <c r="N41" s="107">
        <f t="shared" si="27"/>
        <v>0</v>
      </c>
      <c r="O41" s="107">
        <f t="shared" si="27"/>
        <v>0</v>
      </c>
      <c r="P41" s="107">
        <f t="shared" si="27"/>
        <v>0</v>
      </c>
      <c r="Q41" s="107">
        <f t="shared" si="27"/>
        <v>0</v>
      </c>
      <c r="R41" s="107">
        <f t="shared" si="27"/>
        <v>0</v>
      </c>
      <c r="S41" s="107">
        <f t="shared" si="27"/>
        <v>0</v>
      </c>
      <c r="T41" s="107">
        <f t="shared" si="27"/>
        <v>0</v>
      </c>
      <c r="U41" s="107">
        <f t="shared" si="27"/>
        <v>0</v>
      </c>
      <c r="V41" s="107">
        <f t="shared" si="27"/>
        <v>0</v>
      </c>
      <c r="W41" s="107">
        <f t="shared" si="27"/>
        <v>0</v>
      </c>
      <c r="X41" s="107">
        <f t="shared" si="27"/>
        <v>0</v>
      </c>
      <c r="Y41" s="107">
        <f t="shared" si="27"/>
        <v>0</v>
      </c>
      <c r="Z41" s="107">
        <f t="shared" si="27"/>
        <v>0</v>
      </c>
      <c r="AA41" s="107">
        <f t="shared" si="27"/>
        <v>0</v>
      </c>
      <c r="AB41" s="107">
        <f t="shared" si="27"/>
        <v>0</v>
      </c>
      <c r="AC41" s="107">
        <f t="shared" si="27"/>
        <v>0</v>
      </c>
      <c r="AD41" s="107">
        <f t="shared" si="27"/>
        <v>0</v>
      </c>
      <c r="AE41" s="107">
        <f t="shared" si="27"/>
        <v>0</v>
      </c>
      <c r="AF41" s="107">
        <f t="shared" si="27"/>
        <v>0</v>
      </c>
      <c r="AG41" s="107">
        <f t="shared" si="27"/>
        <v>0</v>
      </c>
      <c r="AH41" s="107">
        <f t="shared" si="27"/>
        <v>0</v>
      </c>
      <c r="AI41" s="107">
        <f t="shared" si="27"/>
        <v>0</v>
      </c>
      <c r="AJ41" s="107">
        <f t="shared" si="27"/>
        <v>0</v>
      </c>
      <c r="AK41" s="107">
        <f t="shared" si="27"/>
        <v>0</v>
      </c>
      <c r="AL41" s="107">
        <f t="shared" si="27"/>
        <v>0</v>
      </c>
      <c r="AM41" s="107">
        <f t="shared" ref="AM41:BR41" si="28">AM17*$E$39</f>
        <v>0</v>
      </c>
      <c r="AN41" s="107">
        <f t="shared" si="28"/>
        <v>0</v>
      </c>
      <c r="AO41" s="107">
        <f t="shared" si="28"/>
        <v>0</v>
      </c>
      <c r="AP41" s="107">
        <f t="shared" si="28"/>
        <v>0</v>
      </c>
      <c r="AQ41" s="107">
        <f t="shared" si="28"/>
        <v>0</v>
      </c>
      <c r="AR41" s="107">
        <f t="shared" si="28"/>
        <v>0</v>
      </c>
      <c r="AS41" s="107">
        <f t="shared" si="28"/>
        <v>0</v>
      </c>
      <c r="AT41" s="107">
        <f t="shared" si="28"/>
        <v>0</v>
      </c>
      <c r="AU41" s="107">
        <f t="shared" si="28"/>
        <v>0</v>
      </c>
      <c r="AV41" s="107">
        <f t="shared" si="28"/>
        <v>0</v>
      </c>
      <c r="AW41" s="107">
        <f t="shared" si="28"/>
        <v>0</v>
      </c>
      <c r="AX41" s="107">
        <f t="shared" si="28"/>
        <v>0</v>
      </c>
      <c r="AY41" s="107">
        <f t="shared" si="28"/>
        <v>0</v>
      </c>
      <c r="AZ41" s="107">
        <f t="shared" si="28"/>
        <v>0</v>
      </c>
      <c r="BA41" s="107">
        <f t="shared" si="28"/>
        <v>0</v>
      </c>
      <c r="BB41" s="107">
        <f t="shared" si="28"/>
        <v>0</v>
      </c>
      <c r="BC41" s="107">
        <f t="shared" si="28"/>
        <v>0</v>
      </c>
      <c r="BD41" s="107">
        <f t="shared" si="28"/>
        <v>0</v>
      </c>
      <c r="BE41" s="107">
        <f t="shared" si="28"/>
        <v>0</v>
      </c>
      <c r="BF41" s="107">
        <f t="shared" si="28"/>
        <v>0</v>
      </c>
      <c r="BG41" s="107">
        <f t="shared" si="28"/>
        <v>0</v>
      </c>
      <c r="BH41" s="107">
        <f t="shared" si="28"/>
        <v>0</v>
      </c>
      <c r="BI41" s="107">
        <f t="shared" si="28"/>
        <v>0</v>
      </c>
      <c r="BJ41" s="107">
        <f t="shared" si="28"/>
        <v>0</v>
      </c>
      <c r="BK41" s="107">
        <f t="shared" si="28"/>
        <v>0</v>
      </c>
      <c r="BL41" s="107">
        <f t="shared" si="28"/>
        <v>0</v>
      </c>
      <c r="BM41" s="107">
        <f t="shared" si="28"/>
        <v>0</v>
      </c>
      <c r="BN41" s="107">
        <f t="shared" si="28"/>
        <v>0</v>
      </c>
      <c r="BO41" s="107">
        <f t="shared" si="28"/>
        <v>0</v>
      </c>
      <c r="BP41" s="107">
        <f t="shared" si="28"/>
        <v>0</v>
      </c>
      <c r="BQ41" s="107">
        <f t="shared" si="28"/>
        <v>0</v>
      </c>
      <c r="BR41" s="107">
        <f t="shared" si="28"/>
        <v>0</v>
      </c>
      <c r="BS41" s="107">
        <f t="shared" ref="BS41:CU41" si="29">BS17*$E$39</f>
        <v>0</v>
      </c>
      <c r="BT41" s="107">
        <f t="shared" si="29"/>
        <v>0</v>
      </c>
      <c r="BU41" s="107">
        <f t="shared" si="29"/>
        <v>0</v>
      </c>
      <c r="BV41" s="107">
        <f t="shared" si="29"/>
        <v>0</v>
      </c>
      <c r="BW41" s="107">
        <f t="shared" si="29"/>
        <v>0</v>
      </c>
      <c r="BX41" s="107">
        <f t="shared" si="29"/>
        <v>0</v>
      </c>
      <c r="BY41" s="107">
        <f t="shared" si="29"/>
        <v>0</v>
      </c>
      <c r="BZ41" s="107">
        <f t="shared" si="29"/>
        <v>0</v>
      </c>
      <c r="CA41" s="107">
        <f t="shared" si="29"/>
        <v>0</v>
      </c>
      <c r="CB41" s="107">
        <f t="shared" si="29"/>
        <v>0</v>
      </c>
      <c r="CC41" s="107">
        <f t="shared" si="29"/>
        <v>0</v>
      </c>
      <c r="CD41" s="107">
        <f t="shared" si="29"/>
        <v>0</v>
      </c>
      <c r="CE41" s="107">
        <f t="shared" si="29"/>
        <v>0</v>
      </c>
      <c r="CF41" s="107">
        <f t="shared" si="29"/>
        <v>0</v>
      </c>
      <c r="CG41" s="107">
        <f t="shared" si="29"/>
        <v>0</v>
      </c>
      <c r="CH41" s="107">
        <f t="shared" si="29"/>
        <v>0</v>
      </c>
      <c r="CI41" s="107">
        <f t="shared" si="29"/>
        <v>0</v>
      </c>
      <c r="CJ41" s="107">
        <f t="shared" si="29"/>
        <v>0</v>
      </c>
      <c r="CK41" s="107">
        <f t="shared" si="29"/>
        <v>0</v>
      </c>
      <c r="CL41" s="107">
        <f t="shared" si="29"/>
        <v>0</v>
      </c>
      <c r="CM41" s="107">
        <f t="shared" si="29"/>
        <v>0</v>
      </c>
      <c r="CN41" s="107">
        <f t="shared" si="29"/>
        <v>0</v>
      </c>
      <c r="CO41" s="107">
        <f t="shared" si="29"/>
        <v>0</v>
      </c>
      <c r="CP41" s="107">
        <f t="shared" si="29"/>
        <v>0</v>
      </c>
      <c r="CQ41" s="107">
        <f t="shared" si="29"/>
        <v>0</v>
      </c>
      <c r="CR41" s="107">
        <f t="shared" si="29"/>
        <v>0</v>
      </c>
      <c r="CS41" s="107">
        <f t="shared" si="29"/>
        <v>0</v>
      </c>
      <c r="CT41" s="107">
        <f t="shared" si="29"/>
        <v>0</v>
      </c>
      <c r="CU41" s="107">
        <f t="shared" si="29"/>
        <v>0</v>
      </c>
      <c r="DL41" s="105"/>
      <c r="DM41" s="105"/>
      <c r="DN41" s="105"/>
    </row>
    <row r="42" spans="1:118" ht="25.35" hidden="1" customHeight="1" x14ac:dyDescent="0.25">
      <c r="E42" s="106" t="s">
        <v>75</v>
      </c>
      <c r="F42" s="107">
        <f>F41</f>
        <v>0</v>
      </c>
      <c r="G42" s="107">
        <f t="shared" ref="G42:BO42" si="30">F42+G41</f>
        <v>0</v>
      </c>
      <c r="H42" s="107">
        <f t="shared" si="30"/>
        <v>0</v>
      </c>
      <c r="I42" s="107">
        <f t="shared" si="30"/>
        <v>0</v>
      </c>
      <c r="J42" s="107">
        <f t="shared" si="30"/>
        <v>0</v>
      </c>
      <c r="K42" s="107">
        <f t="shared" si="30"/>
        <v>0</v>
      </c>
      <c r="L42" s="107">
        <f t="shared" si="30"/>
        <v>0</v>
      </c>
      <c r="M42" s="107">
        <f t="shared" si="30"/>
        <v>0</v>
      </c>
      <c r="N42" s="107">
        <f t="shared" si="30"/>
        <v>0</v>
      </c>
      <c r="O42" s="107">
        <f t="shared" si="30"/>
        <v>0</v>
      </c>
      <c r="P42" s="107">
        <f t="shared" si="30"/>
        <v>0</v>
      </c>
      <c r="Q42" s="107">
        <f t="shared" si="30"/>
        <v>0</v>
      </c>
      <c r="R42" s="107" t="e">
        <f>#REF!+R41</f>
        <v>#REF!</v>
      </c>
      <c r="S42" s="107" t="e">
        <f t="shared" si="30"/>
        <v>#REF!</v>
      </c>
      <c r="T42" s="107" t="e">
        <f t="shared" si="30"/>
        <v>#REF!</v>
      </c>
      <c r="U42" s="107" t="e">
        <f t="shared" si="30"/>
        <v>#REF!</v>
      </c>
      <c r="V42" s="107" t="e">
        <f t="shared" si="30"/>
        <v>#REF!</v>
      </c>
      <c r="W42" s="107" t="e">
        <f t="shared" si="30"/>
        <v>#REF!</v>
      </c>
      <c r="X42" s="107" t="e">
        <f t="shared" si="30"/>
        <v>#REF!</v>
      </c>
      <c r="Y42" s="107" t="e">
        <f t="shared" si="30"/>
        <v>#REF!</v>
      </c>
      <c r="Z42" s="107" t="e">
        <f t="shared" si="30"/>
        <v>#REF!</v>
      </c>
      <c r="AA42" s="107" t="e">
        <f t="shared" si="30"/>
        <v>#REF!</v>
      </c>
      <c r="AB42" s="107" t="e">
        <f t="shared" si="30"/>
        <v>#REF!</v>
      </c>
      <c r="AC42" s="107" t="e">
        <f t="shared" si="30"/>
        <v>#REF!</v>
      </c>
      <c r="AD42" s="107" t="e">
        <f t="shared" si="30"/>
        <v>#REF!</v>
      </c>
      <c r="AE42" s="107" t="e">
        <f t="shared" si="30"/>
        <v>#REF!</v>
      </c>
      <c r="AF42" s="107" t="e">
        <f t="shared" si="30"/>
        <v>#REF!</v>
      </c>
      <c r="AG42" s="107" t="e">
        <f t="shared" si="30"/>
        <v>#REF!</v>
      </c>
      <c r="AH42" s="107" t="e">
        <f t="shared" si="30"/>
        <v>#REF!</v>
      </c>
      <c r="AI42" s="107" t="e">
        <f t="shared" si="30"/>
        <v>#REF!</v>
      </c>
      <c r="AJ42" s="107" t="e">
        <f t="shared" si="30"/>
        <v>#REF!</v>
      </c>
      <c r="AK42" s="107" t="e">
        <f t="shared" si="30"/>
        <v>#REF!</v>
      </c>
      <c r="AL42" s="107" t="e">
        <f t="shared" si="30"/>
        <v>#REF!</v>
      </c>
      <c r="AM42" s="107" t="e">
        <f t="shared" si="30"/>
        <v>#REF!</v>
      </c>
      <c r="AN42" s="107" t="e">
        <f t="shared" si="30"/>
        <v>#REF!</v>
      </c>
      <c r="AO42" s="107" t="e">
        <f t="shared" si="30"/>
        <v>#REF!</v>
      </c>
      <c r="AP42" s="107" t="e">
        <f t="shared" si="30"/>
        <v>#REF!</v>
      </c>
      <c r="AQ42" s="107" t="e">
        <f t="shared" si="30"/>
        <v>#REF!</v>
      </c>
      <c r="AR42" s="107" t="e">
        <f t="shared" si="30"/>
        <v>#REF!</v>
      </c>
      <c r="AS42" s="107" t="e">
        <f t="shared" si="30"/>
        <v>#REF!</v>
      </c>
      <c r="AT42" s="107" t="e">
        <f t="shared" si="30"/>
        <v>#REF!</v>
      </c>
      <c r="AU42" s="107" t="e">
        <f t="shared" si="30"/>
        <v>#REF!</v>
      </c>
      <c r="AV42" s="107" t="e">
        <f t="shared" si="30"/>
        <v>#REF!</v>
      </c>
      <c r="AW42" s="107" t="e">
        <f t="shared" si="30"/>
        <v>#REF!</v>
      </c>
      <c r="AX42" s="107" t="e">
        <f t="shared" si="30"/>
        <v>#REF!</v>
      </c>
      <c r="AY42" s="107" t="e">
        <f t="shared" si="30"/>
        <v>#REF!</v>
      </c>
      <c r="AZ42" s="107" t="e">
        <f t="shared" si="30"/>
        <v>#REF!</v>
      </c>
      <c r="BA42" s="107" t="e">
        <f t="shared" si="30"/>
        <v>#REF!</v>
      </c>
      <c r="BB42" s="107" t="e">
        <f t="shared" si="30"/>
        <v>#REF!</v>
      </c>
      <c r="BC42" s="107" t="e">
        <f t="shared" si="30"/>
        <v>#REF!</v>
      </c>
      <c r="BD42" s="107" t="e">
        <f t="shared" si="30"/>
        <v>#REF!</v>
      </c>
      <c r="BE42" s="107" t="e">
        <f t="shared" si="30"/>
        <v>#REF!</v>
      </c>
      <c r="BF42" s="107" t="e">
        <f t="shared" si="30"/>
        <v>#REF!</v>
      </c>
      <c r="BG42" s="107" t="e">
        <f t="shared" si="30"/>
        <v>#REF!</v>
      </c>
      <c r="BH42" s="107" t="e">
        <f t="shared" si="30"/>
        <v>#REF!</v>
      </c>
      <c r="BI42" s="107" t="e">
        <f t="shared" si="30"/>
        <v>#REF!</v>
      </c>
      <c r="BJ42" s="107" t="e">
        <f t="shared" si="30"/>
        <v>#REF!</v>
      </c>
      <c r="BK42" s="107" t="e">
        <f t="shared" si="30"/>
        <v>#REF!</v>
      </c>
      <c r="BL42" s="107" t="e">
        <f t="shared" si="30"/>
        <v>#REF!</v>
      </c>
      <c r="BM42" s="107" t="e">
        <f t="shared" si="30"/>
        <v>#REF!</v>
      </c>
      <c r="BN42" s="107" t="e">
        <f t="shared" si="30"/>
        <v>#REF!</v>
      </c>
      <c r="BO42" s="107" t="e">
        <f t="shared" si="30"/>
        <v>#REF!</v>
      </c>
      <c r="BP42" s="107" t="e">
        <f>BO42+BP41</f>
        <v>#REF!</v>
      </c>
      <c r="BQ42" s="107" t="e">
        <f>BP42+BQ41</f>
        <v>#REF!</v>
      </c>
      <c r="BR42" s="107" t="e">
        <f>BQ42+BR41</f>
        <v>#REF!</v>
      </c>
      <c r="BS42" s="107" t="e">
        <f t="shared" ref="BS42:CU42" si="31">BR42+BS41</f>
        <v>#REF!</v>
      </c>
      <c r="BT42" s="107" t="e">
        <f t="shared" si="31"/>
        <v>#REF!</v>
      </c>
      <c r="BU42" s="107" t="e">
        <f t="shared" si="31"/>
        <v>#REF!</v>
      </c>
      <c r="BV42" s="107" t="e">
        <f t="shared" si="31"/>
        <v>#REF!</v>
      </c>
      <c r="BW42" s="107" t="e">
        <f t="shared" si="31"/>
        <v>#REF!</v>
      </c>
      <c r="BX42" s="107" t="e">
        <f t="shared" si="31"/>
        <v>#REF!</v>
      </c>
      <c r="BY42" s="107" t="e">
        <f t="shared" si="31"/>
        <v>#REF!</v>
      </c>
      <c r="BZ42" s="107" t="e">
        <f t="shared" si="31"/>
        <v>#REF!</v>
      </c>
      <c r="CA42" s="107" t="e">
        <f t="shared" si="31"/>
        <v>#REF!</v>
      </c>
      <c r="CB42" s="107" t="e">
        <f t="shared" si="31"/>
        <v>#REF!</v>
      </c>
      <c r="CC42" s="107" t="e">
        <f t="shared" si="31"/>
        <v>#REF!</v>
      </c>
      <c r="CD42" s="107" t="e">
        <f t="shared" si="31"/>
        <v>#REF!</v>
      </c>
      <c r="CE42" s="107" t="e">
        <f t="shared" si="31"/>
        <v>#REF!</v>
      </c>
      <c r="CF42" s="107" t="e">
        <f t="shared" si="31"/>
        <v>#REF!</v>
      </c>
      <c r="CG42" s="107" t="e">
        <f t="shared" si="31"/>
        <v>#REF!</v>
      </c>
      <c r="CH42" s="107" t="e">
        <f t="shared" si="31"/>
        <v>#REF!</v>
      </c>
      <c r="CI42" s="107" t="e">
        <f t="shared" si="31"/>
        <v>#REF!</v>
      </c>
      <c r="CJ42" s="107" t="e">
        <f t="shared" si="31"/>
        <v>#REF!</v>
      </c>
      <c r="CK42" s="107" t="e">
        <f t="shared" si="31"/>
        <v>#REF!</v>
      </c>
      <c r="CL42" s="107" t="e">
        <f t="shared" si="31"/>
        <v>#REF!</v>
      </c>
      <c r="CM42" s="107" t="e">
        <f t="shared" si="31"/>
        <v>#REF!</v>
      </c>
      <c r="CN42" s="107" t="e">
        <f t="shared" si="31"/>
        <v>#REF!</v>
      </c>
      <c r="CO42" s="107" t="e">
        <f t="shared" si="31"/>
        <v>#REF!</v>
      </c>
      <c r="CP42" s="107" t="e">
        <f t="shared" si="31"/>
        <v>#REF!</v>
      </c>
      <c r="CQ42" s="107" t="e">
        <f t="shared" si="31"/>
        <v>#REF!</v>
      </c>
      <c r="CR42" s="107" t="e">
        <f t="shared" si="31"/>
        <v>#REF!</v>
      </c>
      <c r="CS42" s="107" t="e">
        <f t="shared" si="31"/>
        <v>#REF!</v>
      </c>
      <c r="CT42" s="107" t="e">
        <f t="shared" si="31"/>
        <v>#REF!</v>
      </c>
      <c r="CU42" s="107" t="e">
        <f t="shared" si="31"/>
        <v>#REF!</v>
      </c>
      <c r="CV42" s="104"/>
      <c r="CW42" s="104"/>
    </row>
    <row r="43" spans="1:118" ht="25.35" hidden="1" customHeight="1" x14ac:dyDescent="0.25">
      <c r="E43" s="106" t="s">
        <v>76</v>
      </c>
      <c r="F43" s="108"/>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row>
    <row r="44" spans="1:118" ht="24.75" hidden="1" customHeight="1" x14ac:dyDescent="0.25">
      <c r="E44" s="106" t="s">
        <v>77</v>
      </c>
      <c r="F44" s="111">
        <f>F43</f>
        <v>0</v>
      </c>
      <c r="G44" s="112">
        <f t="shared" ref="G44:BO44" si="32">F44+G43</f>
        <v>0</v>
      </c>
      <c r="H44" s="112">
        <f t="shared" si="32"/>
        <v>0</v>
      </c>
      <c r="I44" s="112">
        <f t="shared" si="32"/>
        <v>0</v>
      </c>
      <c r="J44" s="112">
        <f t="shared" si="32"/>
        <v>0</v>
      </c>
      <c r="K44" s="112">
        <f t="shared" si="32"/>
        <v>0</v>
      </c>
      <c r="L44" s="112">
        <f t="shared" si="32"/>
        <v>0</v>
      </c>
      <c r="M44" s="112">
        <f t="shared" si="32"/>
        <v>0</v>
      </c>
      <c r="N44" s="112">
        <f t="shared" si="32"/>
        <v>0</v>
      </c>
      <c r="O44" s="112">
        <f t="shared" si="32"/>
        <v>0</v>
      </c>
      <c r="P44" s="112">
        <f t="shared" si="32"/>
        <v>0</v>
      </c>
      <c r="Q44" s="112">
        <f t="shared" si="32"/>
        <v>0</v>
      </c>
      <c r="R44" s="112" t="e">
        <f>#REF!+R43</f>
        <v>#REF!</v>
      </c>
      <c r="S44" s="112" t="e">
        <f t="shared" si="32"/>
        <v>#REF!</v>
      </c>
      <c r="T44" s="112" t="e">
        <f t="shared" si="32"/>
        <v>#REF!</v>
      </c>
      <c r="U44" s="112" t="e">
        <f t="shared" si="32"/>
        <v>#REF!</v>
      </c>
      <c r="V44" s="112" t="e">
        <f t="shared" si="32"/>
        <v>#REF!</v>
      </c>
      <c r="W44" s="112" t="e">
        <f t="shared" si="32"/>
        <v>#REF!</v>
      </c>
      <c r="X44" s="112" t="e">
        <f t="shared" si="32"/>
        <v>#REF!</v>
      </c>
      <c r="Y44" s="112" t="e">
        <f t="shared" si="32"/>
        <v>#REF!</v>
      </c>
      <c r="Z44" s="112" t="e">
        <f t="shared" si="32"/>
        <v>#REF!</v>
      </c>
      <c r="AA44" s="112" t="e">
        <f t="shared" si="32"/>
        <v>#REF!</v>
      </c>
      <c r="AB44" s="112" t="e">
        <f t="shared" si="32"/>
        <v>#REF!</v>
      </c>
      <c r="AC44" s="112" t="e">
        <f t="shared" si="32"/>
        <v>#REF!</v>
      </c>
      <c r="AD44" s="112" t="e">
        <f t="shared" si="32"/>
        <v>#REF!</v>
      </c>
      <c r="AE44" s="112" t="e">
        <f t="shared" si="32"/>
        <v>#REF!</v>
      </c>
      <c r="AF44" s="112" t="e">
        <f t="shared" si="32"/>
        <v>#REF!</v>
      </c>
      <c r="AG44" s="112" t="e">
        <f t="shared" si="32"/>
        <v>#REF!</v>
      </c>
      <c r="AH44" s="112" t="e">
        <f t="shared" si="32"/>
        <v>#REF!</v>
      </c>
      <c r="AI44" s="112" t="e">
        <f t="shared" si="32"/>
        <v>#REF!</v>
      </c>
      <c r="AJ44" s="112" t="e">
        <f t="shared" si="32"/>
        <v>#REF!</v>
      </c>
      <c r="AK44" s="112" t="e">
        <f t="shared" si="32"/>
        <v>#REF!</v>
      </c>
      <c r="AL44" s="112" t="e">
        <f t="shared" si="32"/>
        <v>#REF!</v>
      </c>
      <c r="AM44" s="112" t="e">
        <f t="shared" si="32"/>
        <v>#REF!</v>
      </c>
      <c r="AN44" s="112" t="e">
        <f t="shared" si="32"/>
        <v>#REF!</v>
      </c>
      <c r="AO44" s="112" t="e">
        <f t="shared" si="32"/>
        <v>#REF!</v>
      </c>
      <c r="AP44" s="112" t="e">
        <f t="shared" si="32"/>
        <v>#REF!</v>
      </c>
      <c r="AQ44" s="112" t="e">
        <f t="shared" si="32"/>
        <v>#REF!</v>
      </c>
      <c r="AR44" s="112" t="e">
        <f t="shared" si="32"/>
        <v>#REF!</v>
      </c>
      <c r="AS44" s="112" t="e">
        <f t="shared" si="32"/>
        <v>#REF!</v>
      </c>
      <c r="AT44" s="112" t="e">
        <f t="shared" si="32"/>
        <v>#REF!</v>
      </c>
      <c r="AU44" s="112" t="e">
        <f t="shared" si="32"/>
        <v>#REF!</v>
      </c>
      <c r="AV44" s="112" t="e">
        <f t="shared" si="32"/>
        <v>#REF!</v>
      </c>
      <c r="AW44" s="112" t="e">
        <f t="shared" si="32"/>
        <v>#REF!</v>
      </c>
      <c r="AX44" s="112" t="e">
        <f t="shared" si="32"/>
        <v>#REF!</v>
      </c>
      <c r="AY44" s="112" t="e">
        <f t="shared" si="32"/>
        <v>#REF!</v>
      </c>
      <c r="AZ44" s="112" t="e">
        <f t="shared" si="32"/>
        <v>#REF!</v>
      </c>
      <c r="BA44" s="112" t="e">
        <f t="shared" si="32"/>
        <v>#REF!</v>
      </c>
      <c r="BB44" s="112" t="e">
        <f t="shared" si="32"/>
        <v>#REF!</v>
      </c>
      <c r="BC44" s="112" t="e">
        <f t="shared" si="32"/>
        <v>#REF!</v>
      </c>
      <c r="BD44" s="112" t="e">
        <f t="shared" si="32"/>
        <v>#REF!</v>
      </c>
      <c r="BE44" s="112" t="e">
        <f t="shared" si="32"/>
        <v>#REF!</v>
      </c>
      <c r="BF44" s="112" t="e">
        <f t="shared" si="32"/>
        <v>#REF!</v>
      </c>
      <c r="BG44" s="112" t="e">
        <f t="shared" si="32"/>
        <v>#REF!</v>
      </c>
      <c r="BH44" s="112" t="e">
        <f t="shared" si="32"/>
        <v>#REF!</v>
      </c>
      <c r="BI44" s="112" t="e">
        <f t="shared" si="32"/>
        <v>#REF!</v>
      </c>
      <c r="BJ44" s="112" t="e">
        <f t="shared" si="32"/>
        <v>#REF!</v>
      </c>
      <c r="BK44" s="112" t="e">
        <f t="shared" si="32"/>
        <v>#REF!</v>
      </c>
      <c r="BL44" s="112" t="e">
        <f t="shared" si="32"/>
        <v>#REF!</v>
      </c>
      <c r="BM44" s="112" t="e">
        <f t="shared" si="32"/>
        <v>#REF!</v>
      </c>
      <c r="BN44" s="112" t="e">
        <f t="shared" si="32"/>
        <v>#REF!</v>
      </c>
      <c r="BO44" s="112" t="e">
        <f t="shared" si="32"/>
        <v>#REF!</v>
      </c>
      <c r="BP44" s="112" t="e">
        <f>BO44+BP43</f>
        <v>#REF!</v>
      </c>
      <c r="BQ44" s="112" t="e">
        <f>BP44+BQ43</f>
        <v>#REF!</v>
      </c>
      <c r="BR44" s="112" t="e">
        <f>BQ44+BR43</f>
        <v>#REF!</v>
      </c>
      <c r="BS44" s="112" t="e">
        <f t="shared" ref="BS44:CU44" si="33">BR44+BS43</f>
        <v>#REF!</v>
      </c>
      <c r="BT44" s="112" t="e">
        <f t="shared" si="33"/>
        <v>#REF!</v>
      </c>
      <c r="BU44" s="112" t="e">
        <f t="shared" si="33"/>
        <v>#REF!</v>
      </c>
      <c r="BV44" s="112" t="e">
        <f t="shared" si="33"/>
        <v>#REF!</v>
      </c>
      <c r="BW44" s="112" t="e">
        <f t="shared" si="33"/>
        <v>#REF!</v>
      </c>
      <c r="BX44" s="112" t="e">
        <f t="shared" si="33"/>
        <v>#REF!</v>
      </c>
      <c r="BY44" s="112" t="e">
        <f t="shared" si="33"/>
        <v>#REF!</v>
      </c>
      <c r="BZ44" s="112" t="e">
        <f t="shared" si="33"/>
        <v>#REF!</v>
      </c>
      <c r="CA44" s="112" t="e">
        <f t="shared" si="33"/>
        <v>#REF!</v>
      </c>
      <c r="CB44" s="112" t="e">
        <f t="shared" si="33"/>
        <v>#REF!</v>
      </c>
      <c r="CC44" s="112" t="e">
        <f t="shared" si="33"/>
        <v>#REF!</v>
      </c>
      <c r="CD44" s="112" t="e">
        <f t="shared" si="33"/>
        <v>#REF!</v>
      </c>
      <c r="CE44" s="112" t="e">
        <f t="shared" si="33"/>
        <v>#REF!</v>
      </c>
      <c r="CF44" s="112" t="e">
        <f t="shared" si="33"/>
        <v>#REF!</v>
      </c>
      <c r="CG44" s="112" t="e">
        <f t="shared" si="33"/>
        <v>#REF!</v>
      </c>
      <c r="CH44" s="112" t="e">
        <f t="shared" si="33"/>
        <v>#REF!</v>
      </c>
      <c r="CI44" s="112" t="e">
        <f t="shared" si="33"/>
        <v>#REF!</v>
      </c>
      <c r="CJ44" s="112" t="e">
        <f t="shared" si="33"/>
        <v>#REF!</v>
      </c>
      <c r="CK44" s="112" t="e">
        <f t="shared" si="33"/>
        <v>#REF!</v>
      </c>
      <c r="CL44" s="112" t="e">
        <f t="shared" si="33"/>
        <v>#REF!</v>
      </c>
      <c r="CM44" s="112" t="e">
        <f t="shared" si="33"/>
        <v>#REF!</v>
      </c>
      <c r="CN44" s="112" t="e">
        <f t="shared" si="33"/>
        <v>#REF!</v>
      </c>
      <c r="CO44" s="112" t="e">
        <f t="shared" si="33"/>
        <v>#REF!</v>
      </c>
      <c r="CP44" s="112" t="e">
        <f t="shared" si="33"/>
        <v>#REF!</v>
      </c>
      <c r="CQ44" s="112" t="e">
        <f t="shared" si="33"/>
        <v>#REF!</v>
      </c>
      <c r="CR44" s="112" t="e">
        <f t="shared" si="33"/>
        <v>#REF!</v>
      </c>
      <c r="CS44" s="112" t="e">
        <f t="shared" si="33"/>
        <v>#REF!</v>
      </c>
      <c r="CT44" s="112" t="e">
        <f t="shared" si="33"/>
        <v>#REF!</v>
      </c>
      <c r="CU44" s="112" t="e">
        <f t="shared" si="33"/>
        <v>#REF!</v>
      </c>
      <c r="DH44" s="113"/>
    </row>
    <row r="45" spans="1:118" hidden="1" x14ac:dyDescent="0.25"/>
    <row r="46" spans="1:118" hidden="1" x14ac:dyDescent="0.25">
      <c r="F46" s="114" t="s">
        <v>78</v>
      </c>
      <c r="G46" s="115">
        <f>F40</f>
        <v>45537</v>
      </c>
      <c r="H46" s="115">
        <f t="shared" ref="H46:K46" si="34">G46+7</f>
        <v>45544</v>
      </c>
      <c r="I46" s="115">
        <f t="shared" si="34"/>
        <v>45551</v>
      </c>
      <c r="J46" s="115">
        <f t="shared" si="34"/>
        <v>45558</v>
      </c>
      <c r="K46" s="115">
        <f t="shared" si="34"/>
        <v>45565</v>
      </c>
      <c r="L46" s="115"/>
      <c r="M46" s="110"/>
      <c r="N46" s="110"/>
      <c r="O46" s="110"/>
      <c r="P46" s="110"/>
      <c r="Q46" s="110"/>
      <c r="R46" s="110"/>
      <c r="S46" s="110"/>
      <c r="T46" s="110"/>
      <c r="U46" s="110"/>
      <c r="V46" s="110"/>
      <c r="W46" s="110"/>
    </row>
    <row r="47" spans="1:118" ht="27.6" hidden="1" customHeight="1" x14ac:dyDescent="0.25">
      <c r="E47" s="106" t="s">
        <v>73</v>
      </c>
      <c r="F47" s="116">
        <v>0</v>
      </c>
      <c r="G47" s="117">
        <f>SUM(F41:L41)</f>
        <v>0</v>
      </c>
      <c r="H47" s="117">
        <f>SUM(M41:Q41)</f>
        <v>0</v>
      </c>
      <c r="I47" s="117">
        <f>SUM(R41:X41)</f>
        <v>0</v>
      </c>
      <c r="J47" s="117">
        <f>SUM(Y41:AE41)</f>
        <v>0</v>
      </c>
      <c r="K47" s="117">
        <f>SUM(AF41:AL41)</f>
        <v>0</v>
      </c>
      <c r="L47" s="117"/>
      <c r="Z47" s="110"/>
    </row>
    <row r="48" spans="1:118" ht="20.100000000000001" hidden="1" customHeight="1" x14ac:dyDescent="0.25">
      <c r="E48" s="106" t="s">
        <v>75</v>
      </c>
      <c r="F48" s="116">
        <v>0</v>
      </c>
      <c r="G48" s="117">
        <f>G47</f>
        <v>0</v>
      </c>
      <c r="H48" s="117">
        <f t="shared" ref="H48:K48" si="35">G48+H47</f>
        <v>0</v>
      </c>
      <c r="I48" s="117">
        <f t="shared" si="35"/>
        <v>0</v>
      </c>
      <c r="J48" s="117">
        <f t="shared" si="35"/>
        <v>0</v>
      </c>
      <c r="K48" s="117">
        <f t="shared" si="35"/>
        <v>0</v>
      </c>
      <c r="L48" s="117"/>
    </row>
    <row r="49" spans="5:25" ht="20.100000000000001" hidden="1" customHeight="1" x14ac:dyDescent="0.25">
      <c r="E49" s="106" t="s">
        <v>76</v>
      </c>
      <c r="F49" s="116">
        <v>0</v>
      </c>
      <c r="G49" s="118"/>
      <c r="H49" s="118"/>
      <c r="I49" s="118"/>
      <c r="J49" s="118"/>
      <c r="K49" s="118"/>
      <c r="L49" s="118"/>
      <c r="M49" s="98"/>
      <c r="N49" s="98"/>
      <c r="O49" s="98"/>
      <c r="P49" s="98"/>
      <c r="Q49" s="98"/>
      <c r="R49" s="98"/>
      <c r="S49" s="98"/>
      <c r="T49" s="98"/>
      <c r="U49" s="98"/>
      <c r="V49" s="98"/>
      <c r="W49" s="98"/>
      <c r="Y49" s="98"/>
    </row>
    <row r="50" spans="5:25" ht="20.100000000000001" hidden="1" customHeight="1" x14ac:dyDescent="0.25">
      <c r="E50" s="106" t="s">
        <v>77</v>
      </c>
      <c r="F50" s="116">
        <v>0</v>
      </c>
      <c r="G50" s="117">
        <f>G49</f>
        <v>0</v>
      </c>
      <c r="H50" s="117">
        <f t="shared" ref="H50:K50" si="36">G50+H49</f>
        <v>0</v>
      </c>
      <c r="I50" s="117">
        <f t="shared" si="36"/>
        <v>0</v>
      </c>
      <c r="J50" s="117">
        <f t="shared" si="36"/>
        <v>0</v>
      </c>
      <c r="K50" s="117">
        <f t="shared" si="36"/>
        <v>0</v>
      </c>
      <c r="L50" s="117"/>
    </row>
    <row r="51" spans="5:25" hidden="1" x14ac:dyDescent="0.25"/>
    <row r="52" spans="5:25" hidden="1" x14ac:dyDescent="0.25">
      <c r="F52" s="119"/>
      <c r="G52" s="120">
        <f>G46</f>
        <v>45537</v>
      </c>
      <c r="H52" s="120">
        <f t="shared" ref="H52:K52" si="37">H46</f>
        <v>45544</v>
      </c>
      <c r="I52" s="120">
        <f t="shared" si="37"/>
        <v>45551</v>
      </c>
      <c r="J52" s="120">
        <f t="shared" si="37"/>
        <v>45558</v>
      </c>
      <c r="K52" s="120">
        <f t="shared" si="37"/>
        <v>45565</v>
      </c>
      <c r="L52" s="120"/>
    </row>
    <row r="53" spans="5:25" hidden="1" x14ac:dyDescent="0.25">
      <c r="E53" s="110"/>
      <c r="F53" s="88" t="s">
        <v>73</v>
      </c>
      <c r="G53" s="121">
        <f>IFERROR(AVERAGE(F17:K17),"0")</f>
        <v>6.666666666666667</v>
      </c>
      <c r="H53" s="121">
        <f>IFERROR(AVERAGE(M17:Q17),"0")</f>
        <v>8</v>
      </c>
      <c r="I53" s="121">
        <f>IFERROR(AVERAGE(R17:W17),"0")</f>
        <v>6.666666666666667</v>
      </c>
      <c r="J53" s="121">
        <f>IFERROR(AVERAGE(Y17:AD17),"0")</f>
        <v>2.6666666666666665</v>
      </c>
      <c r="K53" s="121">
        <f>IFERROR(AVERAGE(AF17:AK17),"0")</f>
        <v>2.6666666666666665</v>
      </c>
      <c r="L53" s="121"/>
    </row>
    <row r="54" spans="5:25" hidden="1" x14ac:dyDescent="0.25">
      <c r="F54" s="122" t="s">
        <v>76</v>
      </c>
      <c r="G54" s="123"/>
      <c r="H54" s="123"/>
      <c r="I54" s="123"/>
      <c r="J54" s="123"/>
      <c r="K54" s="121"/>
      <c r="L54" s="121"/>
    </row>
    <row r="55" spans="5:25" ht="19.350000000000001" customHeight="1" x14ac:dyDescent="0.25">
      <c r="E55" s="110"/>
    </row>
  </sheetData>
  <autoFilter ref="A11:E18" xr:uid="{4C4E658B-1D3D-46B6-9039-068A73A161C1}"/>
  <mergeCells count="2">
    <mergeCell ref="DI2:DL2"/>
    <mergeCell ref="CZ8:DN9"/>
  </mergeCells>
  <conditionalFormatting sqref="F9:CU9 F39:CU39">
    <cfRule type="expression" dxfId="8" priority="193" stopIfTrue="1">
      <formula>IF(WEEKDAY(F9)=1,TRUE,FALSE)</formula>
    </cfRule>
    <cfRule type="expression" dxfId="7" priority="194" stopIfTrue="1">
      <formula>IF(WEEKDAY(F9)=7,TRUE,FALSE)</formula>
    </cfRule>
  </conditionalFormatting>
  <conditionalFormatting sqref="F12:CU16">
    <cfRule type="cellIs" dxfId="6" priority="1" operator="greaterThan">
      <formula>0</formula>
    </cfRule>
  </conditionalFormatting>
  <conditionalFormatting sqref="F36:CU37">
    <cfRule type="cellIs" dxfId="5" priority="39" operator="greaterThan">
      <formula>0</formula>
    </cfRule>
  </conditionalFormatting>
  <conditionalFormatting sqref="BA18:CU35">
    <cfRule type="cellIs" dxfId="4" priority="303" operator="greaterThan">
      <formula>0</formula>
    </cfRule>
  </conditionalFormatting>
  <printOptions horizontalCentered="1"/>
  <pageMargins left="0.7" right="0.7" top="0.75" bottom="0.75" header="0.3" footer="0.3"/>
  <pageSetup paperSize="9" scale="50" orientation="landscape" r:id="rId1"/>
  <colBreaks count="1" manualBreakCount="1">
    <brk id="116" min="7" max="2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7BD1-69EA-470C-927C-786D20220A3A}">
  <dimension ref="A1:DK20"/>
  <sheetViews>
    <sheetView showGridLines="0" topLeftCell="A8" zoomScale="80" zoomScaleNormal="80" zoomScaleSheetLayoutView="75" workbookViewId="0">
      <pane xSplit="4" ySplit="4" topLeftCell="DA12" activePane="bottomRight" state="frozen"/>
      <selection activeCell="A8" sqref="A8"/>
      <selection pane="topRight" activeCell="G8" sqref="G8"/>
      <selection pane="bottomLeft" activeCell="A12" sqref="A12"/>
      <selection pane="bottomRight" activeCell="DC15" sqref="DC15"/>
    </sheetView>
  </sheetViews>
  <sheetFormatPr defaultColWidth="8.7109375" defaultRowHeight="15" outlineLevelCol="1" x14ac:dyDescent="0.25"/>
  <cols>
    <col min="1" max="1" width="6.140625" style="13" customWidth="1" outlineLevel="1"/>
    <col min="2" max="2" width="43.28515625" style="13" bestFit="1" customWidth="1" outlineLevel="1"/>
    <col min="3" max="3" width="10.28515625" style="13" customWidth="1" outlineLevel="1"/>
    <col min="4" max="4" width="32.28515625" style="13" customWidth="1" outlineLevel="1"/>
    <col min="5" max="32" width="6.7109375" style="13" customWidth="1"/>
    <col min="33" max="67" width="6.7109375" style="13" hidden="1" customWidth="1"/>
    <col min="68" max="68" width="7.28515625" style="13" hidden="1" customWidth="1"/>
    <col min="69" max="86" width="6.7109375" style="13" hidden="1" customWidth="1"/>
    <col min="87" max="98" width="7.28515625" style="13" hidden="1" customWidth="1"/>
    <col min="99" max="99" width="27" style="50" customWidth="1"/>
    <col min="100" max="100" width="8.7109375" style="50"/>
    <col min="101" max="101" width="7.7109375" style="13" bestFit="1" customWidth="1"/>
    <col min="102" max="102" width="45.7109375" style="13" customWidth="1"/>
    <col min="103" max="103" width="16.42578125" style="13" hidden="1" customWidth="1"/>
    <col min="104" max="104" width="22.140625" style="13" customWidth="1"/>
    <col min="105" max="105" width="30.5703125" style="13" bestFit="1" customWidth="1"/>
    <col min="106" max="106" width="17" style="13" customWidth="1"/>
    <col min="107" max="107" width="10.42578125" style="13" customWidth="1"/>
    <col min="108" max="108" width="18.42578125" style="13" customWidth="1"/>
    <col min="109" max="109" width="21.7109375" style="13" customWidth="1"/>
    <col min="110" max="110" width="13.28515625" style="13" hidden="1" customWidth="1"/>
    <col min="111" max="111" width="31.28515625" style="13" bestFit="1" customWidth="1"/>
    <col min="112" max="112" width="4.7109375" style="13" customWidth="1"/>
    <col min="113" max="113" width="8.7109375" style="13"/>
    <col min="114" max="114" width="21" style="13" customWidth="1"/>
    <col min="115" max="115" width="21" style="13" bestFit="1" customWidth="1"/>
    <col min="116" max="201" width="8.7109375" style="13"/>
    <col min="202" max="202" width="30.85546875" style="13" customWidth="1"/>
    <col min="203" max="203" width="17.28515625" style="13" customWidth="1"/>
    <col min="204" max="205" width="0" style="13" hidden="1" customWidth="1"/>
    <col min="206" max="206" width="36.28515625" style="13" customWidth="1"/>
    <col min="207" max="218" width="7.28515625" style="13" customWidth="1"/>
    <col min="219" max="219" width="7.7109375" style="13" customWidth="1"/>
    <col min="220" max="228" width="7.28515625" style="13" customWidth="1"/>
    <col min="229" max="229" width="8.140625" style="13" customWidth="1"/>
    <col min="230" max="253" width="7.28515625" style="13" customWidth="1"/>
    <col min="254" max="302" width="0" style="13" hidden="1" customWidth="1"/>
    <col min="303" max="303" width="13.28515625" style="13" customWidth="1"/>
    <col min="304" max="305" width="8.7109375" style="13"/>
    <col min="306" max="316" width="0" style="13" hidden="1" customWidth="1"/>
    <col min="317" max="317" width="8.7109375" style="13"/>
    <col min="318" max="318" width="7.7109375" style="13" bestFit="1" customWidth="1"/>
    <col min="319" max="319" width="45.7109375" style="13" customWidth="1"/>
    <col min="320" max="320" width="16.42578125" style="13" customWidth="1"/>
    <col min="321" max="321" width="22.140625" style="13" customWidth="1"/>
    <col min="322" max="322" width="20.140625" style="13" customWidth="1"/>
    <col min="323" max="323" width="21.7109375" style="13" customWidth="1"/>
    <col min="324" max="324" width="16" style="13" customWidth="1"/>
    <col min="325" max="325" width="18.42578125" style="13" customWidth="1"/>
    <col min="326" max="326" width="21.7109375" style="13" customWidth="1"/>
    <col min="327" max="327" width="13.28515625" style="13" customWidth="1"/>
    <col min="328" max="328" width="28.28515625" style="13" customWidth="1"/>
    <col min="329" max="329" width="4.7109375" style="13" customWidth="1"/>
    <col min="330" max="330" width="7.7109375" style="13" bestFit="1" customWidth="1"/>
    <col min="331" max="331" width="45.7109375" style="13" customWidth="1"/>
    <col min="332" max="332" width="16.42578125" style="13" customWidth="1"/>
    <col min="333" max="333" width="22.140625" style="13" customWidth="1"/>
    <col min="334" max="334" width="20.140625" style="13" customWidth="1"/>
    <col min="335" max="335" width="21.7109375" style="13" customWidth="1"/>
    <col min="336" max="336" width="16" style="13" customWidth="1"/>
    <col min="337" max="337" width="18.42578125" style="13" customWidth="1"/>
    <col min="338" max="338" width="21.7109375" style="13" customWidth="1"/>
    <col min="339" max="339" width="13.28515625" style="13" customWidth="1"/>
    <col min="340" max="340" width="28.28515625" style="13" customWidth="1"/>
    <col min="341" max="364" width="0" style="13" hidden="1" customWidth="1"/>
    <col min="365" max="367" width="8.7109375" style="13"/>
    <col min="368" max="368" width="21" style="13" customWidth="1"/>
    <col min="369" max="457" width="8.7109375" style="13"/>
    <col min="458" max="458" width="30.85546875" style="13" customWidth="1"/>
    <col min="459" max="459" width="17.28515625" style="13" customWidth="1"/>
    <col min="460" max="461" width="0" style="13" hidden="1" customWidth="1"/>
    <col min="462" max="462" width="36.28515625" style="13" customWidth="1"/>
    <col min="463" max="474" width="7.28515625" style="13" customWidth="1"/>
    <col min="475" max="475" width="7.7109375" style="13" customWidth="1"/>
    <col min="476" max="484" width="7.28515625" style="13" customWidth="1"/>
    <col min="485" max="485" width="8.140625" style="13" customWidth="1"/>
    <col min="486" max="509" width="7.28515625" style="13" customWidth="1"/>
    <col min="510" max="558" width="0" style="13" hidden="1" customWidth="1"/>
    <col min="559" max="559" width="13.28515625" style="13" customWidth="1"/>
    <col min="560" max="561" width="8.7109375" style="13"/>
    <col min="562" max="572" width="0" style="13" hidden="1" customWidth="1"/>
    <col min="573" max="573" width="8.7109375" style="13"/>
    <col min="574" max="574" width="7.7109375" style="13" bestFit="1" customWidth="1"/>
    <col min="575" max="575" width="45.7109375" style="13" customWidth="1"/>
    <col min="576" max="576" width="16.42578125" style="13" customWidth="1"/>
    <col min="577" max="577" width="22.140625" style="13" customWidth="1"/>
    <col min="578" max="578" width="20.140625" style="13" customWidth="1"/>
    <col min="579" max="579" width="21.7109375" style="13" customWidth="1"/>
    <col min="580" max="580" width="16" style="13" customWidth="1"/>
    <col min="581" max="581" width="18.42578125" style="13" customWidth="1"/>
    <col min="582" max="582" width="21.7109375" style="13" customWidth="1"/>
    <col min="583" max="583" width="13.28515625" style="13" customWidth="1"/>
    <col min="584" max="584" width="28.28515625" style="13" customWidth="1"/>
    <col min="585" max="585" width="4.7109375" style="13" customWidth="1"/>
    <col min="586" max="586" width="7.7109375" style="13" bestFit="1" customWidth="1"/>
    <col min="587" max="587" width="45.7109375" style="13" customWidth="1"/>
    <col min="588" max="588" width="16.42578125" style="13" customWidth="1"/>
    <col min="589" max="589" width="22.140625" style="13" customWidth="1"/>
    <col min="590" max="590" width="20.140625" style="13" customWidth="1"/>
    <col min="591" max="591" width="21.7109375" style="13" customWidth="1"/>
    <col min="592" max="592" width="16" style="13" customWidth="1"/>
    <col min="593" max="593" width="18.42578125" style="13" customWidth="1"/>
    <col min="594" max="594" width="21.7109375" style="13" customWidth="1"/>
    <col min="595" max="595" width="13.28515625" style="13" customWidth="1"/>
    <col min="596" max="596" width="28.28515625" style="13" customWidth="1"/>
    <col min="597" max="620" width="0" style="13" hidden="1" customWidth="1"/>
    <col min="621" max="623" width="8.7109375" style="13"/>
    <col min="624" max="624" width="21" style="13" customWidth="1"/>
    <col min="625" max="713" width="8.7109375" style="13"/>
    <col min="714" max="714" width="30.85546875" style="13" customWidth="1"/>
    <col min="715" max="715" width="17.28515625" style="13" customWidth="1"/>
    <col min="716" max="717" width="0" style="13" hidden="1" customWidth="1"/>
    <col min="718" max="718" width="36.28515625" style="13" customWidth="1"/>
    <col min="719" max="730" width="7.28515625" style="13" customWidth="1"/>
    <col min="731" max="731" width="7.7109375" style="13" customWidth="1"/>
    <col min="732" max="740" width="7.28515625" style="13" customWidth="1"/>
    <col min="741" max="741" width="8.140625" style="13" customWidth="1"/>
    <col min="742" max="765" width="7.28515625" style="13" customWidth="1"/>
    <col min="766" max="814" width="0" style="13" hidden="1" customWidth="1"/>
    <col min="815" max="815" width="13.28515625" style="13" customWidth="1"/>
    <col min="816" max="817" width="8.7109375" style="13"/>
    <col min="818" max="828" width="0" style="13" hidden="1" customWidth="1"/>
    <col min="829" max="829" width="8.7109375" style="13"/>
    <col min="830" max="830" width="7.7109375" style="13" bestFit="1" customWidth="1"/>
    <col min="831" max="831" width="45.7109375" style="13" customWidth="1"/>
    <col min="832" max="832" width="16.42578125" style="13" customWidth="1"/>
    <col min="833" max="833" width="22.140625" style="13" customWidth="1"/>
    <col min="834" max="834" width="20.140625" style="13" customWidth="1"/>
    <col min="835" max="835" width="21.7109375" style="13" customWidth="1"/>
    <col min="836" max="836" width="16" style="13" customWidth="1"/>
    <col min="837" max="837" width="18.42578125" style="13" customWidth="1"/>
    <col min="838" max="838" width="21.7109375" style="13" customWidth="1"/>
    <col min="839" max="839" width="13.28515625" style="13" customWidth="1"/>
    <col min="840" max="840" width="28.28515625" style="13" customWidth="1"/>
    <col min="841" max="841" width="4.7109375" style="13" customWidth="1"/>
    <col min="842" max="842" width="7.7109375" style="13" bestFit="1" customWidth="1"/>
    <col min="843" max="843" width="45.7109375" style="13" customWidth="1"/>
    <col min="844" max="844" width="16.42578125" style="13" customWidth="1"/>
    <col min="845" max="845" width="22.140625" style="13" customWidth="1"/>
    <col min="846" max="846" width="20.140625" style="13" customWidth="1"/>
    <col min="847" max="847" width="21.7109375" style="13" customWidth="1"/>
    <col min="848" max="848" width="16" style="13" customWidth="1"/>
    <col min="849" max="849" width="18.42578125" style="13" customWidth="1"/>
    <col min="850" max="850" width="21.7109375" style="13" customWidth="1"/>
    <col min="851" max="851" width="13.28515625" style="13" customWidth="1"/>
    <col min="852" max="852" width="28.28515625" style="13" customWidth="1"/>
    <col min="853" max="876" width="0" style="13" hidden="1" customWidth="1"/>
    <col min="877" max="879" width="8.7109375" style="13"/>
    <col min="880" max="880" width="21" style="13" customWidth="1"/>
    <col min="881" max="969" width="8.7109375" style="13"/>
    <col min="970" max="970" width="30.85546875" style="13" customWidth="1"/>
    <col min="971" max="971" width="17.28515625" style="13" customWidth="1"/>
    <col min="972" max="973" width="0" style="13" hidden="1" customWidth="1"/>
    <col min="974" max="974" width="36.28515625" style="13" customWidth="1"/>
    <col min="975" max="986" width="7.28515625" style="13" customWidth="1"/>
    <col min="987" max="987" width="7.7109375" style="13" customWidth="1"/>
    <col min="988" max="996" width="7.28515625" style="13" customWidth="1"/>
    <col min="997" max="997" width="8.140625" style="13" customWidth="1"/>
    <col min="998" max="1021" width="7.28515625" style="13" customWidth="1"/>
    <col min="1022" max="1070" width="0" style="13" hidden="1" customWidth="1"/>
    <col min="1071" max="1071" width="13.28515625" style="13" customWidth="1"/>
    <col min="1072" max="1073" width="8.7109375" style="13"/>
    <col min="1074" max="1084" width="0" style="13" hidden="1" customWidth="1"/>
    <col min="1085" max="1085" width="8.7109375" style="13"/>
    <col min="1086" max="1086" width="7.7109375" style="13" bestFit="1" customWidth="1"/>
    <col min="1087" max="1087" width="45.7109375" style="13" customWidth="1"/>
    <col min="1088" max="1088" width="16.42578125" style="13" customWidth="1"/>
    <col min="1089" max="1089" width="22.140625" style="13" customWidth="1"/>
    <col min="1090" max="1090" width="20.140625" style="13" customWidth="1"/>
    <col min="1091" max="1091" width="21.7109375" style="13" customWidth="1"/>
    <col min="1092" max="1092" width="16" style="13" customWidth="1"/>
    <col min="1093" max="1093" width="18.42578125" style="13" customWidth="1"/>
    <col min="1094" max="1094" width="21.7109375" style="13" customWidth="1"/>
    <col min="1095" max="1095" width="13.28515625" style="13" customWidth="1"/>
    <col min="1096" max="1096" width="28.28515625" style="13" customWidth="1"/>
    <col min="1097" max="1097" width="4.7109375" style="13" customWidth="1"/>
    <col min="1098" max="1098" width="7.7109375" style="13" bestFit="1" customWidth="1"/>
    <col min="1099" max="1099" width="45.7109375" style="13" customWidth="1"/>
    <col min="1100" max="1100" width="16.42578125" style="13" customWidth="1"/>
    <col min="1101" max="1101" width="22.140625" style="13" customWidth="1"/>
    <col min="1102" max="1102" width="20.140625" style="13" customWidth="1"/>
    <col min="1103" max="1103" width="21.7109375" style="13" customWidth="1"/>
    <col min="1104" max="1104" width="16" style="13" customWidth="1"/>
    <col min="1105" max="1105" width="18.42578125" style="13" customWidth="1"/>
    <col min="1106" max="1106" width="21.7109375" style="13" customWidth="1"/>
    <col min="1107" max="1107" width="13.28515625" style="13" customWidth="1"/>
    <col min="1108" max="1108" width="28.28515625" style="13" customWidth="1"/>
    <col min="1109" max="1132" width="0" style="13" hidden="1" customWidth="1"/>
    <col min="1133" max="1135" width="8.7109375" style="13"/>
    <col min="1136" max="1136" width="21" style="13" customWidth="1"/>
    <col min="1137" max="1225" width="8.7109375" style="13"/>
    <col min="1226" max="1226" width="30.85546875" style="13" customWidth="1"/>
    <col min="1227" max="1227" width="17.28515625" style="13" customWidth="1"/>
    <col min="1228" max="1229" width="0" style="13" hidden="1" customWidth="1"/>
    <col min="1230" max="1230" width="36.28515625" style="13" customWidth="1"/>
    <col min="1231" max="1242" width="7.28515625" style="13" customWidth="1"/>
    <col min="1243" max="1243" width="7.7109375" style="13" customWidth="1"/>
    <col min="1244" max="1252" width="7.28515625" style="13" customWidth="1"/>
    <col min="1253" max="1253" width="8.140625" style="13" customWidth="1"/>
    <col min="1254" max="1277" width="7.28515625" style="13" customWidth="1"/>
    <col min="1278" max="1326" width="0" style="13" hidden="1" customWidth="1"/>
    <col min="1327" max="1327" width="13.28515625" style="13" customWidth="1"/>
    <col min="1328" max="1329" width="8.7109375" style="13"/>
    <col min="1330" max="1340" width="0" style="13" hidden="1" customWidth="1"/>
    <col min="1341" max="1341" width="8.7109375" style="13"/>
    <col min="1342" max="1342" width="7.7109375" style="13" bestFit="1" customWidth="1"/>
    <col min="1343" max="1343" width="45.7109375" style="13" customWidth="1"/>
    <col min="1344" max="1344" width="16.42578125" style="13" customWidth="1"/>
    <col min="1345" max="1345" width="22.140625" style="13" customWidth="1"/>
    <col min="1346" max="1346" width="20.140625" style="13" customWidth="1"/>
    <col min="1347" max="1347" width="21.7109375" style="13" customWidth="1"/>
    <col min="1348" max="1348" width="16" style="13" customWidth="1"/>
    <col min="1349" max="1349" width="18.42578125" style="13" customWidth="1"/>
    <col min="1350" max="1350" width="21.7109375" style="13" customWidth="1"/>
    <col min="1351" max="1351" width="13.28515625" style="13" customWidth="1"/>
    <col min="1352" max="1352" width="28.28515625" style="13" customWidth="1"/>
    <col min="1353" max="1353" width="4.7109375" style="13" customWidth="1"/>
    <col min="1354" max="1354" width="7.7109375" style="13" bestFit="1" customWidth="1"/>
    <col min="1355" max="1355" width="45.7109375" style="13" customWidth="1"/>
    <col min="1356" max="1356" width="16.42578125" style="13" customWidth="1"/>
    <col min="1357" max="1357" width="22.140625" style="13" customWidth="1"/>
    <col min="1358" max="1358" width="20.140625" style="13" customWidth="1"/>
    <col min="1359" max="1359" width="21.7109375" style="13" customWidth="1"/>
    <col min="1360" max="1360" width="16" style="13" customWidth="1"/>
    <col min="1361" max="1361" width="18.42578125" style="13" customWidth="1"/>
    <col min="1362" max="1362" width="21.7109375" style="13" customWidth="1"/>
    <col min="1363" max="1363" width="13.28515625" style="13" customWidth="1"/>
    <col min="1364" max="1364" width="28.28515625" style="13" customWidth="1"/>
    <col min="1365" max="1388" width="0" style="13" hidden="1" customWidth="1"/>
    <col min="1389" max="1391" width="8.7109375" style="13"/>
    <col min="1392" max="1392" width="21" style="13" customWidth="1"/>
    <col min="1393" max="1481" width="8.7109375" style="13"/>
    <col min="1482" max="1482" width="30.85546875" style="13" customWidth="1"/>
    <col min="1483" max="1483" width="17.28515625" style="13" customWidth="1"/>
    <col min="1484" max="1485" width="0" style="13" hidden="1" customWidth="1"/>
    <col min="1486" max="1486" width="36.28515625" style="13" customWidth="1"/>
    <col min="1487" max="1498" width="7.28515625" style="13" customWidth="1"/>
    <col min="1499" max="1499" width="7.7109375" style="13" customWidth="1"/>
    <col min="1500" max="1508" width="7.28515625" style="13" customWidth="1"/>
    <col min="1509" max="1509" width="8.140625" style="13" customWidth="1"/>
    <col min="1510" max="1533" width="7.28515625" style="13" customWidth="1"/>
    <col min="1534" max="1582" width="0" style="13" hidden="1" customWidth="1"/>
    <col min="1583" max="1583" width="13.28515625" style="13" customWidth="1"/>
    <col min="1584" max="1585" width="8.7109375" style="13"/>
    <col min="1586" max="1596" width="0" style="13" hidden="1" customWidth="1"/>
    <col min="1597" max="1597" width="8.7109375" style="13"/>
    <col min="1598" max="1598" width="7.7109375" style="13" bestFit="1" customWidth="1"/>
    <col min="1599" max="1599" width="45.7109375" style="13" customWidth="1"/>
    <col min="1600" max="1600" width="16.42578125" style="13" customWidth="1"/>
    <col min="1601" max="1601" width="22.140625" style="13" customWidth="1"/>
    <col min="1602" max="1602" width="20.140625" style="13" customWidth="1"/>
    <col min="1603" max="1603" width="21.7109375" style="13" customWidth="1"/>
    <col min="1604" max="1604" width="16" style="13" customWidth="1"/>
    <col min="1605" max="1605" width="18.42578125" style="13" customWidth="1"/>
    <col min="1606" max="1606" width="21.7109375" style="13" customWidth="1"/>
    <col min="1607" max="1607" width="13.28515625" style="13" customWidth="1"/>
    <col min="1608" max="1608" width="28.28515625" style="13" customWidth="1"/>
    <col min="1609" max="1609" width="4.7109375" style="13" customWidth="1"/>
    <col min="1610" max="1610" width="7.7109375" style="13" bestFit="1" customWidth="1"/>
    <col min="1611" max="1611" width="45.7109375" style="13" customWidth="1"/>
    <col min="1612" max="1612" width="16.42578125" style="13" customWidth="1"/>
    <col min="1613" max="1613" width="22.140625" style="13" customWidth="1"/>
    <col min="1614" max="1614" width="20.140625" style="13" customWidth="1"/>
    <col min="1615" max="1615" width="21.7109375" style="13" customWidth="1"/>
    <col min="1616" max="1616" width="16" style="13" customWidth="1"/>
    <col min="1617" max="1617" width="18.42578125" style="13" customWidth="1"/>
    <col min="1618" max="1618" width="21.7109375" style="13" customWidth="1"/>
    <col min="1619" max="1619" width="13.28515625" style="13" customWidth="1"/>
    <col min="1620" max="1620" width="28.28515625" style="13" customWidth="1"/>
    <col min="1621" max="1644" width="0" style="13" hidden="1" customWidth="1"/>
    <col min="1645" max="1647" width="8.7109375" style="13"/>
    <col min="1648" max="1648" width="21" style="13" customWidth="1"/>
    <col min="1649" max="1737" width="8.7109375" style="13"/>
    <col min="1738" max="1738" width="30.85546875" style="13" customWidth="1"/>
    <col min="1739" max="1739" width="17.28515625" style="13" customWidth="1"/>
    <col min="1740" max="1741" width="0" style="13" hidden="1" customWidth="1"/>
    <col min="1742" max="1742" width="36.28515625" style="13" customWidth="1"/>
    <col min="1743" max="1754" width="7.28515625" style="13" customWidth="1"/>
    <col min="1755" max="1755" width="7.7109375" style="13" customWidth="1"/>
    <col min="1756" max="1764" width="7.28515625" style="13" customWidth="1"/>
    <col min="1765" max="1765" width="8.140625" style="13" customWidth="1"/>
    <col min="1766" max="1789" width="7.28515625" style="13" customWidth="1"/>
    <col min="1790" max="1838" width="0" style="13" hidden="1" customWidth="1"/>
    <col min="1839" max="1839" width="13.28515625" style="13" customWidth="1"/>
    <col min="1840" max="1841" width="8.7109375" style="13"/>
    <col min="1842" max="1852" width="0" style="13" hidden="1" customWidth="1"/>
    <col min="1853" max="1853" width="8.7109375" style="13"/>
    <col min="1854" max="1854" width="7.7109375" style="13" bestFit="1" customWidth="1"/>
    <col min="1855" max="1855" width="45.7109375" style="13" customWidth="1"/>
    <col min="1856" max="1856" width="16.42578125" style="13" customWidth="1"/>
    <col min="1857" max="1857" width="22.140625" style="13" customWidth="1"/>
    <col min="1858" max="1858" width="20.140625" style="13" customWidth="1"/>
    <col min="1859" max="1859" width="21.7109375" style="13" customWidth="1"/>
    <col min="1860" max="1860" width="16" style="13" customWidth="1"/>
    <col min="1861" max="1861" width="18.42578125" style="13" customWidth="1"/>
    <col min="1862" max="1862" width="21.7109375" style="13" customWidth="1"/>
    <col min="1863" max="1863" width="13.28515625" style="13" customWidth="1"/>
    <col min="1864" max="1864" width="28.28515625" style="13" customWidth="1"/>
    <col min="1865" max="1865" width="4.7109375" style="13" customWidth="1"/>
    <col min="1866" max="1866" width="7.7109375" style="13" bestFit="1" customWidth="1"/>
    <col min="1867" max="1867" width="45.7109375" style="13" customWidth="1"/>
    <col min="1868" max="1868" width="16.42578125" style="13" customWidth="1"/>
    <col min="1869" max="1869" width="22.140625" style="13" customWidth="1"/>
    <col min="1870" max="1870" width="20.140625" style="13" customWidth="1"/>
    <col min="1871" max="1871" width="21.7109375" style="13" customWidth="1"/>
    <col min="1872" max="1872" width="16" style="13" customWidth="1"/>
    <col min="1873" max="1873" width="18.42578125" style="13" customWidth="1"/>
    <col min="1874" max="1874" width="21.7109375" style="13" customWidth="1"/>
    <col min="1875" max="1875" width="13.28515625" style="13" customWidth="1"/>
    <col min="1876" max="1876" width="28.28515625" style="13" customWidth="1"/>
    <col min="1877" max="1900" width="0" style="13" hidden="1" customWidth="1"/>
    <col min="1901" max="1903" width="8.7109375" style="13"/>
    <col min="1904" max="1904" width="21" style="13" customWidth="1"/>
    <col min="1905" max="1993" width="8.7109375" style="13"/>
    <col min="1994" max="1994" width="30.85546875" style="13" customWidth="1"/>
    <col min="1995" max="1995" width="17.28515625" style="13" customWidth="1"/>
    <col min="1996" max="1997" width="0" style="13" hidden="1" customWidth="1"/>
    <col min="1998" max="1998" width="36.28515625" style="13" customWidth="1"/>
    <col min="1999" max="2010" width="7.28515625" style="13" customWidth="1"/>
    <col min="2011" max="2011" width="7.7109375" style="13" customWidth="1"/>
    <col min="2012" max="2020" width="7.28515625" style="13" customWidth="1"/>
    <col min="2021" max="2021" width="8.140625" style="13" customWidth="1"/>
    <col min="2022" max="2045" width="7.28515625" style="13" customWidth="1"/>
    <col min="2046" max="2094" width="0" style="13" hidden="1" customWidth="1"/>
    <col min="2095" max="2095" width="13.28515625" style="13" customWidth="1"/>
    <col min="2096" max="2097" width="8.7109375" style="13"/>
    <col min="2098" max="2108" width="0" style="13" hidden="1" customWidth="1"/>
    <col min="2109" max="2109" width="8.7109375" style="13"/>
    <col min="2110" max="2110" width="7.7109375" style="13" bestFit="1" customWidth="1"/>
    <col min="2111" max="2111" width="45.7109375" style="13" customWidth="1"/>
    <col min="2112" max="2112" width="16.42578125" style="13" customWidth="1"/>
    <col min="2113" max="2113" width="22.140625" style="13" customWidth="1"/>
    <col min="2114" max="2114" width="20.140625" style="13" customWidth="1"/>
    <col min="2115" max="2115" width="21.7109375" style="13" customWidth="1"/>
    <col min="2116" max="2116" width="16" style="13" customWidth="1"/>
    <col min="2117" max="2117" width="18.42578125" style="13" customWidth="1"/>
    <col min="2118" max="2118" width="21.7109375" style="13" customWidth="1"/>
    <col min="2119" max="2119" width="13.28515625" style="13" customWidth="1"/>
    <col min="2120" max="2120" width="28.28515625" style="13" customWidth="1"/>
    <col min="2121" max="2121" width="4.7109375" style="13" customWidth="1"/>
    <col min="2122" max="2122" width="7.7109375" style="13" bestFit="1" customWidth="1"/>
    <col min="2123" max="2123" width="45.7109375" style="13" customWidth="1"/>
    <col min="2124" max="2124" width="16.42578125" style="13" customWidth="1"/>
    <col min="2125" max="2125" width="22.140625" style="13" customWidth="1"/>
    <col min="2126" max="2126" width="20.140625" style="13" customWidth="1"/>
    <col min="2127" max="2127" width="21.7109375" style="13" customWidth="1"/>
    <col min="2128" max="2128" width="16" style="13" customWidth="1"/>
    <col min="2129" max="2129" width="18.42578125" style="13" customWidth="1"/>
    <col min="2130" max="2130" width="21.7109375" style="13" customWidth="1"/>
    <col min="2131" max="2131" width="13.28515625" style="13" customWidth="1"/>
    <col min="2132" max="2132" width="28.28515625" style="13" customWidth="1"/>
    <col min="2133" max="2156" width="0" style="13" hidden="1" customWidth="1"/>
    <col min="2157" max="2159" width="8.7109375" style="13"/>
    <col min="2160" max="2160" width="21" style="13" customWidth="1"/>
    <col min="2161" max="2249" width="8.7109375" style="13"/>
    <col min="2250" max="2250" width="30.85546875" style="13" customWidth="1"/>
    <col min="2251" max="2251" width="17.28515625" style="13" customWidth="1"/>
    <col min="2252" max="2253" width="0" style="13" hidden="1" customWidth="1"/>
    <col min="2254" max="2254" width="36.28515625" style="13" customWidth="1"/>
    <col min="2255" max="2266" width="7.28515625" style="13" customWidth="1"/>
    <col min="2267" max="2267" width="7.7109375" style="13" customWidth="1"/>
    <col min="2268" max="2276" width="7.28515625" style="13" customWidth="1"/>
    <col min="2277" max="2277" width="8.140625" style="13" customWidth="1"/>
    <col min="2278" max="2301" width="7.28515625" style="13" customWidth="1"/>
    <col min="2302" max="2350" width="0" style="13" hidden="1" customWidth="1"/>
    <col min="2351" max="2351" width="13.28515625" style="13" customWidth="1"/>
    <col min="2352" max="2353" width="8.7109375" style="13"/>
    <col min="2354" max="2364" width="0" style="13" hidden="1" customWidth="1"/>
    <col min="2365" max="2365" width="8.7109375" style="13"/>
    <col min="2366" max="2366" width="7.7109375" style="13" bestFit="1" customWidth="1"/>
    <col min="2367" max="2367" width="45.7109375" style="13" customWidth="1"/>
    <col min="2368" max="2368" width="16.42578125" style="13" customWidth="1"/>
    <col min="2369" max="2369" width="22.140625" style="13" customWidth="1"/>
    <col min="2370" max="2370" width="20.140625" style="13" customWidth="1"/>
    <col min="2371" max="2371" width="21.7109375" style="13" customWidth="1"/>
    <col min="2372" max="2372" width="16" style="13" customWidth="1"/>
    <col min="2373" max="2373" width="18.42578125" style="13" customWidth="1"/>
    <col min="2374" max="2374" width="21.7109375" style="13" customWidth="1"/>
    <col min="2375" max="2375" width="13.28515625" style="13" customWidth="1"/>
    <col min="2376" max="2376" width="28.28515625" style="13" customWidth="1"/>
    <col min="2377" max="2377" width="4.7109375" style="13" customWidth="1"/>
    <col min="2378" max="2378" width="7.7109375" style="13" bestFit="1" customWidth="1"/>
    <col min="2379" max="2379" width="45.7109375" style="13" customWidth="1"/>
    <col min="2380" max="2380" width="16.42578125" style="13" customWidth="1"/>
    <col min="2381" max="2381" width="22.140625" style="13" customWidth="1"/>
    <col min="2382" max="2382" width="20.140625" style="13" customWidth="1"/>
    <col min="2383" max="2383" width="21.7109375" style="13" customWidth="1"/>
    <col min="2384" max="2384" width="16" style="13" customWidth="1"/>
    <col min="2385" max="2385" width="18.42578125" style="13" customWidth="1"/>
    <col min="2386" max="2386" width="21.7109375" style="13" customWidth="1"/>
    <col min="2387" max="2387" width="13.28515625" style="13" customWidth="1"/>
    <col min="2388" max="2388" width="28.28515625" style="13" customWidth="1"/>
    <col min="2389" max="2412" width="0" style="13" hidden="1" customWidth="1"/>
    <col min="2413" max="2415" width="8.7109375" style="13"/>
    <col min="2416" max="2416" width="21" style="13" customWidth="1"/>
    <col min="2417" max="2505" width="8.7109375" style="13"/>
    <col min="2506" max="2506" width="30.85546875" style="13" customWidth="1"/>
    <col min="2507" max="2507" width="17.28515625" style="13" customWidth="1"/>
    <col min="2508" max="2509" width="0" style="13" hidden="1" customWidth="1"/>
    <col min="2510" max="2510" width="36.28515625" style="13" customWidth="1"/>
    <col min="2511" max="2522" width="7.28515625" style="13" customWidth="1"/>
    <col min="2523" max="2523" width="7.7109375" style="13" customWidth="1"/>
    <col min="2524" max="2532" width="7.28515625" style="13" customWidth="1"/>
    <col min="2533" max="2533" width="8.140625" style="13" customWidth="1"/>
    <col min="2534" max="2557" width="7.28515625" style="13" customWidth="1"/>
    <col min="2558" max="2606" width="0" style="13" hidden="1" customWidth="1"/>
    <col min="2607" max="2607" width="13.28515625" style="13" customWidth="1"/>
    <col min="2608" max="2609" width="8.7109375" style="13"/>
    <col min="2610" max="2620" width="0" style="13" hidden="1" customWidth="1"/>
    <col min="2621" max="2621" width="8.7109375" style="13"/>
    <col min="2622" max="2622" width="7.7109375" style="13" bestFit="1" customWidth="1"/>
    <col min="2623" max="2623" width="45.7109375" style="13" customWidth="1"/>
    <col min="2624" max="2624" width="16.42578125" style="13" customWidth="1"/>
    <col min="2625" max="2625" width="22.140625" style="13" customWidth="1"/>
    <col min="2626" max="2626" width="20.140625" style="13" customWidth="1"/>
    <col min="2627" max="2627" width="21.7109375" style="13" customWidth="1"/>
    <col min="2628" max="2628" width="16" style="13" customWidth="1"/>
    <col min="2629" max="2629" width="18.42578125" style="13" customWidth="1"/>
    <col min="2630" max="2630" width="21.7109375" style="13" customWidth="1"/>
    <col min="2631" max="2631" width="13.28515625" style="13" customWidth="1"/>
    <col min="2632" max="2632" width="28.28515625" style="13" customWidth="1"/>
    <col min="2633" max="2633" width="4.7109375" style="13" customWidth="1"/>
    <col min="2634" max="2634" width="7.7109375" style="13" bestFit="1" customWidth="1"/>
    <col min="2635" max="2635" width="45.7109375" style="13" customWidth="1"/>
    <col min="2636" max="2636" width="16.42578125" style="13" customWidth="1"/>
    <col min="2637" max="2637" width="22.140625" style="13" customWidth="1"/>
    <col min="2638" max="2638" width="20.140625" style="13" customWidth="1"/>
    <col min="2639" max="2639" width="21.7109375" style="13" customWidth="1"/>
    <col min="2640" max="2640" width="16" style="13" customWidth="1"/>
    <col min="2641" max="2641" width="18.42578125" style="13" customWidth="1"/>
    <col min="2642" max="2642" width="21.7109375" style="13" customWidth="1"/>
    <col min="2643" max="2643" width="13.28515625" style="13" customWidth="1"/>
    <col min="2644" max="2644" width="28.28515625" style="13" customWidth="1"/>
    <col min="2645" max="2668" width="0" style="13" hidden="1" customWidth="1"/>
    <col min="2669" max="2671" width="8.7109375" style="13"/>
    <col min="2672" max="2672" width="21" style="13" customWidth="1"/>
    <col min="2673" max="2761" width="8.7109375" style="13"/>
    <col min="2762" max="2762" width="30.85546875" style="13" customWidth="1"/>
    <col min="2763" max="2763" width="17.28515625" style="13" customWidth="1"/>
    <col min="2764" max="2765" width="0" style="13" hidden="1" customWidth="1"/>
    <col min="2766" max="2766" width="36.28515625" style="13" customWidth="1"/>
    <col min="2767" max="2778" width="7.28515625" style="13" customWidth="1"/>
    <col min="2779" max="2779" width="7.7109375" style="13" customWidth="1"/>
    <col min="2780" max="2788" width="7.28515625" style="13" customWidth="1"/>
    <col min="2789" max="2789" width="8.140625" style="13" customWidth="1"/>
    <col min="2790" max="2813" width="7.28515625" style="13" customWidth="1"/>
    <col min="2814" max="2862" width="0" style="13" hidden="1" customWidth="1"/>
    <col min="2863" max="2863" width="13.28515625" style="13" customWidth="1"/>
    <col min="2864" max="2865" width="8.7109375" style="13"/>
    <col min="2866" max="2876" width="0" style="13" hidden="1" customWidth="1"/>
    <col min="2877" max="2877" width="8.7109375" style="13"/>
    <col min="2878" max="2878" width="7.7109375" style="13" bestFit="1" customWidth="1"/>
    <col min="2879" max="2879" width="45.7109375" style="13" customWidth="1"/>
    <col min="2880" max="2880" width="16.42578125" style="13" customWidth="1"/>
    <col min="2881" max="2881" width="22.140625" style="13" customWidth="1"/>
    <col min="2882" max="2882" width="20.140625" style="13" customWidth="1"/>
    <col min="2883" max="2883" width="21.7109375" style="13" customWidth="1"/>
    <col min="2884" max="2884" width="16" style="13" customWidth="1"/>
    <col min="2885" max="2885" width="18.42578125" style="13" customWidth="1"/>
    <col min="2886" max="2886" width="21.7109375" style="13" customWidth="1"/>
    <col min="2887" max="2887" width="13.28515625" style="13" customWidth="1"/>
    <col min="2888" max="2888" width="28.28515625" style="13" customWidth="1"/>
    <col min="2889" max="2889" width="4.7109375" style="13" customWidth="1"/>
    <col min="2890" max="2890" width="7.7109375" style="13" bestFit="1" customWidth="1"/>
    <col min="2891" max="2891" width="45.7109375" style="13" customWidth="1"/>
    <col min="2892" max="2892" width="16.42578125" style="13" customWidth="1"/>
    <col min="2893" max="2893" width="22.140625" style="13" customWidth="1"/>
    <col min="2894" max="2894" width="20.140625" style="13" customWidth="1"/>
    <col min="2895" max="2895" width="21.7109375" style="13" customWidth="1"/>
    <col min="2896" max="2896" width="16" style="13" customWidth="1"/>
    <col min="2897" max="2897" width="18.42578125" style="13" customWidth="1"/>
    <col min="2898" max="2898" width="21.7109375" style="13" customWidth="1"/>
    <col min="2899" max="2899" width="13.28515625" style="13" customWidth="1"/>
    <col min="2900" max="2900" width="28.28515625" style="13" customWidth="1"/>
    <col min="2901" max="2924" width="0" style="13" hidden="1" customWidth="1"/>
    <col min="2925" max="2927" width="8.7109375" style="13"/>
    <col min="2928" max="2928" width="21" style="13" customWidth="1"/>
    <col min="2929" max="3017" width="8.7109375" style="13"/>
    <col min="3018" max="3018" width="30.85546875" style="13" customWidth="1"/>
    <col min="3019" max="3019" width="17.28515625" style="13" customWidth="1"/>
    <col min="3020" max="3021" width="0" style="13" hidden="1" customWidth="1"/>
    <col min="3022" max="3022" width="36.28515625" style="13" customWidth="1"/>
    <col min="3023" max="3034" width="7.28515625" style="13" customWidth="1"/>
    <col min="3035" max="3035" width="7.7109375" style="13" customWidth="1"/>
    <col min="3036" max="3044" width="7.28515625" style="13" customWidth="1"/>
    <col min="3045" max="3045" width="8.140625" style="13" customWidth="1"/>
    <col min="3046" max="3069" width="7.28515625" style="13" customWidth="1"/>
    <col min="3070" max="3118" width="0" style="13" hidden="1" customWidth="1"/>
    <col min="3119" max="3119" width="13.28515625" style="13" customWidth="1"/>
    <col min="3120" max="3121" width="8.7109375" style="13"/>
    <col min="3122" max="3132" width="0" style="13" hidden="1" customWidth="1"/>
    <col min="3133" max="3133" width="8.7109375" style="13"/>
    <col min="3134" max="3134" width="7.7109375" style="13" bestFit="1" customWidth="1"/>
    <col min="3135" max="3135" width="45.7109375" style="13" customWidth="1"/>
    <col min="3136" max="3136" width="16.42578125" style="13" customWidth="1"/>
    <col min="3137" max="3137" width="22.140625" style="13" customWidth="1"/>
    <col min="3138" max="3138" width="20.140625" style="13" customWidth="1"/>
    <col min="3139" max="3139" width="21.7109375" style="13" customWidth="1"/>
    <col min="3140" max="3140" width="16" style="13" customWidth="1"/>
    <col min="3141" max="3141" width="18.42578125" style="13" customWidth="1"/>
    <col min="3142" max="3142" width="21.7109375" style="13" customWidth="1"/>
    <col min="3143" max="3143" width="13.28515625" style="13" customWidth="1"/>
    <col min="3144" max="3144" width="28.28515625" style="13" customWidth="1"/>
    <col min="3145" max="3145" width="4.7109375" style="13" customWidth="1"/>
    <col min="3146" max="3146" width="7.7109375" style="13" bestFit="1" customWidth="1"/>
    <col min="3147" max="3147" width="45.7109375" style="13" customWidth="1"/>
    <col min="3148" max="3148" width="16.42578125" style="13" customWidth="1"/>
    <col min="3149" max="3149" width="22.140625" style="13" customWidth="1"/>
    <col min="3150" max="3150" width="20.140625" style="13" customWidth="1"/>
    <col min="3151" max="3151" width="21.7109375" style="13" customWidth="1"/>
    <col min="3152" max="3152" width="16" style="13" customWidth="1"/>
    <col min="3153" max="3153" width="18.42578125" style="13" customWidth="1"/>
    <col min="3154" max="3154" width="21.7109375" style="13" customWidth="1"/>
    <col min="3155" max="3155" width="13.28515625" style="13" customWidth="1"/>
    <col min="3156" max="3156" width="28.28515625" style="13" customWidth="1"/>
    <col min="3157" max="3180" width="0" style="13" hidden="1" customWidth="1"/>
    <col min="3181" max="3183" width="8.7109375" style="13"/>
    <col min="3184" max="3184" width="21" style="13" customWidth="1"/>
    <col min="3185" max="3273" width="8.7109375" style="13"/>
    <col min="3274" max="3274" width="30.85546875" style="13" customWidth="1"/>
    <col min="3275" max="3275" width="17.28515625" style="13" customWidth="1"/>
    <col min="3276" max="3277" width="0" style="13" hidden="1" customWidth="1"/>
    <col min="3278" max="3278" width="36.28515625" style="13" customWidth="1"/>
    <col min="3279" max="3290" width="7.28515625" style="13" customWidth="1"/>
    <col min="3291" max="3291" width="7.7109375" style="13" customWidth="1"/>
    <col min="3292" max="3300" width="7.28515625" style="13" customWidth="1"/>
    <col min="3301" max="3301" width="8.140625" style="13" customWidth="1"/>
    <col min="3302" max="3325" width="7.28515625" style="13" customWidth="1"/>
    <col min="3326" max="3374" width="0" style="13" hidden="1" customWidth="1"/>
    <col min="3375" max="3375" width="13.28515625" style="13" customWidth="1"/>
    <col min="3376" max="3377" width="8.7109375" style="13"/>
    <col min="3378" max="3388" width="0" style="13" hidden="1" customWidth="1"/>
    <col min="3389" max="3389" width="8.7109375" style="13"/>
    <col min="3390" max="3390" width="7.7109375" style="13" bestFit="1" customWidth="1"/>
    <col min="3391" max="3391" width="45.7109375" style="13" customWidth="1"/>
    <col min="3392" max="3392" width="16.42578125" style="13" customWidth="1"/>
    <col min="3393" max="3393" width="22.140625" style="13" customWidth="1"/>
    <col min="3394" max="3394" width="20.140625" style="13" customWidth="1"/>
    <col min="3395" max="3395" width="21.7109375" style="13" customWidth="1"/>
    <col min="3396" max="3396" width="16" style="13" customWidth="1"/>
    <col min="3397" max="3397" width="18.42578125" style="13" customWidth="1"/>
    <col min="3398" max="3398" width="21.7109375" style="13" customWidth="1"/>
    <col min="3399" max="3399" width="13.28515625" style="13" customWidth="1"/>
    <col min="3400" max="3400" width="28.28515625" style="13" customWidth="1"/>
    <col min="3401" max="3401" width="4.7109375" style="13" customWidth="1"/>
    <col min="3402" max="3402" width="7.7109375" style="13" bestFit="1" customWidth="1"/>
    <col min="3403" max="3403" width="45.7109375" style="13" customWidth="1"/>
    <col min="3404" max="3404" width="16.42578125" style="13" customWidth="1"/>
    <col min="3405" max="3405" width="22.140625" style="13" customWidth="1"/>
    <col min="3406" max="3406" width="20.140625" style="13" customWidth="1"/>
    <col min="3407" max="3407" width="21.7109375" style="13" customWidth="1"/>
    <col min="3408" max="3408" width="16" style="13" customWidth="1"/>
    <col min="3409" max="3409" width="18.42578125" style="13" customWidth="1"/>
    <col min="3410" max="3410" width="21.7109375" style="13" customWidth="1"/>
    <col min="3411" max="3411" width="13.28515625" style="13" customWidth="1"/>
    <col min="3412" max="3412" width="28.28515625" style="13" customWidth="1"/>
    <col min="3413" max="3436" width="0" style="13" hidden="1" customWidth="1"/>
    <col min="3437" max="3439" width="8.7109375" style="13"/>
    <col min="3440" max="3440" width="21" style="13" customWidth="1"/>
    <col min="3441" max="3529" width="8.7109375" style="13"/>
    <col min="3530" max="3530" width="30.85546875" style="13" customWidth="1"/>
    <col min="3531" max="3531" width="17.28515625" style="13" customWidth="1"/>
    <col min="3532" max="3533" width="0" style="13" hidden="1" customWidth="1"/>
    <col min="3534" max="3534" width="36.28515625" style="13" customWidth="1"/>
    <col min="3535" max="3546" width="7.28515625" style="13" customWidth="1"/>
    <col min="3547" max="3547" width="7.7109375" style="13" customWidth="1"/>
    <col min="3548" max="3556" width="7.28515625" style="13" customWidth="1"/>
    <col min="3557" max="3557" width="8.140625" style="13" customWidth="1"/>
    <col min="3558" max="3581" width="7.28515625" style="13" customWidth="1"/>
    <col min="3582" max="3630" width="0" style="13" hidden="1" customWidth="1"/>
    <col min="3631" max="3631" width="13.28515625" style="13" customWidth="1"/>
    <col min="3632" max="3633" width="8.7109375" style="13"/>
    <col min="3634" max="3644" width="0" style="13" hidden="1" customWidth="1"/>
    <col min="3645" max="3645" width="8.7109375" style="13"/>
    <col min="3646" max="3646" width="7.7109375" style="13" bestFit="1" customWidth="1"/>
    <col min="3647" max="3647" width="45.7109375" style="13" customWidth="1"/>
    <col min="3648" max="3648" width="16.42578125" style="13" customWidth="1"/>
    <col min="3649" max="3649" width="22.140625" style="13" customWidth="1"/>
    <col min="3650" max="3650" width="20.140625" style="13" customWidth="1"/>
    <col min="3651" max="3651" width="21.7109375" style="13" customWidth="1"/>
    <col min="3652" max="3652" width="16" style="13" customWidth="1"/>
    <col min="3653" max="3653" width="18.42578125" style="13" customWidth="1"/>
    <col min="3654" max="3654" width="21.7109375" style="13" customWidth="1"/>
    <col min="3655" max="3655" width="13.28515625" style="13" customWidth="1"/>
    <col min="3656" max="3656" width="28.28515625" style="13" customWidth="1"/>
    <col min="3657" max="3657" width="4.7109375" style="13" customWidth="1"/>
    <col min="3658" max="3658" width="7.7109375" style="13" bestFit="1" customWidth="1"/>
    <col min="3659" max="3659" width="45.7109375" style="13" customWidth="1"/>
    <col min="3660" max="3660" width="16.42578125" style="13" customWidth="1"/>
    <col min="3661" max="3661" width="22.140625" style="13" customWidth="1"/>
    <col min="3662" max="3662" width="20.140625" style="13" customWidth="1"/>
    <col min="3663" max="3663" width="21.7109375" style="13" customWidth="1"/>
    <col min="3664" max="3664" width="16" style="13" customWidth="1"/>
    <col min="3665" max="3665" width="18.42578125" style="13" customWidth="1"/>
    <col min="3666" max="3666" width="21.7109375" style="13" customWidth="1"/>
    <col min="3667" max="3667" width="13.28515625" style="13" customWidth="1"/>
    <col min="3668" max="3668" width="28.28515625" style="13" customWidth="1"/>
    <col min="3669" max="3692" width="0" style="13" hidden="1" customWidth="1"/>
    <col min="3693" max="3695" width="8.7109375" style="13"/>
    <col min="3696" max="3696" width="21" style="13" customWidth="1"/>
    <col min="3697" max="3785" width="8.7109375" style="13"/>
    <col min="3786" max="3786" width="30.85546875" style="13" customWidth="1"/>
    <col min="3787" max="3787" width="17.28515625" style="13" customWidth="1"/>
    <col min="3788" max="3789" width="0" style="13" hidden="1" customWidth="1"/>
    <col min="3790" max="3790" width="36.28515625" style="13" customWidth="1"/>
    <col min="3791" max="3802" width="7.28515625" style="13" customWidth="1"/>
    <col min="3803" max="3803" width="7.7109375" style="13" customWidth="1"/>
    <col min="3804" max="3812" width="7.28515625" style="13" customWidth="1"/>
    <col min="3813" max="3813" width="8.140625" style="13" customWidth="1"/>
    <col min="3814" max="3837" width="7.28515625" style="13" customWidth="1"/>
    <col min="3838" max="3886" width="0" style="13" hidden="1" customWidth="1"/>
    <col min="3887" max="3887" width="13.28515625" style="13" customWidth="1"/>
    <col min="3888" max="3889" width="8.7109375" style="13"/>
    <col min="3890" max="3900" width="0" style="13" hidden="1" customWidth="1"/>
    <col min="3901" max="3901" width="8.7109375" style="13"/>
    <col min="3902" max="3902" width="7.7109375" style="13" bestFit="1" customWidth="1"/>
    <col min="3903" max="3903" width="45.7109375" style="13" customWidth="1"/>
    <col min="3904" max="3904" width="16.42578125" style="13" customWidth="1"/>
    <col min="3905" max="3905" width="22.140625" style="13" customWidth="1"/>
    <col min="3906" max="3906" width="20.140625" style="13" customWidth="1"/>
    <col min="3907" max="3907" width="21.7109375" style="13" customWidth="1"/>
    <col min="3908" max="3908" width="16" style="13" customWidth="1"/>
    <col min="3909" max="3909" width="18.42578125" style="13" customWidth="1"/>
    <col min="3910" max="3910" width="21.7109375" style="13" customWidth="1"/>
    <col min="3911" max="3911" width="13.28515625" style="13" customWidth="1"/>
    <col min="3912" max="3912" width="28.28515625" style="13" customWidth="1"/>
    <col min="3913" max="3913" width="4.7109375" style="13" customWidth="1"/>
    <col min="3914" max="3914" width="7.7109375" style="13" bestFit="1" customWidth="1"/>
    <col min="3915" max="3915" width="45.7109375" style="13" customWidth="1"/>
    <col min="3916" max="3916" width="16.42578125" style="13" customWidth="1"/>
    <col min="3917" max="3917" width="22.140625" style="13" customWidth="1"/>
    <col min="3918" max="3918" width="20.140625" style="13" customWidth="1"/>
    <col min="3919" max="3919" width="21.7109375" style="13" customWidth="1"/>
    <col min="3920" max="3920" width="16" style="13" customWidth="1"/>
    <col min="3921" max="3921" width="18.42578125" style="13" customWidth="1"/>
    <col min="3922" max="3922" width="21.7109375" style="13" customWidth="1"/>
    <col min="3923" max="3923" width="13.28515625" style="13" customWidth="1"/>
    <col min="3924" max="3924" width="28.28515625" style="13" customWidth="1"/>
    <col min="3925" max="3948" width="0" style="13" hidden="1" customWidth="1"/>
    <col min="3949" max="3951" width="8.7109375" style="13"/>
    <col min="3952" max="3952" width="21" style="13" customWidth="1"/>
    <col min="3953" max="4041" width="8.7109375" style="13"/>
    <col min="4042" max="4042" width="30.85546875" style="13" customWidth="1"/>
    <col min="4043" max="4043" width="17.28515625" style="13" customWidth="1"/>
    <col min="4044" max="4045" width="0" style="13" hidden="1" customWidth="1"/>
    <col min="4046" max="4046" width="36.28515625" style="13" customWidth="1"/>
    <col min="4047" max="4058" width="7.28515625" style="13" customWidth="1"/>
    <col min="4059" max="4059" width="7.7109375" style="13" customWidth="1"/>
    <col min="4060" max="4068" width="7.28515625" style="13" customWidth="1"/>
    <col min="4069" max="4069" width="8.140625" style="13" customWidth="1"/>
    <col min="4070" max="4093" width="7.28515625" style="13" customWidth="1"/>
    <col min="4094" max="4142" width="0" style="13" hidden="1" customWidth="1"/>
    <col min="4143" max="4143" width="13.28515625" style="13" customWidth="1"/>
    <col min="4144" max="4145" width="8.7109375" style="13"/>
    <col min="4146" max="4156" width="0" style="13" hidden="1" customWidth="1"/>
    <col min="4157" max="4157" width="8.7109375" style="13"/>
    <col min="4158" max="4158" width="7.7109375" style="13" bestFit="1" customWidth="1"/>
    <col min="4159" max="4159" width="45.7109375" style="13" customWidth="1"/>
    <col min="4160" max="4160" width="16.42578125" style="13" customWidth="1"/>
    <col min="4161" max="4161" width="22.140625" style="13" customWidth="1"/>
    <col min="4162" max="4162" width="20.140625" style="13" customWidth="1"/>
    <col min="4163" max="4163" width="21.7109375" style="13" customWidth="1"/>
    <col min="4164" max="4164" width="16" style="13" customWidth="1"/>
    <col min="4165" max="4165" width="18.42578125" style="13" customWidth="1"/>
    <col min="4166" max="4166" width="21.7109375" style="13" customWidth="1"/>
    <col min="4167" max="4167" width="13.28515625" style="13" customWidth="1"/>
    <col min="4168" max="4168" width="28.28515625" style="13" customWidth="1"/>
    <col min="4169" max="4169" width="4.7109375" style="13" customWidth="1"/>
    <col min="4170" max="4170" width="7.7109375" style="13" bestFit="1" customWidth="1"/>
    <col min="4171" max="4171" width="45.7109375" style="13" customWidth="1"/>
    <col min="4172" max="4172" width="16.42578125" style="13" customWidth="1"/>
    <col min="4173" max="4173" width="22.140625" style="13" customWidth="1"/>
    <col min="4174" max="4174" width="20.140625" style="13" customWidth="1"/>
    <col min="4175" max="4175" width="21.7109375" style="13" customWidth="1"/>
    <col min="4176" max="4176" width="16" style="13" customWidth="1"/>
    <col min="4177" max="4177" width="18.42578125" style="13" customWidth="1"/>
    <col min="4178" max="4178" width="21.7109375" style="13" customWidth="1"/>
    <col min="4179" max="4179" width="13.28515625" style="13" customWidth="1"/>
    <col min="4180" max="4180" width="28.28515625" style="13" customWidth="1"/>
    <col min="4181" max="4204" width="0" style="13" hidden="1" customWidth="1"/>
    <col min="4205" max="4207" width="8.7109375" style="13"/>
    <col min="4208" max="4208" width="21" style="13" customWidth="1"/>
    <col min="4209" max="4297" width="8.7109375" style="13"/>
    <col min="4298" max="4298" width="30.85546875" style="13" customWidth="1"/>
    <col min="4299" max="4299" width="17.28515625" style="13" customWidth="1"/>
    <col min="4300" max="4301" width="0" style="13" hidden="1" customWidth="1"/>
    <col min="4302" max="4302" width="36.28515625" style="13" customWidth="1"/>
    <col min="4303" max="4314" width="7.28515625" style="13" customWidth="1"/>
    <col min="4315" max="4315" width="7.7109375" style="13" customWidth="1"/>
    <col min="4316" max="4324" width="7.28515625" style="13" customWidth="1"/>
    <col min="4325" max="4325" width="8.140625" style="13" customWidth="1"/>
    <col min="4326" max="4349" width="7.28515625" style="13" customWidth="1"/>
    <col min="4350" max="4398" width="0" style="13" hidden="1" customWidth="1"/>
    <col min="4399" max="4399" width="13.28515625" style="13" customWidth="1"/>
    <col min="4400" max="4401" width="8.7109375" style="13"/>
    <col min="4402" max="4412" width="0" style="13" hidden="1" customWidth="1"/>
    <col min="4413" max="4413" width="8.7109375" style="13"/>
    <col min="4414" max="4414" width="7.7109375" style="13" bestFit="1" customWidth="1"/>
    <col min="4415" max="4415" width="45.7109375" style="13" customWidth="1"/>
    <col min="4416" max="4416" width="16.42578125" style="13" customWidth="1"/>
    <col min="4417" max="4417" width="22.140625" style="13" customWidth="1"/>
    <col min="4418" max="4418" width="20.140625" style="13" customWidth="1"/>
    <col min="4419" max="4419" width="21.7109375" style="13" customWidth="1"/>
    <col min="4420" max="4420" width="16" style="13" customWidth="1"/>
    <col min="4421" max="4421" width="18.42578125" style="13" customWidth="1"/>
    <col min="4422" max="4422" width="21.7109375" style="13" customWidth="1"/>
    <col min="4423" max="4423" width="13.28515625" style="13" customWidth="1"/>
    <col min="4424" max="4424" width="28.28515625" style="13" customWidth="1"/>
    <col min="4425" max="4425" width="4.7109375" style="13" customWidth="1"/>
    <col min="4426" max="4426" width="7.7109375" style="13" bestFit="1" customWidth="1"/>
    <col min="4427" max="4427" width="45.7109375" style="13" customWidth="1"/>
    <col min="4428" max="4428" width="16.42578125" style="13" customWidth="1"/>
    <col min="4429" max="4429" width="22.140625" style="13" customWidth="1"/>
    <col min="4430" max="4430" width="20.140625" style="13" customWidth="1"/>
    <col min="4431" max="4431" width="21.7109375" style="13" customWidth="1"/>
    <col min="4432" max="4432" width="16" style="13" customWidth="1"/>
    <col min="4433" max="4433" width="18.42578125" style="13" customWidth="1"/>
    <col min="4434" max="4434" width="21.7109375" style="13" customWidth="1"/>
    <col min="4435" max="4435" width="13.28515625" style="13" customWidth="1"/>
    <col min="4436" max="4436" width="28.28515625" style="13" customWidth="1"/>
    <col min="4437" max="4460" width="0" style="13" hidden="1" customWidth="1"/>
    <col min="4461" max="4463" width="8.7109375" style="13"/>
    <col min="4464" max="4464" width="21" style="13" customWidth="1"/>
    <col min="4465" max="4553" width="8.7109375" style="13"/>
    <col min="4554" max="4554" width="30.85546875" style="13" customWidth="1"/>
    <col min="4555" max="4555" width="17.28515625" style="13" customWidth="1"/>
    <col min="4556" max="4557" width="0" style="13" hidden="1" customWidth="1"/>
    <col min="4558" max="4558" width="36.28515625" style="13" customWidth="1"/>
    <col min="4559" max="4570" width="7.28515625" style="13" customWidth="1"/>
    <col min="4571" max="4571" width="7.7109375" style="13" customWidth="1"/>
    <col min="4572" max="4580" width="7.28515625" style="13" customWidth="1"/>
    <col min="4581" max="4581" width="8.140625" style="13" customWidth="1"/>
    <col min="4582" max="4605" width="7.28515625" style="13" customWidth="1"/>
    <col min="4606" max="4654" width="0" style="13" hidden="1" customWidth="1"/>
    <col min="4655" max="4655" width="13.28515625" style="13" customWidth="1"/>
    <col min="4656" max="4657" width="8.7109375" style="13"/>
    <col min="4658" max="4668" width="0" style="13" hidden="1" customWidth="1"/>
    <col min="4669" max="4669" width="8.7109375" style="13"/>
    <col min="4670" max="4670" width="7.7109375" style="13" bestFit="1" customWidth="1"/>
    <col min="4671" max="4671" width="45.7109375" style="13" customWidth="1"/>
    <col min="4672" max="4672" width="16.42578125" style="13" customWidth="1"/>
    <col min="4673" max="4673" width="22.140625" style="13" customWidth="1"/>
    <col min="4674" max="4674" width="20.140625" style="13" customWidth="1"/>
    <col min="4675" max="4675" width="21.7109375" style="13" customWidth="1"/>
    <col min="4676" max="4676" width="16" style="13" customWidth="1"/>
    <col min="4677" max="4677" width="18.42578125" style="13" customWidth="1"/>
    <col min="4678" max="4678" width="21.7109375" style="13" customWidth="1"/>
    <col min="4679" max="4679" width="13.28515625" style="13" customWidth="1"/>
    <col min="4680" max="4680" width="28.28515625" style="13" customWidth="1"/>
    <col min="4681" max="4681" width="4.7109375" style="13" customWidth="1"/>
    <col min="4682" max="4682" width="7.7109375" style="13" bestFit="1" customWidth="1"/>
    <col min="4683" max="4683" width="45.7109375" style="13" customWidth="1"/>
    <col min="4684" max="4684" width="16.42578125" style="13" customWidth="1"/>
    <col min="4685" max="4685" width="22.140625" style="13" customWidth="1"/>
    <col min="4686" max="4686" width="20.140625" style="13" customWidth="1"/>
    <col min="4687" max="4687" width="21.7109375" style="13" customWidth="1"/>
    <col min="4688" max="4688" width="16" style="13" customWidth="1"/>
    <col min="4689" max="4689" width="18.42578125" style="13" customWidth="1"/>
    <col min="4690" max="4690" width="21.7109375" style="13" customWidth="1"/>
    <col min="4691" max="4691" width="13.28515625" style="13" customWidth="1"/>
    <col min="4692" max="4692" width="28.28515625" style="13" customWidth="1"/>
    <col min="4693" max="4716" width="0" style="13" hidden="1" customWidth="1"/>
    <col min="4717" max="4719" width="8.7109375" style="13"/>
    <col min="4720" max="4720" width="21" style="13" customWidth="1"/>
    <col min="4721" max="4809" width="8.7109375" style="13"/>
    <col min="4810" max="4810" width="30.85546875" style="13" customWidth="1"/>
    <col min="4811" max="4811" width="17.28515625" style="13" customWidth="1"/>
    <col min="4812" max="4813" width="0" style="13" hidden="1" customWidth="1"/>
    <col min="4814" max="4814" width="36.28515625" style="13" customWidth="1"/>
    <col min="4815" max="4826" width="7.28515625" style="13" customWidth="1"/>
    <col min="4827" max="4827" width="7.7109375" style="13" customWidth="1"/>
    <col min="4828" max="4836" width="7.28515625" style="13" customWidth="1"/>
    <col min="4837" max="4837" width="8.140625" style="13" customWidth="1"/>
    <col min="4838" max="4861" width="7.28515625" style="13" customWidth="1"/>
    <col min="4862" max="4910" width="0" style="13" hidden="1" customWidth="1"/>
    <col min="4911" max="4911" width="13.28515625" style="13" customWidth="1"/>
    <col min="4912" max="4913" width="8.7109375" style="13"/>
    <col min="4914" max="4924" width="0" style="13" hidden="1" customWidth="1"/>
    <col min="4925" max="4925" width="8.7109375" style="13"/>
    <col min="4926" max="4926" width="7.7109375" style="13" bestFit="1" customWidth="1"/>
    <col min="4927" max="4927" width="45.7109375" style="13" customWidth="1"/>
    <col min="4928" max="4928" width="16.42578125" style="13" customWidth="1"/>
    <col min="4929" max="4929" width="22.140625" style="13" customWidth="1"/>
    <col min="4930" max="4930" width="20.140625" style="13" customWidth="1"/>
    <col min="4931" max="4931" width="21.7109375" style="13" customWidth="1"/>
    <col min="4932" max="4932" width="16" style="13" customWidth="1"/>
    <col min="4933" max="4933" width="18.42578125" style="13" customWidth="1"/>
    <col min="4934" max="4934" width="21.7109375" style="13" customWidth="1"/>
    <col min="4935" max="4935" width="13.28515625" style="13" customWidth="1"/>
    <col min="4936" max="4936" width="28.28515625" style="13" customWidth="1"/>
    <col min="4937" max="4937" width="4.7109375" style="13" customWidth="1"/>
    <col min="4938" max="4938" width="7.7109375" style="13" bestFit="1" customWidth="1"/>
    <col min="4939" max="4939" width="45.7109375" style="13" customWidth="1"/>
    <col min="4940" max="4940" width="16.42578125" style="13" customWidth="1"/>
    <col min="4941" max="4941" width="22.140625" style="13" customWidth="1"/>
    <col min="4942" max="4942" width="20.140625" style="13" customWidth="1"/>
    <col min="4943" max="4943" width="21.7109375" style="13" customWidth="1"/>
    <col min="4944" max="4944" width="16" style="13" customWidth="1"/>
    <col min="4945" max="4945" width="18.42578125" style="13" customWidth="1"/>
    <col min="4946" max="4946" width="21.7109375" style="13" customWidth="1"/>
    <col min="4947" max="4947" width="13.28515625" style="13" customWidth="1"/>
    <col min="4948" max="4948" width="28.28515625" style="13" customWidth="1"/>
    <col min="4949" max="4972" width="0" style="13" hidden="1" customWidth="1"/>
    <col min="4973" max="4975" width="8.7109375" style="13"/>
    <col min="4976" max="4976" width="21" style="13" customWidth="1"/>
    <col min="4977" max="5065" width="8.7109375" style="13"/>
    <col min="5066" max="5066" width="30.85546875" style="13" customWidth="1"/>
    <col min="5067" max="5067" width="17.28515625" style="13" customWidth="1"/>
    <col min="5068" max="5069" width="0" style="13" hidden="1" customWidth="1"/>
    <col min="5070" max="5070" width="36.28515625" style="13" customWidth="1"/>
    <col min="5071" max="5082" width="7.28515625" style="13" customWidth="1"/>
    <col min="5083" max="5083" width="7.7109375" style="13" customWidth="1"/>
    <col min="5084" max="5092" width="7.28515625" style="13" customWidth="1"/>
    <col min="5093" max="5093" width="8.140625" style="13" customWidth="1"/>
    <col min="5094" max="5117" width="7.28515625" style="13" customWidth="1"/>
    <col min="5118" max="5166" width="0" style="13" hidden="1" customWidth="1"/>
    <col min="5167" max="5167" width="13.28515625" style="13" customWidth="1"/>
    <col min="5168" max="5169" width="8.7109375" style="13"/>
    <col min="5170" max="5180" width="0" style="13" hidden="1" customWidth="1"/>
    <col min="5181" max="5181" width="8.7109375" style="13"/>
    <col min="5182" max="5182" width="7.7109375" style="13" bestFit="1" customWidth="1"/>
    <col min="5183" max="5183" width="45.7109375" style="13" customWidth="1"/>
    <col min="5184" max="5184" width="16.42578125" style="13" customWidth="1"/>
    <col min="5185" max="5185" width="22.140625" style="13" customWidth="1"/>
    <col min="5186" max="5186" width="20.140625" style="13" customWidth="1"/>
    <col min="5187" max="5187" width="21.7109375" style="13" customWidth="1"/>
    <col min="5188" max="5188" width="16" style="13" customWidth="1"/>
    <col min="5189" max="5189" width="18.42578125" style="13" customWidth="1"/>
    <col min="5190" max="5190" width="21.7109375" style="13" customWidth="1"/>
    <col min="5191" max="5191" width="13.28515625" style="13" customWidth="1"/>
    <col min="5192" max="5192" width="28.28515625" style="13" customWidth="1"/>
    <col min="5193" max="5193" width="4.7109375" style="13" customWidth="1"/>
    <col min="5194" max="5194" width="7.7109375" style="13" bestFit="1" customWidth="1"/>
    <col min="5195" max="5195" width="45.7109375" style="13" customWidth="1"/>
    <col min="5196" max="5196" width="16.42578125" style="13" customWidth="1"/>
    <col min="5197" max="5197" width="22.140625" style="13" customWidth="1"/>
    <col min="5198" max="5198" width="20.140625" style="13" customWidth="1"/>
    <col min="5199" max="5199" width="21.7109375" style="13" customWidth="1"/>
    <col min="5200" max="5200" width="16" style="13" customWidth="1"/>
    <col min="5201" max="5201" width="18.42578125" style="13" customWidth="1"/>
    <col min="5202" max="5202" width="21.7109375" style="13" customWidth="1"/>
    <col min="5203" max="5203" width="13.28515625" style="13" customWidth="1"/>
    <col min="5204" max="5204" width="28.28515625" style="13" customWidth="1"/>
    <col min="5205" max="5228" width="0" style="13" hidden="1" customWidth="1"/>
    <col min="5229" max="5231" width="8.7109375" style="13"/>
    <col min="5232" max="5232" width="21" style="13" customWidth="1"/>
    <col min="5233" max="5321" width="8.7109375" style="13"/>
    <col min="5322" max="5322" width="30.85546875" style="13" customWidth="1"/>
    <col min="5323" max="5323" width="17.28515625" style="13" customWidth="1"/>
    <col min="5324" max="5325" width="0" style="13" hidden="1" customWidth="1"/>
    <col min="5326" max="5326" width="36.28515625" style="13" customWidth="1"/>
    <col min="5327" max="5338" width="7.28515625" style="13" customWidth="1"/>
    <col min="5339" max="5339" width="7.7109375" style="13" customWidth="1"/>
    <col min="5340" max="5348" width="7.28515625" style="13" customWidth="1"/>
    <col min="5349" max="5349" width="8.140625" style="13" customWidth="1"/>
    <col min="5350" max="5373" width="7.28515625" style="13" customWidth="1"/>
    <col min="5374" max="5422" width="0" style="13" hidden="1" customWidth="1"/>
    <col min="5423" max="5423" width="13.28515625" style="13" customWidth="1"/>
    <col min="5424" max="5425" width="8.7109375" style="13"/>
    <col min="5426" max="5436" width="0" style="13" hidden="1" customWidth="1"/>
    <col min="5437" max="5437" width="8.7109375" style="13"/>
    <col min="5438" max="5438" width="7.7109375" style="13" bestFit="1" customWidth="1"/>
    <col min="5439" max="5439" width="45.7109375" style="13" customWidth="1"/>
    <col min="5440" max="5440" width="16.42578125" style="13" customWidth="1"/>
    <col min="5441" max="5441" width="22.140625" style="13" customWidth="1"/>
    <col min="5442" max="5442" width="20.140625" style="13" customWidth="1"/>
    <col min="5443" max="5443" width="21.7109375" style="13" customWidth="1"/>
    <col min="5444" max="5444" width="16" style="13" customWidth="1"/>
    <col min="5445" max="5445" width="18.42578125" style="13" customWidth="1"/>
    <col min="5446" max="5446" width="21.7109375" style="13" customWidth="1"/>
    <col min="5447" max="5447" width="13.28515625" style="13" customWidth="1"/>
    <col min="5448" max="5448" width="28.28515625" style="13" customWidth="1"/>
    <col min="5449" max="5449" width="4.7109375" style="13" customWidth="1"/>
    <col min="5450" max="5450" width="7.7109375" style="13" bestFit="1" customWidth="1"/>
    <col min="5451" max="5451" width="45.7109375" style="13" customWidth="1"/>
    <col min="5452" max="5452" width="16.42578125" style="13" customWidth="1"/>
    <col min="5453" max="5453" width="22.140625" style="13" customWidth="1"/>
    <col min="5454" max="5454" width="20.140625" style="13" customWidth="1"/>
    <col min="5455" max="5455" width="21.7109375" style="13" customWidth="1"/>
    <col min="5456" max="5456" width="16" style="13" customWidth="1"/>
    <col min="5457" max="5457" width="18.42578125" style="13" customWidth="1"/>
    <col min="5458" max="5458" width="21.7109375" style="13" customWidth="1"/>
    <col min="5459" max="5459" width="13.28515625" style="13" customWidth="1"/>
    <col min="5460" max="5460" width="28.28515625" style="13" customWidth="1"/>
    <col min="5461" max="5484" width="0" style="13" hidden="1" customWidth="1"/>
    <col min="5485" max="5487" width="8.7109375" style="13"/>
    <col min="5488" max="5488" width="21" style="13" customWidth="1"/>
    <col min="5489" max="5577" width="8.7109375" style="13"/>
    <col min="5578" max="5578" width="30.85546875" style="13" customWidth="1"/>
    <col min="5579" max="5579" width="17.28515625" style="13" customWidth="1"/>
    <col min="5580" max="5581" width="0" style="13" hidden="1" customWidth="1"/>
    <col min="5582" max="5582" width="36.28515625" style="13" customWidth="1"/>
    <col min="5583" max="5594" width="7.28515625" style="13" customWidth="1"/>
    <col min="5595" max="5595" width="7.7109375" style="13" customWidth="1"/>
    <col min="5596" max="5604" width="7.28515625" style="13" customWidth="1"/>
    <col min="5605" max="5605" width="8.140625" style="13" customWidth="1"/>
    <col min="5606" max="5629" width="7.28515625" style="13" customWidth="1"/>
    <col min="5630" max="5678" width="0" style="13" hidden="1" customWidth="1"/>
    <col min="5679" max="5679" width="13.28515625" style="13" customWidth="1"/>
    <col min="5680" max="5681" width="8.7109375" style="13"/>
    <col min="5682" max="5692" width="0" style="13" hidden="1" customWidth="1"/>
    <col min="5693" max="5693" width="8.7109375" style="13"/>
    <col min="5694" max="5694" width="7.7109375" style="13" bestFit="1" customWidth="1"/>
    <col min="5695" max="5695" width="45.7109375" style="13" customWidth="1"/>
    <col min="5696" max="5696" width="16.42578125" style="13" customWidth="1"/>
    <col min="5697" max="5697" width="22.140625" style="13" customWidth="1"/>
    <col min="5698" max="5698" width="20.140625" style="13" customWidth="1"/>
    <col min="5699" max="5699" width="21.7109375" style="13" customWidth="1"/>
    <col min="5700" max="5700" width="16" style="13" customWidth="1"/>
    <col min="5701" max="5701" width="18.42578125" style="13" customWidth="1"/>
    <col min="5702" max="5702" width="21.7109375" style="13" customWidth="1"/>
    <col min="5703" max="5703" width="13.28515625" style="13" customWidth="1"/>
    <col min="5704" max="5704" width="28.28515625" style="13" customWidth="1"/>
    <col min="5705" max="5705" width="4.7109375" style="13" customWidth="1"/>
    <col min="5706" max="5706" width="7.7109375" style="13" bestFit="1" customWidth="1"/>
    <col min="5707" max="5707" width="45.7109375" style="13" customWidth="1"/>
    <col min="5708" max="5708" width="16.42578125" style="13" customWidth="1"/>
    <col min="5709" max="5709" width="22.140625" style="13" customWidth="1"/>
    <col min="5710" max="5710" width="20.140625" style="13" customWidth="1"/>
    <col min="5711" max="5711" width="21.7109375" style="13" customWidth="1"/>
    <col min="5712" max="5712" width="16" style="13" customWidth="1"/>
    <col min="5713" max="5713" width="18.42578125" style="13" customWidth="1"/>
    <col min="5714" max="5714" width="21.7109375" style="13" customWidth="1"/>
    <col min="5715" max="5715" width="13.28515625" style="13" customWidth="1"/>
    <col min="5716" max="5716" width="28.28515625" style="13" customWidth="1"/>
    <col min="5717" max="5740" width="0" style="13" hidden="1" customWidth="1"/>
    <col min="5741" max="5743" width="8.7109375" style="13"/>
    <col min="5744" max="5744" width="21" style="13" customWidth="1"/>
    <col min="5745" max="5833" width="8.7109375" style="13"/>
    <col min="5834" max="5834" width="30.85546875" style="13" customWidth="1"/>
    <col min="5835" max="5835" width="17.28515625" style="13" customWidth="1"/>
    <col min="5836" max="5837" width="0" style="13" hidden="1" customWidth="1"/>
    <col min="5838" max="5838" width="36.28515625" style="13" customWidth="1"/>
    <col min="5839" max="5850" width="7.28515625" style="13" customWidth="1"/>
    <col min="5851" max="5851" width="7.7109375" style="13" customWidth="1"/>
    <col min="5852" max="5860" width="7.28515625" style="13" customWidth="1"/>
    <col min="5861" max="5861" width="8.140625" style="13" customWidth="1"/>
    <col min="5862" max="5885" width="7.28515625" style="13" customWidth="1"/>
    <col min="5886" max="5934" width="0" style="13" hidden="1" customWidth="1"/>
    <col min="5935" max="5935" width="13.28515625" style="13" customWidth="1"/>
    <col min="5936" max="5937" width="8.7109375" style="13"/>
    <col min="5938" max="5948" width="0" style="13" hidden="1" customWidth="1"/>
    <col min="5949" max="5949" width="8.7109375" style="13"/>
    <col min="5950" max="5950" width="7.7109375" style="13" bestFit="1" customWidth="1"/>
    <col min="5951" max="5951" width="45.7109375" style="13" customWidth="1"/>
    <col min="5952" max="5952" width="16.42578125" style="13" customWidth="1"/>
    <col min="5953" max="5953" width="22.140625" style="13" customWidth="1"/>
    <col min="5954" max="5954" width="20.140625" style="13" customWidth="1"/>
    <col min="5955" max="5955" width="21.7109375" style="13" customWidth="1"/>
    <col min="5956" max="5956" width="16" style="13" customWidth="1"/>
    <col min="5957" max="5957" width="18.42578125" style="13" customWidth="1"/>
    <col min="5958" max="5958" width="21.7109375" style="13" customWidth="1"/>
    <col min="5959" max="5959" width="13.28515625" style="13" customWidth="1"/>
    <col min="5960" max="5960" width="28.28515625" style="13" customWidth="1"/>
    <col min="5961" max="5961" width="4.7109375" style="13" customWidth="1"/>
    <col min="5962" max="5962" width="7.7109375" style="13" bestFit="1" customWidth="1"/>
    <col min="5963" max="5963" width="45.7109375" style="13" customWidth="1"/>
    <col min="5964" max="5964" width="16.42578125" style="13" customWidth="1"/>
    <col min="5965" max="5965" width="22.140625" style="13" customWidth="1"/>
    <col min="5966" max="5966" width="20.140625" style="13" customWidth="1"/>
    <col min="5967" max="5967" width="21.7109375" style="13" customWidth="1"/>
    <col min="5968" max="5968" width="16" style="13" customWidth="1"/>
    <col min="5969" max="5969" width="18.42578125" style="13" customWidth="1"/>
    <col min="5970" max="5970" width="21.7109375" style="13" customWidth="1"/>
    <col min="5971" max="5971" width="13.28515625" style="13" customWidth="1"/>
    <col min="5972" max="5972" width="28.28515625" style="13" customWidth="1"/>
    <col min="5973" max="5996" width="0" style="13" hidden="1" customWidth="1"/>
    <col min="5997" max="5999" width="8.7109375" style="13"/>
    <col min="6000" max="6000" width="21" style="13" customWidth="1"/>
    <col min="6001" max="6089" width="8.7109375" style="13"/>
    <col min="6090" max="6090" width="30.85546875" style="13" customWidth="1"/>
    <col min="6091" max="6091" width="17.28515625" style="13" customWidth="1"/>
    <col min="6092" max="6093" width="0" style="13" hidden="1" customWidth="1"/>
    <col min="6094" max="6094" width="36.28515625" style="13" customWidth="1"/>
    <col min="6095" max="6106" width="7.28515625" style="13" customWidth="1"/>
    <col min="6107" max="6107" width="7.7109375" style="13" customWidth="1"/>
    <col min="6108" max="6116" width="7.28515625" style="13" customWidth="1"/>
    <col min="6117" max="6117" width="8.140625" style="13" customWidth="1"/>
    <col min="6118" max="6141" width="7.28515625" style="13" customWidth="1"/>
    <col min="6142" max="6190" width="0" style="13" hidden="1" customWidth="1"/>
    <col min="6191" max="6191" width="13.28515625" style="13" customWidth="1"/>
    <col min="6192" max="6193" width="8.7109375" style="13"/>
    <col min="6194" max="6204" width="0" style="13" hidden="1" customWidth="1"/>
    <col min="6205" max="6205" width="8.7109375" style="13"/>
    <col min="6206" max="6206" width="7.7109375" style="13" bestFit="1" customWidth="1"/>
    <col min="6207" max="6207" width="45.7109375" style="13" customWidth="1"/>
    <col min="6208" max="6208" width="16.42578125" style="13" customWidth="1"/>
    <col min="6209" max="6209" width="22.140625" style="13" customWidth="1"/>
    <col min="6210" max="6210" width="20.140625" style="13" customWidth="1"/>
    <col min="6211" max="6211" width="21.7109375" style="13" customWidth="1"/>
    <col min="6212" max="6212" width="16" style="13" customWidth="1"/>
    <col min="6213" max="6213" width="18.42578125" style="13" customWidth="1"/>
    <col min="6214" max="6214" width="21.7109375" style="13" customWidth="1"/>
    <col min="6215" max="6215" width="13.28515625" style="13" customWidth="1"/>
    <col min="6216" max="6216" width="28.28515625" style="13" customWidth="1"/>
    <col min="6217" max="6217" width="4.7109375" style="13" customWidth="1"/>
    <col min="6218" max="6218" width="7.7109375" style="13" bestFit="1" customWidth="1"/>
    <col min="6219" max="6219" width="45.7109375" style="13" customWidth="1"/>
    <col min="6220" max="6220" width="16.42578125" style="13" customWidth="1"/>
    <col min="6221" max="6221" width="22.140625" style="13" customWidth="1"/>
    <col min="6222" max="6222" width="20.140625" style="13" customWidth="1"/>
    <col min="6223" max="6223" width="21.7109375" style="13" customWidth="1"/>
    <col min="6224" max="6224" width="16" style="13" customWidth="1"/>
    <col min="6225" max="6225" width="18.42578125" style="13" customWidth="1"/>
    <col min="6226" max="6226" width="21.7109375" style="13" customWidth="1"/>
    <col min="6227" max="6227" width="13.28515625" style="13" customWidth="1"/>
    <col min="6228" max="6228" width="28.28515625" style="13" customWidth="1"/>
    <col min="6229" max="6252" width="0" style="13" hidden="1" customWidth="1"/>
    <col min="6253" max="6255" width="8.7109375" style="13"/>
    <col min="6256" max="6256" width="21" style="13" customWidth="1"/>
    <col min="6257" max="6345" width="8.7109375" style="13"/>
    <col min="6346" max="6346" width="30.85546875" style="13" customWidth="1"/>
    <col min="6347" max="6347" width="17.28515625" style="13" customWidth="1"/>
    <col min="6348" max="6349" width="0" style="13" hidden="1" customWidth="1"/>
    <col min="6350" max="6350" width="36.28515625" style="13" customWidth="1"/>
    <col min="6351" max="6362" width="7.28515625" style="13" customWidth="1"/>
    <col min="6363" max="6363" width="7.7109375" style="13" customWidth="1"/>
    <col min="6364" max="6372" width="7.28515625" style="13" customWidth="1"/>
    <col min="6373" max="6373" width="8.140625" style="13" customWidth="1"/>
    <col min="6374" max="6397" width="7.28515625" style="13" customWidth="1"/>
    <col min="6398" max="6446" width="0" style="13" hidden="1" customWidth="1"/>
    <col min="6447" max="6447" width="13.28515625" style="13" customWidth="1"/>
    <col min="6448" max="6449" width="8.7109375" style="13"/>
    <col min="6450" max="6460" width="0" style="13" hidden="1" customWidth="1"/>
    <col min="6461" max="6461" width="8.7109375" style="13"/>
    <col min="6462" max="6462" width="7.7109375" style="13" bestFit="1" customWidth="1"/>
    <col min="6463" max="6463" width="45.7109375" style="13" customWidth="1"/>
    <col min="6464" max="6464" width="16.42578125" style="13" customWidth="1"/>
    <col min="6465" max="6465" width="22.140625" style="13" customWidth="1"/>
    <col min="6466" max="6466" width="20.140625" style="13" customWidth="1"/>
    <col min="6467" max="6467" width="21.7109375" style="13" customWidth="1"/>
    <col min="6468" max="6468" width="16" style="13" customWidth="1"/>
    <col min="6469" max="6469" width="18.42578125" style="13" customWidth="1"/>
    <col min="6470" max="6470" width="21.7109375" style="13" customWidth="1"/>
    <col min="6471" max="6471" width="13.28515625" style="13" customWidth="1"/>
    <col min="6472" max="6472" width="28.28515625" style="13" customWidth="1"/>
    <col min="6473" max="6473" width="4.7109375" style="13" customWidth="1"/>
    <col min="6474" max="6474" width="7.7109375" style="13" bestFit="1" customWidth="1"/>
    <col min="6475" max="6475" width="45.7109375" style="13" customWidth="1"/>
    <col min="6476" max="6476" width="16.42578125" style="13" customWidth="1"/>
    <col min="6477" max="6477" width="22.140625" style="13" customWidth="1"/>
    <col min="6478" max="6478" width="20.140625" style="13" customWidth="1"/>
    <col min="6479" max="6479" width="21.7109375" style="13" customWidth="1"/>
    <col min="6480" max="6480" width="16" style="13" customWidth="1"/>
    <col min="6481" max="6481" width="18.42578125" style="13" customWidth="1"/>
    <col min="6482" max="6482" width="21.7109375" style="13" customWidth="1"/>
    <col min="6483" max="6483" width="13.28515625" style="13" customWidth="1"/>
    <col min="6484" max="6484" width="28.28515625" style="13" customWidth="1"/>
    <col min="6485" max="6508" width="0" style="13" hidden="1" customWidth="1"/>
    <col min="6509" max="6511" width="8.7109375" style="13"/>
    <col min="6512" max="6512" width="21" style="13" customWidth="1"/>
    <col min="6513" max="6601" width="8.7109375" style="13"/>
    <col min="6602" max="6602" width="30.85546875" style="13" customWidth="1"/>
    <col min="6603" max="6603" width="17.28515625" style="13" customWidth="1"/>
    <col min="6604" max="6605" width="0" style="13" hidden="1" customWidth="1"/>
    <col min="6606" max="6606" width="36.28515625" style="13" customWidth="1"/>
    <col min="6607" max="6618" width="7.28515625" style="13" customWidth="1"/>
    <col min="6619" max="6619" width="7.7109375" style="13" customWidth="1"/>
    <col min="6620" max="6628" width="7.28515625" style="13" customWidth="1"/>
    <col min="6629" max="6629" width="8.140625" style="13" customWidth="1"/>
    <col min="6630" max="6653" width="7.28515625" style="13" customWidth="1"/>
    <col min="6654" max="6702" width="0" style="13" hidden="1" customWidth="1"/>
    <col min="6703" max="6703" width="13.28515625" style="13" customWidth="1"/>
    <col min="6704" max="6705" width="8.7109375" style="13"/>
    <col min="6706" max="6716" width="0" style="13" hidden="1" customWidth="1"/>
    <col min="6717" max="6717" width="8.7109375" style="13"/>
    <col min="6718" max="6718" width="7.7109375" style="13" bestFit="1" customWidth="1"/>
    <col min="6719" max="6719" width="45.7109375" style="13" customWidth="1"/>
    <col min="6720" max="6720" width="16.42578125" style="13" customWidth="1"/>
    <col min="6721" max="6721" width="22.140625" style="13" customWidth="1"/>
    <col min="6722" max="6722" width="20.140625" style="13" customWidth="1"/>
    <col min="6723" max="6723" width="21.7109375" style="13" customWidth="1"/>
    <col min="6724" max="6724" width="16" style="13" customWidth="1"/>
    <col min="6725" max="6725" width="18.42578125" style="13" customWidth="1"/>
    <col min="6726" max="6726" width="21.7109375" style="13" customWidth="1"/>
    <col min="6727" max="6727" width="13.28515625" style="13" customWidth="1"/>
    <col min="6728" max="6728" width="28.28515625" style="13" customWidth="1"/>
    <col min="6729" max="6729" width="4.7109375" style="13" customWidth="1"/>
    <col min="6730" max="6730" width="7.7109375" style="13" bestFit="1" customWidth="1"/>
    <col min="6731" max="6731" width="45.7109375" style="13" customWidth="1"/>
    <col min="6732" max="6732" width="16.42578125" style="13" customWidth="1"/>
    <col min="6733" max="6733" width="22.140625" style="13" customWidth="1"/>
    <col min="6734" max="6734" width="20.140625" style="13" customWidth="1"/>
    <col min="6735" max="6735" width="21.7109375" style="13" customWidth="1"/>
    <col min="6736" max="6736" width="16" style="13" customWidth="1"/>
    <col min="6737" max="6737" width="18.42578125" style="13" customWidth="1"/>
    <col min="6738" max="6738" width="21.7109375" style="13" customWidth="1"/>
    <col min="6739" max="6739" width="13.28515625" style="13" customWidth="1"/>
    <col min="6740" max="6740" width="28.28515625" style="13" customWidth="1"/>
    <col min="6741" max="6764" width="0" style="13" hidden="1" customWidth="1"/>
    <col min="6765" max="6767" width="8.7109375" style="13"/>
    <col min="6768" max="6768" width="21" style="13" customWidth="1"/>
    <col min="6769" max="6857" width="8.7109375" style="13"/>
    <col min="6858" max="6858" width="30.85546875" style="13" customWidth="1"/>
    <col min="6859" max="6859" width="17.28515625" style="13" customWidth="1"/>
    <col min="6860" max="6861" width="0" style="13" hidden="1" customWidth="1"/>
    <col min="6862" max="6862" width="36.28515625" style="13" customWidth="1"/>
    <col min="6863" max="6874" width="7.28515625" style="13" customWidth="1"/>
    <col min="6875" max="6875" width="7.7109375" style="13" customWidth="1"/>
    <col min="6876" max="6884" width="7.28515625" style="13" customWidth="1"/>
    <col min="6885" max="6885" width="8.140625" style="13" customWidth="1"/>
    <col min="6886" max="6909" width="7.28515625" style="13" customWidth="1"/>
    <col min="6910" max="6958" width="0" style="13" hidden="1" customWidth="1"/>
    <col min="6959" max="6959" width="13.28515625" style="13" customWidth="1"/>
    <col min="6960" max="6961" width="8.7109375" style="13"/>
    <col min="6962" max="6972" width="0" style="13" hidden="1" customWidth="1"/>
    <col min="6973" max="6973" width="8.7109375" style="13"/>
    <col min="6974" max="6974" width="7.7109375" style="13" bestFit="1" customWidth="1"/>
    <col min="6975" max="6975" width="45.7109375" style="13" customWidth="1"/>
    <col min="6976" max="6976" width="16.42578125" style="13" customWidth="1"/>
    <col min="6977" max="6977" width="22.140625" style="13" customWidth="1"/>
    <col min="6978" max="6978" width="20.140625" style="13" customWidth="1"/>
    <col min="6979" max="6979" width="21.7109375" style="13" customWidth="1"/>
    <col min="6980" max="6980" width="16" style="13" customWidth="1"/>
    <col min="6981" max="6981" width="18.42578125" style="13" customWidth="1"/>
    <col min="6982" max="6982" width="21.7109375" style="13" customWidth="1"/>
    <col min="6983" max="6983" width="13.28515625" style="13" customWidth="1"/>
    <col min="6984" max="6984" width="28.28515625" style="13" customWidth="1"/>
    <col min="6985" max="6985" width="4.7109375" style="13" customWidth="1"/>
    <col min="6986" max="6986" width="7.7109375" style="13" bestFit="1" customWidth="1"/>
    <col min="6987" max="6987" width="45.7109375" style="13" customWidth="1"/>
    <col min="6988" max="6988" width="16.42578125" style="13" customWidth="1"/>
    <col min="6989" max="6989" width="22.140625" style="13" customWidth="1"/>
    <col min="6990" max="6990" width="20.140625" style="13" customWidth="1"/>
    <col min="6991" max="6991" width="21.7109375" style="13" customWidth="1"/>
    <col min="6992" max="6992" width="16" style="13" customWidth="1"/>
    <col min="6993" max="6993" width="18.42578125" style="13" customWidth="1"/>
    <col min="6994" max="6994" width="21.7109375" style="13" customWidth="1"/>
    <col min="6995" max="6995" width="13.28515625" style="13" customWidth="1"/>
    <col min="6996" max="6996" width="28.28515625" style="13" customWidth="1"/>
    <col min="6997" max="7020" width="0" style="13" hidden="1" customWidth="1"/>
    <col min="7021" max="7023" width="8.7109375" style="13"/>
    <col min="7024" max="7024" width="21" style="13" customWidth="1"/>
    <col min="7025" max="7113" width="8.7109375" style="13"/>
    <col min="7114" max="7114" width="30.85546875" style="13" customWidth="1"/>
    <col min="7115" max="7115" width="17.28515625" style="13" customWidth="1"/>
    <col min="7116" max="7117" width="0" style="13" hidden="1" customWidth="1"/>
    <col min="7118" max="7118" width="36.28515625" style="13" customWidth="1"/>
    <col min="7119" max="7130" width="7.28515625" style="13" customWidth="1"/>
    <col min="7131" max="7131" width="7.7109375" style="13" customWidth="1"/>
    <col min="7132" max="7140" width="7.28515625" style="13" customWidth="1"/>
    <col min="7141" max="7141" width="8.140625" style="13" customWidth="1"/>
    <col min="7142" max="7165" width="7.28515625" style="13" customWidth="1"/>
    <col min="7166" max="7214" width="0" style="13" hidden="1" customWidth="1"/>
    <col min="7215" max="7215" width="13.28515625" style="13" customWidth="1"/>
    <col min="7216" max="7217" width="8.7109375" style="13"/>
    <col min="7218" max="7228" width="0" style="13" hidden="1" customWidth="1"/>
    <col min="7229" max="7229" width="8.7109375" style="13"/>
    <col min="7230" max="7230" width="7.7109375" style="13" bestFit="1" customWidth="1"/>
    <col min="7231" max="7231" width="45.7109375" style="13" customWidth="1"/>
    <col min="7232" max="7232" width="16.42578125" style="13" customWidth="1"/>
    <col min="7233" max="7233" width="22.140625" style="13" customWidth="1"/>
    <col min="7234" max="7234" width="20.140625" style="13" customWidth="1"/>
    <col min="7235" max="7235" width="21.7109375" style="13" customWidth="1"/>
    <col min="7236" max="7236" width="16" style="13" customWidth="1"/>
    <col min="7237" max="7237" width="18.42578125" style="13" customWidth="1"/>
    <col min="7238" max="7238" width="21.7109375" style="13" customWidth="1"/>
    <col min="7239" max="7239" width="13.28515625" style="13" customWidth="1"/>
    <col min="7240" max="7240" width="28.28515625" style="13" customWidth="1"/>
    <col min="7241" max="7241" width="4.7109375" style="13" customWidth="1"/>
    <col min="7242" max="7242" width="7.7109375" style="13" bestFit="1" customWidth="1"/>
    <col min="7243" max="7243" width="45.7109375" style="13" customWidth="1"/>
    <col min="7244" max="7244" width="16.42578125" style="13" customWidth="1"/>
    <col min="7245" max="7245" width="22.140625" style="13" customWidth="1"/>
    <col min="7246" max="7246" width="20.140625" style="13" customWidth="1"/>
    <col min="7247" max="7247" width="21.7109375" style="13" customWidth="1"/>
    <col min="7248" max="7248" width="16" style="13" customWidth="1"/>
    <col min="7249" max="7249" width="18.42578125" style="13" customWidth="1"/>
    <col min="7250" max="7250" width="21.7109375" style="13" customWidth="1"/>
    <col min="7251" max="7251" width="13.28515625" style="13" customWidth="1"/>
    <col min="7252" max="7252" width="28.28515625" style="13" customWidth="1"/>
    <col min="7253" max="7276" width="0" style="13" hidden="1" customWidth="1"/>
    <col min="7277" max="7279" width="8.7109375" style="13"/>
    <col min="7280" max="7280" width="21" style="13" customWidth="1"/>
    <col min="7281" max="7369" width="8.7109375" style="13"/>
    <col min="7370" max="7370" width="30.85546875" style="13" customWidth="1"/>
    <col min="7371" max="7371" width="17.28515625" style="13" customWidth="1"/>
    <col min="7372" max="7373" width="0" style="13" hidden="1" customWidth="1"/>
    <col min="7374" max="7374" width="36.28515625" style="13" customWidth="1"/>
    <col min="7375" max="7386" width="7.28515625" style="13" customWidth="1"/>
    <col min="7387" max="7387" width="7.7109375" style="13" customWidth="1"/>
    <col min="7388" max="7396" width="7.28515625" style="13" customWidth="1"/>
    <col min="7397" max="7397" width="8.140625" style="13" customWidth="1"/>
    <col min="7398" max="7421" width="7.28515625" style="13" customWidth="1"/>
    <col min="7422" max="7470" width="0" style="13" hidden="1" customWidth="1"/>
    <col min="7471" max="7471" width="13.28515625" style="13" customWidth="1"/>
    <col min="7472" max="7473" width="8.7109375" style="13"/>
    <col min="7474" max="7484" width="0" style="13" hidden="1" customWidth="1"/>
    <col min="7485" max="7485" width="8.7109375" style="13"/>
    <col min="7486" max="7486" width="7.7109375" style="13" bestFit="1" customWidth="1"/>
    <col min="7487" max="7487" width="45.7109375" style="13" customWidth="1"/>
    <col min="7488" max="7488" width="16.42578125" style="13" customWidth="1"/>
    <col min="7489" max="7489" width="22.140625" style="13" customWidth="1"/>
    <col min="7490" max="7490" width="20.140625" style="13" customWidth="1"/>
    <col min="7491" max="7491" width="21.7109375" style="13" customWidth="1"/>
    <col min="7492" max="7492" width="16" style="13" customWidth="1"/>
    <col min="7493" max="7493" width="18.42578125" style="13" customWidth="1"/>
    <col min="7494" max="7494" width="21.7109375" style="13" customWidth="1"/>
    <col min="7495" max="7495" width="13.28515625" style="13" customWidth="1"/>
    <col min="7496" max="7496" width="28.28515625" style="13" customWidth="1"/>
    <col min="7497" max="7497" width="4.7109375" style="13" customWidth="1"/>
    <col min="7498" max="7498" width="7.7109375" style="13" bestFit="1" customWidth="1"/>
    <col min="7499" max="7499" width="45.7109375" style="13" customWidth="1"/>
    <col min="7500" max="7500" width="16.42578125" style="13" customWidth="1"/>
    <col min="7501" max="7501" width="22.140625" style="13" customWidth="1"/>
    <col min="7502" max="7502" width="20.140625" style="13" customWidth="1"/>
    <col min="7503" max="7503" width="21.7109375" style="13" customWidth="1"/>
    <col min="7504" max="7504" width="16" style="13" customWidth="1"/>
    <col min="7505" max="7505" width="18.42578125" style="13" customWidth="1"/>
    <col min="7506" max="7506" width="21.7109375" style="13" customWidth="1"/>
    <col min="7507" max="7507" width="13.28515625" style="13" customWidth="1"/>
    <col min="7508" max="7508" width="28.28515625" style="13" customWidth="1"/>
    <col min="7509" max="7532" width="0" style="13" hidden="1" customWidth="1"/>
    <col min="7533" max="7535" width="8.7109375" style="13"/>
    <col min="7536" max="7536" width="21" style="13" customWidth="1"/>
    <col min="7537" max="7625" width="8.7109375" style="13"/>
    <col min="7626" max="7626" width="30.85546875" style="13" customWidth="1"/>
    <col min="7627" max="7627" width="17.28515625" style="13" customWidth="1"/>
    <col min="7628" max="7629" width="0" style="13" hidden="1" customWidth="1"/>
    <col min="7630" max="7630" width="36.28515625" style="13" customWidth="1"/>
    <col min="7631" max="7642" width="7.28515625" style="13" customWidth="1"/>
    <col min="7643" max="7643" width="7.7109375" style="13" customWidth="1"/>
    <col min="7644" max="7652" width="7.28515625" style="13" customWidth="1"/>
    <col min="7653" max="7653" width="8.140625" style="13" customWidth="1"/>
    <col min="7654" max="7677" width="7.28515625" style="13" customWidth="1"/>
    <col min="7678" max="7726" width="0" style="13" hidden="1" customWidth="1"/>
    <col min="7727" max="7727" width="13.28515625" style="13" customWidth="1"/>
    <col min="7728" max="7729" width="8.7109375" style="13"/>
    <col min="7730" max="7740" width="0" style="13" hidden="1" customWidth="1"/>
    <col min="7741" max="7741" width="8.7109375" style="13"/>
    <col min="7742" max="7742" width="7.7109375" style="13" bestFit="1" customWidth="1"/>
    <col min="7743" max="7743" width="45.7109375" style="13" customWidth="1"/>
    <col min="7744" max="7744" width="16.42578125" style="13" customWidth="1"/>
    <col min="7745" max="7745" width="22.140625" style="13" customWidth="1"/>
    <col min="7746" max="7746" width="20.140625" style="13" customWidth="1"/>
    <col min="7747" max="7747" width="21.7109375" style="13" customWidth="1"/>
    <col min="7748" max="7748" width="16" style="13" customWidth="1"/>
    <col min="7749" max="7749" width="18.42578125" style="13" customWidth="1"/>
    <col min="7750" max="7750" width="21.7109375" style="13" customWidth="1"/>
    <col min="7751" max="7751" width="13.28515625" style="13" customWidth="1"/>
    <col min="7752" max="7752" width="28.28515625" style="13" customWidth="1"/>
    <col min="7753" max="7753" width="4.7109375" style="13" customWidth="1"/>
    <col min="7754" max="7754" width="7.7109375" style="13" bestFit="1" customWidth="1"/>
    <col min="7755" max="7755" width="45.7109375" style="13" customWidth="1"/>
    <col min="7756" max="7756" width="16.42578125" style="13" customWidth="1"/>
    <col min="7757" max="7757" width="22.140625" style="13" customWidth="1"/>
    <col min="7758" max="7758" width="20.140625" style="13" customWidth="1"/>
    <col min="7759" max="7759" width="21.7109375" style="13" customWidth="1"/>
    <col min="7760" max="7760" width="16" style="13" customWidth="1"/>
    <col min="7761" max="7761" width="18.42578125" style="13" customWidth="1"/>
    <col min="7762" max="7762" width="21.7109375" style="13" customWidth="1"/>
    <col min="7763" max="7763" width="13.28515625" style="13" customWidth="1"/>
    <col min="7764" max="7764" width="28.28515625" style="13" customWidth="1"/>
    <col min="7765" max="7788" width="0" style="13" hidden="1" customWidth="1"/>
    <col min="7789" max="7791" width="8.7109375" style="13"/>
    <col min="7792" max="7792" width="21" style="13" customWidth="1"/>
    <col min="7793" max="7881" width="8.7109375" style="13"/>
    <col min="7882" max="7882" width="30.85546875" style="13" customWidth="1"/>
    <col min="7883" max="7883" width="17.28515625" style="13" customWidth="1"/>
    <col min="7884" max="7885" width="0" style="13" hidden="1" customWidth="1"/>
    <col min="7886" max="7886" width="36.28515625" style="13" customWidth="1"/>
    <col min="7887" max="7898" width="7.28515625" style="13" customWidth="1"/>
    <col min="7899" max="7899" width="7.7109375" style="13" customWidth="1"/>
    <col min="7900" max="7908" width="7.28515625" style="13" customWidth="1"/>
    <col min="7909" max="7909" width="8.140625" style="13" customWidth="1"/>
    <col min="7910" max="7933" width="7.28515625" style="13" customWidth="1"/>
    <col min="7934" max="7982" width="0" style="13" hidden="1" customWidth="1"/>
    <col min="7983" max="7983" width="13.28515625" style="13" customWidth="1"/>
    <col min="7984" max="7985" width="8.7109375" style="13"/>
    <col min="7986" max="7996" width="0" style="13" hidden="1" customWidth="1"/>
    <col min="7997" max="7997" width="8.7109375" style="13"/>
    <col min="7998" max="7998" width="7.7109375" style="13" bestFit="1" customWidth="1"/>
    <col min="7999" max="7999" width="45.7109375" style="13" customWidth="1"/>
    <col min="8000" max="8000" width="16.42578125" style="13" customWidth="1"/>
    <col min="8001" max="8001" width="22.140625" style="13" customWidth="1"/>
    <col min="8002" max="8002" width="20.140625" style="13" customWidth="1"/>
    <col min="8003" max="8003" width="21.7109375" style="13" customWidth="1"/>
    <col min="8004" max="8004" width="16" style="13" customWidth="1"/>
    <col min="8005" max="8005" width="18.42578125" style="13" customWidth="1"/>
    <col min="8006" max="8006" width="21.7109375" style="13" customWidth="1"/>
    <col min="8007" max="8007" width="13.28515625" style="13" customWidth="1"/>
    <col min="8008" max="8008" width="28.28515625" style="13" customWidth="1"/>
    <col min="8009" max="8009" width="4.7109375" style="13" customWidth="1"/>
    <col min="8010" max="8010" width="7.7109375" style="13" bestFit="1" customWidth="1"/>
    <col min="8011" max="8011" width="45.7109375" style="13" customWidth="1"/>
    <col min="8012" max="8012" width="16.42578125" style="13" customWidth="1"/>
    <col min="8013" max="8013" width="22.140625" style="13" customWidth="1"/>
    <col min="8014" max="8014" width="20.140625" style="13" customWidth="1"/>
    <col min="8015" max="8015" width="21.7109375" style="13" customWidth="1"/>
    <col min="8016" max="8016" width="16" style="13" customWidth="1"/>
    <col min="8017" max="8017" width="18.42578125" style="13" customWidth="1"/>
    <col min="8018" max="8018" width="21.7109375" style="13" customWidth="1"/>
    <col min="8019" max="8019" width="13.28515625" style="13" customWidth="1"/>
    <col min="8020" max="8020" width="28.28515625" style="13" customWidth="1"/>
    <col min="8021" max="8044" width="0" style="13" hidden="1" customWidth="1"/>
    <col min="8045" max="8047" width="8.7109375" style="13"/>
    <col min="8048" max="8048" width="21" style="13" customWidth="1"/>
    <col min="8049" max="8137" width="8.7109375" style="13"/>
    <col min="8138" max="8138" width="30.85546875" style="13" customWidth="1"/>
    <col min="8139" max="8139" width="17.28515625" style="13" customWidth="1"/>
    <col min="8140" max="8141" width="0" style="13" hidden="1" customWidth="1"/>
    <col min="8142" max="8142" width="36.28515625" style="13" customWidth="1"/>
    <col min="8143" max="8154" width="7.28515625" style="13" customWidth="1"/>
    <col min="8155" max="8155" width="7.7109375" style="13" customWidth="1"/>
    <col min="8156" max="8164" width="7.28515625" style="13" customWidth="1"/>
    <col min="8165" max="8165" width="8.140625" style="13" customWidth="1"/>
    <col min="8166" max="8189" width="7.28515625" style="13" customWidth="1"/>
    <col min="8190" max="8238" width="0" style="13" hidden="1" customWidth="1"/>
    <col min="8239" max="8239" width="13.28515625" style="13" customWidth="1"/>
    <col min="8240" max="8241" width="8.7109375" style="13"/>
    <col min="8242" max="8252" width="0" style="13" hidden="1" customWidth="1"/>
    <col min="8253" max="8253" width="8.7109375" style="13"/>
    <col min="8254" max="8254" width="7.7109375" style="13" bestFit="1" customWidth="1"/>
    <col min="8255" max="8255" width="45.7109375" style="13" customWidth="1"/>
    <col min="8256" max="8256" width="16.42578125" style="13" customWidth="1"/>
    <col min="8257" max="8257" width="22.140625" style="13" customWidth="1"/>
    <col min="8258" max="8258" width="20.140625" style="13" customWidth="1"/>
    <col min="8259" max="8259" width="21.7109375" style="13" customWidth="1"/>
    <col min="8260" max="8260" width="16" style="13" customWidth="1"/>
    <col min="8261" max="8261" width="18.42578125" style="13" customWidth="1"/>
    <col min="8262" max="8262" width="21.7109375" style="13" customWidth="1"/>
    <col min="8263" max="8263" width="13.28515625" style="13" customWidth="1"/>
    <col min="8264" max="8264" width="28.28515625" style="13" customWidth="1"/>
    <col min="8265" max="8265" width="4.7109375" style="13" customWidth="1"/>
    <col min="8266" max="8266" width="7.7109375" style="13" bestFit="1" customWidth="1"/>
    <col min="8267" max="8267" width="45.7109375" style="13" customWidth="1"/>
    <col min="8268" max="8268" width="16.42578125" style="13" customWidth="1"/>
    <col min="8269" max="8269" width="22.140625" style="13" customWidth="1"/>
    <col min="8270" max="8270" width="20.140625" style="13" customWidth="1"/>
    <col min="8271" max="8271" width="21.7109375" style="13" customWidth="1"/>
    <col min="8272" max="8272" width="16" style="13" customWidth="1"/>
    <col min="8273" max="8273" width="18.42578125" style="13" customWidth="1"/>
    <col min="8274" max="8274" width="21.7109375" style="13" customWidth="1"/>
    <col min="8275" max="8275" width="13.28515625" style="13" customWidth="1"/>
    <col min="8276" max="8276" width="28.28515625" style="13" customWidth="1"/>
    <col min="8277" max="8300" width="0" style="13" hidden="1" customWidth="1"/>
    <col min="8301" max="8303" width="8.7109375" style="13"/>
    <col min="8304" max="8304" width="21" style="13" customWidth="1"/>
    <col min="8305" max="8393" width="8.7109375" style="13"/>
    <col min="8394" max="8394" width="30.85546875" style="13" customWidth="1"/>
    <col min="8395" max="8395" width="17.28515625" style="13" customWidth="1"/>
    <col min="8396" max="8397" width="0" style="13" hidden="1" customWidth="1"/>
    <col min="8398" max="8398" width="36.28515625" style="13" customWidth="1"/>
    <col min="8399" max="8410" width="7.28515625" style="13" customWidth="1"/>
    <col min="8411" max="8411" width="7.7109375" style="13" customWidth="1"/>
    <col min="8412" max="8420" width="7.28515625" style="13" customWidth="1"/>
    <col min="8421" max="8421" width="8.140625" style="13" customWidth="1"/>
    <col min="8422" max="8445" width="7.28515625" style="13" customWidth="1"/>
    <col min="8446" max="8494" width="0" style="13" hidden="1" customWidth="1"/>
    <col min="8495" max="8495" width="13.28515625" style="13" customWidth="1"/>
    <col min="8496" max="8497" width="8.7109375" style="13"/>
    <col min="8498" max="8508" width="0" style="13" hidden="1" customWidth="1"/>
    <col min="8509" max="8509" width="8.7109375" style="13"/>
    <col min="8510" max="8510" width="7.7109375" style="13" bestFit="1" customWidth="1"/>
    <col min="8511" max="8511" width="45.7109375" style="13" customWidth="1"/>
    <col min="8512" max="8512" width="16.42578125" style="13" customWidth="1"/>
    <col min="8513" max="8513" width="22.140625" style="13" customWidth="1"/>
    <col min="8514" max="8514" width="20.140625" style="13" customWidth="1"/>
    <col min="8515" max="8515" width="21.7109375" style="13" customWidth="1"/>
    <col min="8516" max="8516" width="16" style="13" customWidth="1"/>
    <col min="8517" max="8517" width="18.42578125" style="13" customWidth="1"/>
    <col min="8518" max="8518" width="21.7109375" style="13" customWidth="1"/>
    <col min="8519" max="8519" width="13.28515625" style="13" customWidth="1"/>
    <col min="8520" max="8520" width="28.28515625" style="13" customWidth="1"/>
    <col min="8521" max="8521" width="4.7109375" style="13" customWidth="1"/>
    <col min="8522" max="8522" width="7.7109375" style="13" bestFit="1" customWidth="1"/>
    <col min="8523" max="8523" width="45.7109375" style="13" customWidth="1"/>
    <col min="8524" max="8524" width="16.42578125" style="13" customWidth="1"/>
    <col min="8525" max="8525" width="22.140625" style="13" customWidth="1"/>
    <col min="8526" max="8526" width="20.140625" style="13" customWidth="1"/>
    <col min="8527" max="8527" width="21.7109375" style="13" customWidth="1"/>
    <col min="8528" max="8528" width="16" style="13" customWidth="1"/>
    <col min="8529" max="8529" width="18.42578125" style="13" customWidth="1"/>
    <col min="8530" max="8530" width="21.7109375" style="13" customWidth="1"/>
    <col min="8531" max="8531" width="13.28515625" style="13" customWidth="1"/>
    <col min="8532" max="8532" width="28.28515625" style="13" customWidth="1"/>
    <col min="8533" max="8556" width="0" style="13" hidden="1" customWidth="1"/>
    <col min="8557" max="8559" width="8.7109375" style="13"/>
    <col min="8560" max="8560" width="21" style="13" customWidth="1"/>
    <col min="8561" max="8649" width="8.7109375" style="13"/>
    <col min="8650" max="8650" width="30.85546875" style="13" customWidth="1"/>
    <col min="8651" max="8651" width="17.28515625" style="13" customWidth="1"/>
    <col min="8652" max="8653" width="0" style="13" hidden="1" customWidth="1"/>
    <col min="8654" max="8654" width="36.28515625" style="13" customWidth="1"/>
    <col min="8655" max="8666" width="7.28515625" style="13" customWidth="1"/>
    <col min="8667" max="8667" width="7.7109375" style="13" customWidth="1"/>
    <col min="8668" max="8676" width="7.28515625" style="13" customWidth="1"/>
    <col min="8677" max="8677" width="8.140625" style="13" customWidth="1"/>
    <col min="8678" max="8701" width="7.28515625" style="13" customWidth="1"/>
    <col min="8702" max="8750" width="0" style="13" hidden="1" customWidth="1"/>
    <col min="8751" max="8751" width="13.28515625" style="13" customWidth="1"/>
    <col min="8752" max="8753" width="8.7109375" style="13"/>
    <col min="8754" max="8764" width="0" style="13" hidden="1" customWidth="1"/>
    <col min="8765" max="8765" width="8.7109375" style="13"/>
    <col min="8766" max="8766" width="7.7109375" style="13" bestFit="1" customWidth="1"/>
    <col min="8767" max="8767" width="45.7109375" style="13" customWidth="1"/>
    <col min="8768" max="8768" width="16.42578125" style="13" customWidth="1"/>
    <col min="8769" max="8769" width="22.140625" style="13" customWidth="1"/>
    <col min="8770" max="8770" width="20.140625" style="13" customWidth="1"/>
    <col min="8771" max="8771" width="21.7109375" style="13" customWidth="1"/>
    <col min="8772" max="8772" width="16" style="13" customWidth="1"/>
    <col min="8773" max="8773" width="18.42578125" style="13" customWidth="1"/>
    <col min="8774" max="8774" width="21.7109375" style="13" customWidth="1"/>
    <col min="8775" max="8775" width="13.28515625" style="13" customWidth="1"/>
    <col min="8776" max="8776" width="28.28515625" style="13" customWidth="1"/>
    <col min="8777" max="8777" width="4.7109375" style="13" customWidth="1"/>
    <col min="8778" max="8778" width="7.7109375" style="13" bestFit="1" customWidth="1"/>
    <col min="8779" max="8779" width="45.7109375" style="13" customWidth="1"/>
    <col min="8780" max="8780" width="16.42578125" style="13" customWidth="1"/>
    <col min="8781" max="8781" width="22.140625" style="13" customWidth="1"/>
    <col min="8782" max="8782" width="20.140625" style="13" customWidth="1"/>
    <col min="8783" max="8783" width="21.7109375" style="13" customWidth="1"/>
    <col min="8784" max="8784" width="16" style="13" customWidth="1"/>
    <col min="8785" max="8785" width="18.42578125" style="13" customWidth="1"/>
    <col min="8786" max="8786" width="21.7109375" style="13" customWidth="1"/>
    <col min="8787" max="8787" width="13.28515625" style="13" customWidth="1"/>
    <col min="8788" max="8788" width="28.28515625" style="13" customWidth="1"/>
    <col min="8789" max="8812" width="0" style="13" hidden="1" customWidth="1"/>
    <col min="8813" max="8815" width="8.7109375" style="13"/>
    <col min="8816" max="8816" width="21" style="13" customWidth="1"/>
    <col min="8817" max="8905" width="8.7109375" style="13"/>
    <col min="8906" max="8906" width="30.85546875" style="13" customWidth="1"/>
    <col min="8907" max="8907" width="17.28515625" style="13" customWidth="1"/>
    <col min="8908" max="8909" width="0" style="13" hidden="1" customWidth="1"/>
    <col min="8910" max="8910" width="36.28515625" style="13" customWidth="1"/>
    <col min="8911" max="8922" width="7.28515625" style="13" customWidth="1"/>
    <col min="8923" max="8923" width="7.7109375" style="13" customWidth="1"/>
    <col min="8924" max="8932" width="7.28515625" style="13" customWidth="1"/>
    <col min="8933" max="8933" width="8.140625" style="13" customWidth="1"/>
    <col min="8934" max="8957" width="7.28515625" style="13" customWidth="1"/>
    <col min="8958" max="9006" width="0" style="13" hidden="1" customWidth="1"/>
    <col min="9007" max="9007" width="13.28515625" style="13" customWidth="1"/>
    <col min="9008" max="9009" width="8.7109375" style="13"/>
    <col min="9010" max="9020" width="0" style="13" hidden="1" customWidth="1"/>
    <col min="9021" max="9021" width="8.7109375" style="13"/>
    <col min="9022" max="9022" width="7.7109375" style="13" bestFit="1" customWidth="1"/>
    <col min="9023" max="9023" width="45.7109375" style="13" customWidth="1"/>
    <col min="9024" max="9024" width="16.42578125" style="13" customWidth="1"/>
    <col min="9025" max="9025" width="22.140625" style="13" customWidth="1"/>
    <col min="9026" max="9026" width="20.140625" style="13" customWidth="1"/>
    <col min="9027" max="9027" width="21.7109375" style="13" customWidth="1"/>
    <col min="9028" max="9028" width="16" style="13" customWidth="1"/>
    <col min="9029" max="9029" width="18.42578125" style="13" customWidth="1"/>
    <col min="9030" max="9030" width="21.7109375" style="13" customWidth="1"/>
    <col min="9031" max="9031" width="13.28515625" style="13" customWidth="1"/>
    <col min="9032" max="9032" width="28.28515625" style="13" customWidth="1"/>
    <col min="9033" max="9033" width="4.7109375" style="13" customWidth="1"/>
    <col min="9034" max="9034" width="7.7109375" style="13" bestFit="1" customWidth="1"/>
    <col min="9035" max="9035" width="45.7109375" style="13" customWidth="1"/>
    <col min="9036" max="9036" width="16.42578125" style="13" customWidth="1"/>
    <col min="9037" max="9037" width="22.140625" style="13" customWidth="1"/>
    <col min="9038" max="9038" width="20.140625" style="13" customWidth="1"/>
    <col min="9039" max="9039" width="21.7109375" style="13" customWidth="1"/>
    <col min="9040" max="9040" width="16" style="13" customWidth="1"/>
    <col min="9041" max="9041" width="18.42578125" style="13" customWidth="1"/>
    <col min="9042" max="9042" width="21.7109375" style="13" customWidth="1"/>
    <col min="9043" max="9043" width="13.28515625" style="13" customWidth="1"/>
    <col min="9044" max="9044" width="28.28515625" style="13" customWidth="1"/>
    <col min="9045" max="9068" width="0" style="13" hidden="1" customWidth="1"/>
    <col min="9069" max="9071" width="8.7109375" style="13"/>
    <col min="9072" max="9072" width="21" style="13" customWidth="1"/>
    <col min="9073" max="9161" width="8.7109375" style="13"/>
    <col min="9162" max="9162" width="30.85546875" style="13" customWidth="1"/>
    <col min="9163" max="9163" width="17.28515625" style="13" customWidth="1"/>
    <col min="9164" max="9165" width="0" style="13" hidden="1" customWidth="1"/>
    <col min="9166" max="9166" width="36.28515625" style="13" customWidth="1"/>
    <col min="9167" max="9178" width="7.28515625" style="13" customWidth="1"/>
    <col min="9179" max="9179" width="7.7109375" style="13" customWidth="1"/>
    <col min="9180" max="9188" width="7.28515625" style="13" customWidth="1"/>
    <col min="9189" max="9189" width="8.140625" style="13" customWidth="1"/>
    <col min="9190" max="9213" width="7.28515625" style="13" customWidth="1"/>
    <col min="9214" max="9262" width="0" style="13" hidden="1" customWidth="1"/>
    <col min="9263" max="9263" width="13.28515625" style="13" customWidth="1"/>
    <col min="9264" max="9265" width="8.7109375" style="13"/>
    <col min="9266" max="9276" width="0" style="13" hidden="1" customWidth="1"/>
    <col min="9277" max="9277" width="8.7109375" style="13"/>
    <col min="9278" max="9278" width="7.7109375" style="13" bestFit="1" customWidth="1"/>
    <col min="9279" max="9279" width="45.7109375" style="13" customWidth="1"/>
    <col min="9280" max="9280" width="16.42578125" style="13" customWidth="1"/>
    <col min="9281" max="9281" width="22.140625" style="13" customWidth="1"/>
    <col min="9282" max="9282" width="20.140625" style="13" customWidth="1"/>
    <col min="9283" max="9283" width="21.7109375" style="13" customWidth="1"/>
    <col min="9284" max="9284" width="16" style="13" customWidth="1"/>
    <col min="9285" max="9285" width="18.42578125" style="13" customWidth="1"/>
    <col min="9286" max="9286" width="21.7109375" style="13" customWidth="1"/>
    <col min="9287" max="9287" width="13.28515625" style="13" customWidth="1"/>
    <col min="9288" max="9288" width="28.28515625" style="13" customWidth="1"/>
    <col min="9289" max="9289" width="4.7109375" style="13" customWidth="1"/>
    <col min="9290" max="9290" width="7.7109375" style="13" bestFit="1" customWidth="1"/>
    <col min="9291" max="9291" width="45.7109375" style="13" customWidth="1"/>
    <col min="9292" max="9292" width="16.42578125" style="13" customWidth="1"/>
    <col min="9293" max="9293" width="22.140625" style="13" customWidth="1"/>
    <col min="9294" max="9294" width="20.140625" style="13" customWidth="1"/>
    <col min="9295" max="9295" width="21.7109375" style="13" customWidth="1"/>
    <col min="9296" max="9296" width="16" style="13" customWidth="1"/>
    <col min="9297" max="9297" width="18.42578125" style="13" customWidth="1"/>
    <col min="9298" max="9298" width="21.7109375" style="13" customWidth="1"/>
    <col min="9299" max="9299" width="13.28515625" style="13" customWidth="1"/>
    <col min="9300" max="9300" width="28.28515625" style="13" customWidth="1"/>
    <col min="9301" max="9324" width="0" style="13" hidden="1" customWidth="1"/>
    <col min="9325" max="9327" width="8.7109375" style="13"/>
    <col min="9328" max="9328" width="21" style="13" customWidth="1"/>
    <col min="9329" max="9417" width="8.7109375" style="13"/>
    <col min="9418" max="9418" width="30.85546875" style="13" customWidth="1"/>
    <col min="9419" max="9419" width="17.28515625" style="13" customWidth="1"/>
    <col min="9420" max="9421" width="0" style="13" hidden="1" customWidth="1"/>
    <col min="9422" max="9422" width="36.28515625" style="13" customWidth="1"/>
    <col min="9423" max="9434" width="7.28515625" style="13" customWidth="1"/>
    <col min="9435" max="9435" width="7.7109375" style="13" customWidth="1"/>
    <col min="9436" max="9444" width="7.28515625" style="13" customWidth="1"/>
    <col min="9445" max="9445" width="8.140625" style="13" customWidth="1"/>
    <col min="9446" max="9469" width="7.28515625" style="13" customWidth="1"/>
    <col min="9470" max="9518" width="0" style="13" hidden="1" customWidth="1"/>
    <col min="9519" max="9519" width="13.28515625" style="13" customWidth="1"/>
    <col min="9520" max="9521" width="8.7109375" style="13"/>
    <col min="9522" max="9532" width="0" style="13" hidden="1" customWidth="1"/>
    <col min="9533" max="9533" width="8.7109375" style="13"/>
    <col min="9534" max="9534" width="7.7109375" style="13" bestFit="1" customWidth="1"/>
    <col min="9535" max="9535" width="45.7109375" style="13" customWidth="1"/>
    <col min="9536" max="9536" width="16.42578125" style="13" customWidth="1"/>
    <col min="9537" max="9537" width="22.140625" style="13" customWidth="1"/>
    <col min="9538" max="9538" width="20.140625" style="13" customWidth="1"/>
    <col min="9539" max="9539" width="21.7109375" style="13" customWidth="1"/>
    <col min="9540" max="9540" width="16" style="13" customWidth="1"/>
    <col min="9541" max="9541" width="18.42578125" style="13" customWidth="1"/>
    <col min="9542" max="9542" width="21.7109375" style="13" customWidth="1"/>
    <col min="9543" max="9543" width="13.28515625" style="13" customWidth="1"/>
    <col min="9544" max="9544" width="28.28515625" style="13" customWidth="1"/>
    <col min="9545" max="9545" width="4.7109375" style="13" customWidth="1"/>
    <col min="9546" max="9546" width="7.7109375" style="13" bestFit="1" customWidth="1"/>
    <col min="9547" max="9547" width="45.7109375" style="13" customWidth="1"/>
    <col min="9548" max="9548" width="16.42578125" style="13" customWidth="1"/>
    <col min="9549" max="9549" width="22.140625" style="13" customWidth="1"/>
    <col min="9550" max="9550" width="20.140625" style="13" customWidth="1"/>
    <col min="9551" max="9551" width="21.7109375" style="13" customWidth="1"/>
    <col min="9552" max="9552" width="16" style="13" customWidth="1"/>
    <col min="9553" max="9553" width="18.42578125" style="13" customWidth="1"/>
    <col min="9554" max="9554" width="21.7109375" style="13" customWidth="1"/>
    <col min="9555" max="9555" width="13.28515625" style="13" customWidth="1"/>
    <col min="9556" max="9556" width="28.28515625" style="13" customWidth="1"/>
    <col min="9557" max="9580" width="0" style="13" hidden="1" customWidth="1"/>
    <col min="9581" max="9583" width="8.7109375" style="13"/>
    <col min="9584" max="9584" width="21" style="13" customWidth="1"/>
    <col min="9585" max="9673" width="8.7109375" style="13"/>
    <col min="9674" max="9674" width="30.85546875" style="13" customWidth="1"/>
    <col min="9675" max="9675" width="17.28515625" style="13" customWidth="1"/>
    <col min="9676" max="9677" width="0" style="13" hidden="1" customWidth="1"/>
    <col min="9678" max="9678" width="36.28515625" style="13" customWidth="1"/>
    <col min="9679" max="9690" width="7.28515625" style="13" customWidth="1"/>
    <col min="9691" max="9691" width="7.7109375" style="13" customWidth="1"/>
    <col min="9692" max="9700" width="7.28515625" style="13" customWidth="1"/>
    <col min="9701" max="9701" width="8.140625" style="13" customWidth="1"/>
    <col min="9702" max="9725" width="7.28515625" style="13" customWidth="1"/>
    <col min="9726" max="9774" width="0" style="13" hidden="1" customWidth="1"/>
    <col min="9775" max="9775" width="13.28515625" style="13" customWidth="1"/>
    <col min="9776" max="9777" width="8.7109375" style="13"/>
    <col min="9778" max="9788" width="0" style="13" hidden="1" customWidth="1"/>
    <col min="9789" max="9789" width="8.7109375" style="13"/>
    <col min="9790" max="9790" width="7.7109375" style="13" bestFit="1" customWidth="1"/>
    <col min="9791" max="9791" width="45.7109375" style="13" customWidth="1"/>
    <col min="9792" max="9792" width="16.42578125" style="13" customWidth="1"/>
    <col min="9793" max="9793" width="22.140625" style="13" customWidth="1"/>
    <col min="9794" max="9794" width="20.140625" style="13" customWidth="1"/>
    <col min="9795" max="9795" width="21.7109375" style="13" customWidth="1"/>
    <col min="9796" max="9796" width="16" style="13" customWidth="1"/>
    <col min="9797" max="9797" width="18.42578125" style="13" customWidth="1"/>
    <col min="9798" max="9798" width="21.7109375" style="13" customWidth="1"/>
    <col min="9799" max="9799" width="13.28515625" style="13" customWidth="1"/>
    <col min="9800" max="9800" width="28.28515625" style="13" customWidth="1"/>
    <col min="9801" max="9801" width="4.7109375" style="13" customWidth="1"/>
    <col min="9802" max="9802" width="7.7109375" style="13" bestFit="1" customWidth="1"/>
    <col min="9803" max="9803" width="45.7109375" style="13" customWidth="1"/>
    <col min="9804" max="9804" width="16.42578125" style="13" customWidth="1"/>
    <col min="9805" max="9805" width="22.140625" style="13" customWidth="1"/>
    <col min="9806" max="9806" width="20.140625" style="13" customWidth="1"/>
    <col min="9807" max="9807" width="21.7109375" style="13" customWidth="1"/>
    <col min="9808" max="9808" width="16" style="13" customWidth="1"/>
    <col min="9809" max="9809" width="18.42578125" style="13" customWidth="1"/>
    <col min="9810" max="9810" width="21.7109375" style="13" customWidth="1"/>
    <col min="9811" max="9811" width="13.28515625" style="13" customWidth="1"/>
    <col min="9812" max="9812" width="28.28515625" style="13" customWidth="1"/>
    <col min="9813" max="9836" width="0" style="13" hidden="1" customWidth="1"/>
    <col min="9837" max="9839" width="8.7109375" style="13"/>
    <col min="9840" max="9840" width="21" style="13" customWidth="1"/>
    <col min="9841" max="9929" width="8.7109375" style="13"/>
    <col min="9930" max="9930" width="30.85546875" style="13" customWidth="1"/>
    <col min="9931" max="9931" width="17.28515625" style="13" customWidth="1"/>
    <col min="9932" max="9933" width="0" style="13" hidden="1" customWidth="1"/>
    <col min="9934" max="9934" width="36.28515625" style="13" customWidth="1"/>
    <col min="9935" max="9946" width="7.28515625" style="13" customWidth="1"/>
    <col min="9947" max="9947" width="7.7109375" style="13" customWidth="1"/>
    <col min="9948" max="9956" width="7.28515625" style="13" customWidth="1"/>
    <col min="9957" max="9957" width="8.140625" style="13" customWidth="1"/>
    <col min="9958" max="9981" width="7.28515625" style="13" customWidth="1"/>
    <col min="9982" max="10030" width="0" style="13" hidden="1" customWidth="1"/>
    <col min="10031" max="10031" width="13.28515625" style="13" customWidth="1"/>
    <col min="10032" max="10033" width="8.7109375" style="13"/>
    <col min="10034" max="10044" width="0" style="13" hidden="1" customWidth="1"/>
    <col min="10045" max="10045" width="8.7109375" style="13"/>
    <col min="10046" max="10046" width="7.7109375" style="13" bestFit="1" customWidth="1"/>
    <col min="10047" max="10047" width="45.7109375" style="13" customWidth="1"/>
    <col min="10048" max="10048" width="16.42578125" style="13" customWidth="1"/>
    <col min="10049" max="10049" width="22.140625" style="13" customWidth="1"/>
    <col min="10050" max="10050" width="20.140625" style="13" customWidth="1"/>
    <col min="10051" max="10051" width="21.7109375" style="13" customWidth="1"/>
    <col min="10052" max="10052" width="16" style="13" customWidth="1"/>
    <col min="10053" max="10053" width="18.42578125" style="13" customWidth="1"/>
    <col min="10054" max="10054" width="21.7109375" style="13" customWidth="1"/>
    <col min="10055" max="10055" width="13.28515625" style="13" customWidth="1"/>
    <col min="10056" max="10056" width="28.28515625" style="13" customWidth="1"/>
    <col min="10057" max="10057" width="4.7109375" style="13" customWidth="1"/>
    <col min="10058" max="10058" width="7.7109375" style="13" bestFit="1" customWidth="1"/>
    <col min="10059" max="10059" width="45.7109375" style="13" customWidth="1"/>
    <col min="10060" max="10060" width="16.42578125" style="13" customWidth="1"/>
    <col min="10061" max="10061" width="22.140625" style="13" customWidth="1"/>
    <col min="10062" max="10062" width="20.140625" style="13" customWidth="1"/>
    <col min="10063" max="10063" width="21.7109375" style="13" customWidth="1"/>
    <col min="10064" max="10064" width="16" style="13" customWidth="1"/>
    <col min="10065" max="10065" width="18.42578125" style="13" customWidth="1"/>
    <col min="10066" max="10066" width="21.7109375" style="13" customWidth="1"/>
    <col min="10067" max="10067" width="13.28515625" style="13" customWidth="1"/>
    <col min="10068" max="10068" width="28.28515625" style="13" customWidth="1"/>
    <col min="10069" max="10092" width="0" style="13" hidden="1" customWidth="1"/>
    <col min="10093" max="10095" width="8.7109375" style="13"/>
    <col min="10096" max="10096" width="21" style="13" customWidth="1"/>
    <col min="10097" max="10185" width="8.7109375" style="13"/>
    <col min="10186" max="10186" width="30.85546875" style="13" customWidth="1"/>
    <col min="10187" max="10187" width="17.28515625" style="13" customWidth="1"/>
    <col min="10188" max="10189" width="0" style="13" hidden="1" customWidth="1"/>
    <col min="10190" max="10190" width="36.28515625" style="13" customWidth="1"/>
    <col min="10191" max="10202" width="7.28515625" style="13" customWidth="1"/>
    <col min="10203" max="10203" width="7.7109375" style="13" customWidth="1"/>
    <col min="10204" max="10212" width="7.28515625" style="13" customWidth="1"/>
    <col min="10213" max="10213" width="8.140625" style="13" customWidth="1"/>
    <col min="10214" max="10237" width="7.28515625" style="13" customWidth="1"/>
    <col min="10238" max="10286" width="0" style="13" hidden="1" customWidth="1"/>
    <col min="10287" max="10287" width="13.28515625" style="13" customWidth="1"/>
    <col min="10288" max="10289" width="8.7109375" style="13"/>
    <col min="10290" max="10300" width="0" style="13" hidden="1" customWidth="1"/>
    <col min="10301" max="10301" width="8.7109375" style="13"/>
    <col min="10302" max="10302" width="7.7109375" style="13" bestFit="1" customWidth="1"/>
    <col min="10303" max="10303" width="45.7109375" style="13" customWidth="1"/>
    <col min="10304" max="10304" width="16.42578125" style="13" customWidth="1"/>
    <col min="10305" max="10305" width="22.140625" style="13" customWidth="1"/>
    <col min="10306" max="10306" width="20.140625" style="13" customWidth="1"/>
    <col min="10307" max="10307" width="21.7109375" style="13" customWidth="1"/>
    <col min="10308" max="10308" width="16" style="13" customWidth="1"/>
    <col min="10309" max="10309" width="18.42578125" style="13" customWidth="1"/>
    <col min="10310" max="10310" width="21.7109375" style="13" customWidth="1"/>
    <col min="10311" max="10311" width="13.28515625" style="13" customWidth="1"/>
    <col min="10312" max="10312" width="28.28515625" style="13" customWidth="1"/>
    <col min="10313" max="10313" width="4.7109375" style="13" customWidth="1"/>
    <col min="10314" max="10314" width="7.7109375" style="13" bestFit="1" customWidth="1"/>
    <col min="10315" max="10315" width="45.7109375" style="13" customWidth="1"/>
    <col min="10316" max="10316" width="16.42578125" style="13" customWidth="1"/>
    <col min="10317" max="10317" width="22.140625" style="13" customWidth="1"/>
    <col min="10318" max="10318" width="20.140625" style="13" customWidth="1"/>
    <col min="10319" max="10319" width="21.7109375" style="13" customWidth="1"/>
    <col min="10320" max="10320" width="16" style="13" customWidth="1"/>
    <col min="10321" max="10321" width="18.42578125" style="13" customWidth="1"/>
    <col min="10322" max="10322" width="21.7109375" style="13" customWidth="1"/>
    <col min="10323" max="10323" width="13.28515625" style="13" customWidth="1"/>
    <col min="10324" max="10324" width="28.28515625" style="13" customWidth="1"/>
    <col min="10325" max="10348" width="0" style="13" hidden="1" customWidth="1"/>
    <col min="10349" max="10351" width="8.7109375" style="13"/>
    <col min="10352" max="10352" width="21" style="13" customWidth="1"/>
    <col min="10353" max="10441" width="8.7109375" style="13"/>
    <col min="10442" max="10442" width="30.85546875" style="13" customWidth="1"/>
    <col min="10443" max="10443" width="17.28515625" style="13" customWidth="1"/>
    <col min="10444" max="10445" width="0" style="13" hidden="1" customWidth="1"/>
    <col min="10446" max="10446" width="36.28515625" style="13" customWidth="1"/>
    <col min="10447" max="10458" width="7.28515625" style="13" customWidth="1"/>
    <col min="10459" max="10459" width="7.7109375" style="13" customWidth="1"/>
    <col min="10460" max="10468" width="7.28515625" style="13" customWidth="1"/>
    <col min="10469" max="10469" width="8.140625" style="13" customWidth="1"/>
    <col min="10470" max="10493" width="7.28515625" style="13" customWidth="1"/>
    <col min="10494" max="10542" width="0" style="13" hidden="1" customWidth="1"/>
    <col min="10543" max="10543" width="13.28515625" style="13" customWidth="1"/>
    <col min="10544" max="10545" width="8.7109375" style="13"/>
    <col min="10546" max="10556" width="0" style="13" hidden="1" customWidth="1"/>
    <col min="10557" max="10557" width="8.7109375" style="13"/>
    <col min="10558" max="10558" width="7.7109375" style="13" bestFit="1" customWidth="1"/>
    <col min="10559" max="10559" width="45.7109375" style="13" customWidth="1"/>
    <col min="10560" max="10560" width="16.42578125" style="13" customWidth="1"/>
    <col min="10561" max="10561" width="22.140625" style="13" customWidth="1"/>
    <col min="10562" max="10562" width="20.140625" style="13" customWidth="1"/>
    <col min="10563" max="10563" width="21.7109375" style="13" customWidth="1"/>
    <col min="10564" max="10564" width="16" style="13" customWidth="1"/>
    <col min="10565" max="10565" width="18.42578125" style="13" customWidth="1"/>
    <col min="10566" max="10566" width="21.7109375" style="13" customWidth="1"/>
    <col min="10567" max="10567" width="13.28515625" style="13" customWidth="1"/>
    <col min="10568" max="10568" width="28.28515625" style="13" customWidth="1"/>
    <col min="10569" max="10569" width="4.7109375" style="13" customWidth="1"/>
    <col min="10570" max="10570" width="7.7109375" style="13" bestFit="1" customWidth="1"/>
    <col min="10571" max="10571" width="45.7109375" style="13" customWidth="1"/>
    <col min="10572" max="10572" width="16.42578125" style="13" customWidth="1"/>
    <col min="10573" max="10573" width="22.140625" style="13" customWidth="1"/>
    <col min="10574" max="10574" width="20.140625" style="13" customWidth="1"/>
    <col min="10575" max="10575" width="21.7109375" style="13" customWidth="1"/>
    <col min="10576" max="10576" width="16" style="13" customWidth="1"/>
    <col min="10577" max="10577" width="18.42578125" style="13" customWidth="1"/>
    <col min="10578" max="10578" width="21.7109375" style="13" customWidth="1"/>
    <col min="10579" max="10579" width="13.28515625" style="13" customWidth="1"/>
    <col min="10580" max="10580" width="28.28515625" style="13" customWidth="1"/>
    <col min="10581" max="10604" width="0" style="13" hidden="1" customWidth="1"/>
    <col min="10605" max="10607" width="8.7109375" style="13"/>
    <col min="10608" max="10608" width="21" style="13" customWidth="1"/>
    <col min="10609" max="10697" width="8.7109375" style="13"/>
    <col min="10698" max="10698" width="30.85546875" style="13" customWidth="1"/>
    <col min="10699" max="10699" width="17.28515625" style="13" customWidth="1"/>
    <col min="10700" max="10701" width="0" style="13" hidden="1" customWidth="1"/>
    <col min="10702" max="10702" width="36.28515625" style="13" customWidth="1"/>
    <col min="10703" max="10714" width="7.28515625" style="13" customWidth="1"/>
    <col min="10715" max="10715" width="7.7109375" style="13" customWidth="1"/>
    <col min="10716" max="10724" width="7.28515625" style="13" customWidth="1"/>
    <col min="10725" max="10725" width="8.140625" style="13" customWidth="1"/>
    <col min="10726" max="10749" width="7.28515625" style="13" customWidth="1"/>
    <col min="10750" max="10798" width="0" style="13" hidden="1" customWidth="1"/>
    <col min="10799" max="10799" width="13.28515625" style="13" customWidth="1"/>
    <col min="10800" max="10801" width="8.7109375" style="13"/>
    <col min="10802" max="10812" width="0" style="13" hidden="1" customWidth="1"/>
    <col min="10813" max="10813" width="8.7109375" style="13"/>
    <col min="10814" max="10814" width="7.7109375" style="13" bestFit="1" customWidth="1"/>
    <col min="10815" max="10815" width="45.7109375" style="13" customWidth="1"/>
    <col min="10816" max="10816" width="16.42578125" style="13" customWidth="1"/>
    <col min="10817" max="10817" width="22.140625" style="13" customWidth="1"/>
    <col min="10818" max="10818" width="20.140625" style="13" customWidth="1"/>
    <col min="10819" max="10819" width="21.7109375" style="13" customWidth="1"/>
    <col min="10820" max="10820" width="16" style="13" customWidth="1"/>
    <col min="10821" max="10821" width="18.42578125" style="13" customWidth="1"/>
    <col min="10822" max="10822" width="21.7109375" style="13" customWidth="1"/>
    <col min="10823" max="10823" width="13.28515625" style="13" customWidth="1"/>
    <col min="10824" max="10824" width="28.28515625" style="13" customWidth="1"/>
    <col min="10825" max="10825" width="4.7109375" style="13" customWidth="1"/>
    <col min="10826" max="10826" width="7.7109375" style="13" bestFit="1" customWidth="1"/>
    <col min="10827" max="10827" width="45.7109375" style="13" customWidth="1"/>
    <col min="10828" max="10828" width="16.42578125" style="13" customWidth="1"/>
    <col min="10829" max="10829" width="22.140625" style="13" customWidth="1"/>
    <col min="10830" max="10830" width="20.140625" style="13" customWidth="1"/>
    <col min="10831" max="10831" width="21.7109375" style="13" customWidth="1"/>
    <col min="10832" max="10832" width="16" style="13" customWidth="1"/>
    <col min="10833" max="10833" width="18.42578125" style="13" customWidth="1"/>
    <col min="10834" max="10834" width="21.7109375" style="13" customWidth="1"/>
    <col min="10835" max="10835" width="13.28515625" style="13" customWidth="1"/>
    <col min="10836" max="10836" width="28.28515625" style="13" customWidth="1"/>
    <col min="10837" max="10860" width="0" style="13" hidden="1" customWidth="1"/>
    <col min="10861" max="10863" width="8.7109375" style="13"/>
    <col min="10864" max="10864" width="21" style="13" customWidth="1"/>
    <col min="10865" max="10953" width="8.7109375" style="13"/>
    <col min="10954" max="10954" width="30.85546875" style="13" customWidth="1"/>
    <col min="10955" max="10955" width="17.28515625" style="13" customWidth="1"/>
    <col min="10956" max="10957" width="0" style="13" hidden="1" customWidth="1"/>
    <col min="10958" max="10958" width="36.28515625" style="13" customWidth="1"/>
    <col min="10959" max="10970" width="7.28515625" style="13" customWidth="1"/>
    <col min="10971" max="10971" width="7.7109375" style="13" customWidth="1"/>
    <col min="10972" max="10980" width="7.28515625" style="13" customWidth="1"/>
    <col min="10981" max="10981" width="8.140625" style="13" customWidth="1"/>
    <col min="10982" max="11005" width="7.28515625" style="13" customWidth="1"/>
    <col min="11006" max="11054" width="0" style="13" hidden="1" customWidth="1"/>
    <col min="11055" max="11055" width="13.28515625" style="13" customWidth="1"/>
    <col min="11056" max="11057" width="8.7109375" style="13"/>
    <col min="11058" max="11068" width="0" style="13" hidden="1" customWidth="1"/>
    <col min="11069" max="11069" width="8.7109375" style="13"/>
    <col min="11070" max="11070" width="7.7109375" style="13" bestFit="1" customWidth="1"/>
    <col min="11071" max="11071" width="45.7109375" style="13" customWidth="1"/>
    <col min="11072" max="11072" width="16.42578125" style="13" customWidth="1"/>
    <col min="11073" max="11073" width="22.140625" style="13" customWidth="1"/>
    <col min="11074" max="11074" width="20.140625" style="13" customWidth="1"/>
    <col min="11075" max="11075" width="21.7109375" style="13" customWidth="1"/>
    <col min="11076" max="11076" width="16" style="13" customWidth="1"/>
    <col min="11077" max="11077" width="18.42578125" style="13" customWidth="1"/>
    <col min="11078" max="11078" width="21.7109375" style="13" customWidth="1"/>
    <col min="11079" max="11079" width="13.28515625" style="13" customWidth="1"/>
    <col min="11080" max="11080" width="28.28515625" style="13" customWidth="1"/>
    <col min="11081" max="11081" width="4.7109375" style="13" customWidth="1"/>
    <col min="11082" max="11082" width="7.7109375" style="13" bestFit="1" customWidth="1"/>
    <col min="11083" max="11083" width="45.7109375" style="13" customWidth="1"/>
    <col min="11084" max="11084" width="16.42578125" style="13" customWidth="1"/>
    <col min="11085" max="11085" width="22.140625" style="13" customWidth="1"/>
    <col min="11086" max="11086" width="20.140625" style="13" customWidth="1"/>
    <col min="11087" max="11087" width="21.7109375" style="13" customWidth="1"/>
    <col min="11088" max="11088" width="16" style="13" customWidth="1"/>
    <col min="11089" max="11089" width="18.42578125" style="13" customWidth="1"/>
    <col min="11090" max="11090" width="21.7109375" style="13" customWidth="1"/>
    <col min="11091" max="11091" width="13.28515625" style="13" customWidth="1"/>
    <col min="11092" max="11092" width="28.28515625" style="13" customWidth="1"/>
    <col min="11093" max="11116" width="0" style="13" hidden="1" customWidth="1"/>
    <col min="11117" max="11119" width="8.7109375" style="13"/>
    <col min="11120" max="11120" width="21" style="13" customWidth="1"/>
    <col min="11121" max="11209" width="8.7109375" style="13"/>
    <col min="11210" max="11210" width="30.85546875" style="13" customWidth="1"/>
    <col min="11211" max="11211" width="17.28515625" style="13" customWidth="1"/>
    <col min="11212" max="11213" width="0" style="13" hidden="1" customWidth="1"/>
    <col min="11214" max="11214" width="36.28515625" style="13" customWidth="1"/>
    <col min="11215" max="11226" width="7.28515625" style="13" customWidth="1"/>
    <col min="11227" max="11227" width="7.7109375" style="13" customWidth="1"/>
    <col min="11228" max="11236" width="7.28515625" style="13" customWidth="1"/>
    <col min="11237" max="11237" width="8.140625" style="13" customWidth="1"/>
    <col min="11238" max="11261" width="7.28515625" style="13" customWidth="1"/>
    <col min="11262" max="11310" width="0" style="13" hidden="1" customWidth="1"/>
    <col min="11311" max="11311" width="13.28515625" style="13" customWidth="1"/>
    <col min="11312" max="11313" width="8.7109375" style="13"/>
    <col min="11314" max="11324" width="0" style="13" hidden="1" customWidth="1"/>
    <col min="11325" max="11325" width="8.7109375" style="13"/>
    <col min="11326" max="11326" width="7.7109375" style="13" bestFit="1" customWidth="1"/>
    <col min="11327" max="11327" width="45.7109375" style="13" customWidth="1"/>
    <col min="11328" max="11328" width="16.42578125" style="13" customWidth="1"/>
    <col min="11329" max="11329" width="22.140625" style="13" customWidth="1"/>
    <col min="11330" max="11330" width="20.140625" style="13" customWidth="1"/>
    <col min="11331" max="11331" width="21.7109375" style="13" customWidth="1"/>
    <col min="11332" max="11332" width="16" style="13" customWidth="1"/>
    <col min="11333" max="11333" width="18.42578125" style="13" customWidth="1"/>
    <col min="11334" max="11334" width="21.7109375" style="13" customWidth="1"/>
    <col min="11335" max="11335" width="13.28515625" style="13" customWidth="1"/>
    <col min="11336" max="11336" width="28.28515625" style="13" customWidth="1"/>
    <col min="11337" max="11337" width="4.7109375" style="13" customWidth="1"/>
    <col min="11338" max="11338" width="7.7109375" style="13" bestFit="1" customWidth="1"/>
    <col min="11339" max="11339" width="45.7109375" style="13" customWidth="1"/>
    <col min="11340" max="11340" width="16.42578125" style="13" customWidth="1"/>
    <col min="11341" max="11341" width="22.140625" style="13" customWidth="1"/>
    <col min="11342" max="11342" width="20.140625" style="13" customWidth="1"/>
    <col min="11343" max="11343" width="21.7109375" style="13" customWidth="1"/>
    <col min="11344" max="11344" width="16" style="13" customWidth="1"/>
    <col min="11345" max="11345" width="18.42578125" style="13" customWidth="1"/>
    <col min="11346" max="11346" width="21.7109375" style="13" customWidth="1"/>
    <col min="11347" max="11347" width="13.28515625" style="13" customWidth="1"/>
    <col min="11348" max="11348" width="28.28515625" style="13" customWidth="1"/>
    <col min="11349" max="11372" width="0" style="13" hidden="1" customWidth="1"/>
    <col min="11373" max="11375" width="8.7109375" style="13"/>
    <col min="11376" max="11376" width="21" style="13" customWidth="1"/>
    <col min="11377" max="11465" width="8.7109375" style="13"/>
    <col min="11466" max="11466" width="30.85546875" style="13" customWidth="1"/>
    <col min="11467" max="11467" width="17.28515625" style="13" customWidth="1"/>
    <col min="11468" max="11469" width="0" style="13" hidden="1" customWidth="1"/>
    <col min="11470" max="11470" width="36.28515625" style="13" customWidth="1"/>
    <col min="11471" max="11482" width="7.28515625" style="13" customWidth="1"/>
    <col min="11483" max="11483" width="7.7109375" style="13" customWidth="1"/>
    <col min="11484" max="11492" width="7.28515625" style="13" customWidth="1"/>
    <col min="11493" max="11493" width="8.140625" style="13" customWidth="1"/>
    <col min="11494" max="11517" width="7.28515625" style="13" customWidth="1"/>
    <col min="11518" max="11566" width="0" style="13" hidden="1" customWidth="1"/>
    <col min="11567" max="11567" width="13.28515625" style="13" customWidth="1"/>
    <col min="11568" max="11569" width="8.7109375" style="13"/>
    <col min="11570" max="11580" width="0" style="13" hidden="1" customWidth="1"/>
    <col min="11581" max="11581" width="8.7109375" style="13"/>
    <col min="11582" max="11582" width="7.7109375" style="13" bestFit="1" customWidth="1"/>
    <col min="11583" max="11583" width="45.7109375" style="13" customWidth="1"/>
    <col min="11584" max="11584" width="16.42578125" style="13" customWidth="1"/>
    <col min="11585" max="11585" width="22.140625" style="13" customWidth="1"/>
    <col min="11586" max="11586" width="20.140625" style="13" customWidth="1"/>
    <col min="11587" max="11587" width="21.7109375" style="13" customWidth="1"/>
    <col min="11588" max="11588" width="16" style="13" customWidth="1"/>
    <col min="11589" max="11589" width="18.42578125" style="13" customWidth="1"/>
    <col min="11590" max="11590" width="21.7109375" style="13" customWidth="1"/>
    <col min="11591" max="11591" width="13.28515625" style="13" customWidth="1"/>
    <col min="11592" max="11592" width="28.28515625" style="13" customWidth="1"/>
    <col min="11593" max="11593" width="4.7109375" style="13" customWidth="1"/>
    <col min="11594" max="11594" width="7.7109375" style="13" bestFit="1" customWidth="1"/>
    <col min="11595" max="11595" width="45.7109375" style="13" customWidth="1"/>
    <col min="11596" max="11596" width="16.42578125" style="13" customWidth="1"/>
    <col min="11597" max="11597" width="22.140625" style="13" customWidth="1"/>
    <col min="11598" max="11598" width="20.140625" style="13" customWidth="1"/>
    <col min="11599" max="11599" width="21.7109375" style="13" customWidth="1"/>
    <col min="11600" max="11600" width="16" style="13" customWidth="1"/>
    <col min="11601" max="11601" width="18.42578125" style="13" customWidth="1"/>
    <col min="11602" max="11602" width="21.7109375" style="13" customWidth="1"/>
    <col min="11603" max="11603" width="13.28515625" style="13" customWidth="1"/>
    <col min="11604" max="11604" width="28.28515625" style="13" customWidth="1"/>
    <col min="11605" max="11628" width="0" style="13" hidden="1" customWidth="1"/>
    <col min="11629" max="11631" width="8.7109375" style="13"/>
    <col min="11632" max="11632" width="21" style="13" customWidth="1"/>
    <col min="11633" max="11721" width="8.7109375" style="13"/>
    <col min="11722" max="11722" width="30.85546875" style="13" customWidth="1"/>
    <col min="11723" max="11723" width="17.28515625" style="13" customWidth="1"/>
    <col min="11724" max="11725" width="0" style="13" hidden="1" customWidth="1"/>
    <col min="11726" max="11726" width="36.28515625" style="13" customWidth="1"/>
    <col min="11727" max="11738" width="7.28515625" style="13" customWidth="1"/>
    <col min="11739" max="11739" width="7.7109375" style="13" customWidth="1"/>
    <col min="11740" max="11748" width="7.28515625" style="13" customWidth="1"/>
    <col min="11749" max="11749" width="8.140625" style="13" customWidth="1"/>
    <col min="11750" max="11773" width="7.28515625" style="13" customWidth="1"/>
    <col min="11774" max="11822" width="0" style="13" hidden="1" customWidth="1"/>
    <col min="11823" max="11823" width="13.28515625" style="13" customWidth="1"/>
    <col min="11824" max="11825" width="8.7109375" style="13"/>
    <col min="11826" max="11836" width="0" style="13" hidden="1" customWidth="1"/>
    <col min="11837" max="11837" width="8.7109375" style="13"/>
    <col min="11838" max="11838" width="7.7109375" style="13" bestFit="1" customWidth="1"/>
    <col min="11839" max="11839" width="45.7109375" style="13" customWidth="1"/>
    <col min="11840" max="11840" width="16.42578125" style="13" customWidth="1"/>
    <col min="11841" max="11841" width="22.140625" style="13" customWidth="1"/>
    <col min="11842" max="11842" width="20.140625" style="13" customWidth="1"/>
    <col min="11843" max="11843" width="21.7109375" style="13" customWidth="1"/>
    <col min="11844" max="11844" width="16" style="13" customWidth="1"/>
    <col min="11845" max="11845" width="18.42578125" style="13" customWidth="1"/>
    <col min="11846" max="11846" width="21.7109375" style="13" customWidth="1"/>
    <col min="11847" max="11847" width="13.28515625" style="13" customWidth="1"/>
    <col min="11848" max="11848" width="28.28515625" style="13" customWidth="1"/>
    <col min="11849" max="11849" width="4.7109375" style="13" customWidth="1"/>
    <col min="11850" max="11850" width="7.7109375" style="13" bestFit="1" customWidth="1"/>
    <col min="11851" max="11851" width="45.7109375" style="13" customWidth="1"/>
    <col min="11852" max="11852" width="16.42578125" style="13" customWidth="1"/>
    <col min="11853" max="11853" width="22.140625" style="13" customWidth="1"/>
    <col min="11854" max="11854" width="20.140625" style="13" customWidth="1"/>
    <col min="11855" max="11855" width="21.7109375" style="13" customWidth="1"/>
    <col min="11856" max="11856" width="16" style="13" customWidth="1"/>
    <col min="11857" max="11857" width="18.42578125" style="13" customWidth="1"/>
    <col min="11858" max="11858" width="21.7109375" style="13" customWidth="1"/>
    <col min="11859" max="11859" width="13.28515625" style="13" customWidth="1"/>
    <col min="11860" max="11860" width="28.28515625" style="13" customWidth="1"/>
    <col min="11861" max="11884" width="0" style="13" hidden="1" customWidth="1"/>
    <col min="11885" max="11887" width="8.7109375" style="13"/>
    <col min="11888" max="11888" width="21" style="13" customWidth="1"/>
    <col min="11889" max="11977" width="8.7109375" style="13"/>
    <col min="11978" max="11978" width="30.85546875" style="13" customWidth="1"/>
    <col min="11979" max="11979" width="17.28515625" style="13" customWidth="1"/>
    <col min="11980" max="11981" width="0" style="13" hidden="1" customWidth="1"/>
    <col min="11982" max="11982" width="36.28515625" style="13" customWidth="1"/>
    <col min="11983" max="11994" width="7.28515625" style="13" customWidth="1"/>
    <col min="11995" max="11995" width="7.7109375" style="13" customWidth="1"/>
    <col min="11996" max="12004" width="7.28515625" style="13" customWidth="1"/>
    <col min="12005" max="12005" width="8.140625" style="13" customWidth="1"/>
    <col min="12006" max="12029" width="7.28515625" style="13" customWidth="1"/>
    <col min="12030" max="12078" width="0" style="13" hidden="1" customWidth="1"/>
    <col min="12079" max="12079" width="13.28515625" style="13" customWidth="1"/>
    <col min="12080" max="12081" width="8.7109375" style="13"/>
    <col min="12082" max="12092" width="0" style="13" hidden="1" customWidth="1"/>
    <col min="12093" max="12093" width="8.7109375" style="13"/>
    <col min="12094" max="12094" width="7.7109375" style="13" bestFit="1" customWidth="1"/>
    <col min="12095" max="12095" width="45.7109375" style="13" customWidth="1"/>
    <col min="12096" max="12096" width="16.42578125" style="13" customWidth="1"/>
    <col min="12097" max="12097" width="22.140625" style="13" customWidth="1"/>
    <col min="12098" max="12098" width="20.140625" style="13" customWidth="1"/>
    <col min="12099" max="12099" width="21.7109375" style="13" customWidth="1"/>
    <col min="12100" max="12100" width="16" style="13" customWidth="1"/>
    <col min="12101" max="12101" width="18.42578125" style="13" customWidth="1"/>
    <col min="12102" max="12102" width="21.7109375" style="13" customWidth="1"/>
    <col min="12103" max="12103" width="13.28515625" style="13" customWidth="1"/>
    <col min="12104" max="12104" width="28.28515625" style="13" customWidth="1"/>
    <col min="12105" max="12105" width="4.7109375" style="13" customWidth="1"/>
    <col min="12106" max="12106" width="7.7109375" style="13" bestFit="1" customWidth="1"/>
    <col min="12107" max="12107" width="45.7109375" style="13" customWidth="1"/>
    <col min="12108" max="12108" width="16.42578125" style="13" customWidth="1"/>
    <col min="12109" max="12109" width="22.140625" style="13" customWidth="1"/>
    <col min="12110" max="12110" width="20.140625" style="13" customWidth="1"/>
    <col min="12111" max="12111" width="21.7109375" style="13" customWidth="1"/>
    <col min="12112" max="12112" width="16" style="13" customWidth="1"/>
    <col min="12113" max="12113" width="18.42578125" style="13" customWidth="1"/>
    <col min="12114" max="12114" width="21.7109375" style="13" customWidth="1"/>
    <col min="12115" max="12115" width="13.28515625" style="13" customWidth="1"/>
    <col min="12116" max="12116" width="28.28515625" style="13" customWidth="1"/>
    <col min="12117" max="12140" width="0" style="13" hidden="1" customWidth="1"/>
    <col min="12141" max="12143" width="8.7109375" style="13"/>
    <col min="12144" max="12144" width="21" style="13" customWidth="1"/>
    <col min="12145" max="12233" width="8.7109375" style="13"/>
    <col min="12234" max="12234" width="30.85546875" style="13" customWidth="1"/>
    <col min="12235" max="12235" width="17.28515625" style="13" customWidth="1"/>
    <col min="12236" max="12237" width="0" style="13" hidden="1" customWidth="1"/>
    <col min="12238" max="12238" width="36.28515625" style="13" customWidth="1"/>
    <col min="12239" max="12250" width="7.28515625" style="13" customWidth="1"/>
    <col min="12251" max="12251" width="7.7109375" style="13" customWidth="1"/>
    <col min="12252" max="12260" width="7.28515625" style="13" customWidth="1"/>
    <col min="12261" max="12261" width="8.140625" style="13" customWidth="1"/>
    <col min="12262" max="12285" width="7.28515625" style="13" customWidth="1"/>
    <col min="12286" max="12334" width="0" style="13" hidden="1" customWidth="1"/>
    <col min="12335" max="12335" width="13.28515625" style="13" customWidth="1"/>
    <col min="12336" max="12337" width="8.7109375" style="13"/>
    <col min="12338" max="12348" width="0" style="13" hidden="1" customWidth="1"/>
    <col min="12349" max="12349" width="8.7109375" style="13"/>
    <col min="12350" max="12350" width="7.7109375" style="13" bestFit="1" customWidth="1"/>
    <col min="12351" max="12351" width="45.7109375" style="13" customWidth="1"/>
    <col min="12352" max="12352" width="16.42578125" style="13" customWidth="1"/>
    <col min="12353" max="12353" width="22.140625" style="13" customWidth="1"/>
    <col min="12354" max="12354" width="20.140625" style="13" customWidth="1"/>
    <col min="12355" max="12355" width="21.7109375" style="13" customWidth="1"/>
    <col min="12356" max="12356" width="16" style="13" customWidth="1"/>
    <col min="12357" max="12357" width="18.42578125" style="13" customWidth="1"/>
    <col min="12358" max="12358" width="21.7109375" style="13" customWidth="1"/>
    <col min="12359" max="12359" width="13.28515625" style="13" customWidth="1"/>
    <col min="12360" max="12360" width="28.28515625" style="13" customWidth="1"/>
    <col min="12361" max="12361" width="4.7109375" style="13" customWidth="1"/>
    <col min="12362" max="12362" width="7.7109375" style="13" bestFit="1" customWidth="1"/>
    <col min="12363" max="12363" width="45.7109375" style="13" customWidth="1"/>
    <col min="12364" max="12364" width="16.42578125" style="13" customWidth="1"/>
    <col min="12365" max="12365" width="22.140625" style="13" customWidth="1"/>
    <col min="12366" max="12366" width="20.140625" style="13" customWidth="1"/>
    <col min="12367" max="12367" width="21.7109375" style="13" customWidth="1"/>
    <col min="12368" max="12368" width="16" style="13" customWidth="1"/>
    <col min="12369" max="12369" width="18.42578125" style="13" customWidth="1"/>
    <col min="12370" max="12370" width="21.7109375" style="13" customWidth="1"/>
    <col min="12371" max="12371" width="13.28515625" style="13" customWidth="1"/>
    <col min="12372" max="12372" width="28.28515625" style="13" customWidth="1"/>
    <col min="12373" max="12396" width="0" style="13" hidden="1" customWidth="1"/>
    <col min="12397" max="12399" width="8.7109375" style="13"/>
    <col min="12400" max="12400" width="21" style="13" customWidth="1"/>
    <col min="12401" max="12489" width="8.7109375" style="13"/>
    <col min="12490" max="12490" width="30.85546875" style="13" customWidth="1"/>
    <col min="12491" max="12491" width="17.28515625" style="13" customWidth="1"/>
    <col min="12492" max="12493" width="0" style="13" hidden="1" customWidth="1"/>
    <col min="12494" max="12494" width="36.28515625" style="13" customWidth="1"/>
    <col min="12495" max="12506" width="7.28515625" style="13" customWidth="1"/>
    <col min="12507" max="12507" width="7.7109375" style="13" customWidth="1"/>
    <col min="12508" max="12516" width="7.28515625" style="13" customWidth="1"/>
    <col min="12517" max="12517" width="8.140625" style="13" customWidth="1"/>
    <col min="12518" max="12541" width="7.28515625" style="13" customWidth="1"/>
    <col min="12542" max="12590" width="0" style="13" hidden="1" customWidth="1"/>
    <col min="12591" max="12591" width="13.28515625" style="13" customWidth="1"/>
    <col min="12592" max="12593" width="8.7109375" style="13"/>
    <col min="12594" max="12604" width="0" style="13" hidden="1" customWidth="1"/>
    <col min="12605" max="12605" width="8.7109375" style="13"/>
    <col min="12606" max="12606" width="7.7109375" style="13" bestFit="1" customWidth="1"/>
    <col min="12607" max="12607" width="45.7109375" style="13" customWidth="1"/>
    <col min="12608" max="12608" width="16.42578125" style="13" customWidth="1"/>
    <col min="12609" max="12609" width="22.140625" style="13" customWidth="1"/>
    <col min="12610" max="12610" width="20.140625" style="13" customWidth="1"/>
    <col min="12611" max="12611" width="21.7109375" style="13" customWidth="1"/>
    <col min="12612" max="12612" width="16" style="13" customWidth="1"/>
    <col min="12613" max="12613" width="18.42578125" style="13" customWidth="1"/>
    <col min="12614" max="12614" width="21.7109375" style="13" customWidth="1"/>
    <col min="12615" max="12615" width="13.28515625" style="13" customWidth="1"/>
    <col min="12616" max="12616" width="28.28515625" style="13" customWidth="1"/>
    <col min="12617" max="12617" width="4.7109375" style="13" customWidth="1"/>
    <col min="12618" max="12618" width="7.7109375" style="13" bestFit="1" customWidth="1"/>
    <col min="12619" max="12619" width="45.7109375" style="13" customWidth="1"/>
    <col min="12620" max="12620" width="16.42578125" style="13" customWidth="1"/>
    <col min="12621" max="12621" width="22.140625" style="13" customWidth="1"/>
    <col min="12622" max="12622" width="20.140625" style="13" customWidth="1"/>
    <col min="12623" max="12623" width="21.7109375" style="13" customWidth="1"/>
    <col min="12624" max="12624" width="16" style="13" customWidth="1"/>
    <col min="12625" max="12625" width="18.42578125" style="13" customWidth="1"/>
    <col min="12626" max="12626" width="21.7109375" style="13" customWidth="1"/>
    <col min="12627" max="12627" width="13.28515625" style="13" customWidth="1"/>
    <col min="12628" max="12628" width="28.28515625" style="13" customWidth="1"/>
    <col min="12629" max="12652" width="0" style="13" hidden="1" customWidth="1"/>
    <col min="12653" max="12655" width="8.7109375" style="13"/>
    <col min="12656" max="12656" width="21" style="13" customWidth="1"/>
    <col min="12657" max="12745" width="8.7109375" style="13"/>
    <col min="12746" max="12746" width="30.85546875" style="13" customWidth="1"/>
    <col min="12747" max="12747" width="17.28515625" style="13" customWidth="1"/>
    <col min="12748" max="12749" width="0" style="13" hidden="1" customWidth="1"/>
    <col min="12750" max="12750" width="36.28515625" style="13" customWidth="1"/>
    <col min="12751" max="12762" width="7.28515625" style="13" customWidth="1"/>
    <col min="12763" max="12763" width="7.7109375" style="13" customWidth="1"/>
    <col min="12764" max="12772" width="7.28515625" style="13" customWidth="1"/>
    <col min="12773" max="12773" width="8.140625" style="13" customWidth="1"/>
    <col min="12774" max="12797" width="7.28515625" style="13" customWidth="1"/>
    <col min="12798" max="12846" width="0" style="13" hidden="1" customWidth="1"/>
    <col min="12847" max="12847" width="13.28515625" style="13" customWidth="1"/>
    <col min="12848" max="12849" width="8.7109375" style="13"/>
    <col min="12850" max="12860" width="0" style="13" hidden="1" customWidth="1"/>
    <col min="12861" max="12861" width="8.7109375" style="13"/>
    <col min="12862" max="12862" width="7.7109375" style="13" bestFit="1" customWidth="1"/>
    <col min="12863" max="12863" width="45.7109375" style="13" customWidth="1"/>
    <col min="12864" max="12864" width="16.42578125" style="13" customWidth="1"/>
    <col min="12865" max="12865" width="22.140625" style="13" customWidth="1"/>
    <col min="12866" max="12866" width="20.140625" style="13" customWidth="1"/>
    <col min="12867" max="12867" width="21.7109375" style="13" customWidth="1"/>
    <col min="12868" max="12868" width="16" style="13" customWidth="1"/>
    <col min="12869" max="12869" width="18.42578125" style="13" customWidth="1"/>
    <col min="12870" max="12870" width="21.7109375" style="13" customWidth="1"/>
    <col min="12871" max="12871" width="13.28515625" style="13" customWidth="1"/>
    <col min="12872" max="12872" width="28.28515625" style="13" customWidth="1"/>
    <col min="12873" max="12873" width="4.7109375" style="13" customWidth="1"/>
    <col min="12874" max="12874" width="7.7109375" style="13" bestFit="1" customWidth="1"/>
    <col min="12875" max="12875" width="45.7109375" style="13" customWidth="1"/>
    <col min="12876" max="12876" width="16.42578125" style="13" customWidth="1"/>
    <col min="12877" max="12877" width="22.140625" style="13" customWidth="1"/>
    <col min="12878" max="12878" width="20.140625" style="13" customWidth="1"/>
    <col min="12879" max="12879" width="21.7109375" style="13" customWidth="1"/>
    <col min="12880" max="12880" width="16" style="13" customWidth="1"/>
    <col min="12881" max="12881" width="18.42578125" style="13" customWidth="1"/>
    <col min="12882" max="12882" width="21.7109375" style="13" customWidth="1"/>
    <col min="12883" max="12883" width="13.28515625" style="13" customWidth="1"/>
    <col min="12884" max="12884" width="28.28515625" style="13" customWidth="1"/>
    <col min="12885" max="12908" width="0" style="13" hidden="1" customWidth="1"/>
    <col min="12909" max="12911" width="8.7109375" style="13"/>
    <col min="12912" max="12912" width="21" style="13" customWidth="1"/>
    <col min="12913" max="13001" width="8.7109375" style="13"/>
    <col min="13002" max="13002" width="30.85546875" style="13" customWidth="1"/>
    <col min="13003" max="13003" width="17.28515625" style="13" customWidth="1"/>
    <col min="13004" max="13005" width="0" style="13" hidden="1" customWidth="1"/>
    <col min="13006" max="13006" width="36.28515625" style="13" customWidth="1"/>
    <col min="13007" max="13018" width="7.28515625" style="13" customWidth="1"/>
    <col min="13019" max="13019" width="7.7109375" style="13" customWidth="1"/>
    <col min="13020" max="13028" width="7.28515625" style="13" customWidth="1"/>
    <col min="13029" max="13029" width="8.140625" style="13" customWidth="1"/>
    <col min="13030" max="13053" width="7.28515625" style="13" customWidth="1"/>
    <col min="13054" max="13102" width="0" style="13" hidden="1" customWidth="1"/>
    <col min="13103" max="13103" width="13.28515625" style="13" customWidth="1"/>
    <col min="13104" max="13105" width="8.7109375" style="13"/>
    <col min="13106" max="13116" width="0" style="13" hidden="1" customWidth="1"/>
    <col min="13117" max="13117" width="8.7109375" style="13"/>
    <col min="13118" max="13118" width="7.7109375" style="13" bestFit="1" customWidth="1"/>
    <col min="13119" max="13119" width="45.7109375" style="13" customWidth="1"/>
    <col min="13120" max="13120" width="16.42578125" style="13" customWidth="1"/>
    <col min="13121" max="13121" width="22.140625" style="13" customWidth="1"/>
    <col min="13122" max="13122" width="20.140625" style="13" customWidth="1"/>
    <col min="13123" max="13123" width="21.7109375" style="13" customWidth="1"/>
    <col min="13124" max="13124" width="16" style="13" customWidth="1"/>
    <col min="13125" max="13125" width="18.42578125" style="13" customWidth="1"/>
    <col min="13126" max="13126" width="21.7109375" style="13" customWidth="1"/>
    <col min="13127" max="13127" width="13.28515625" style="13" customWidth="1"/>
    <col min="13128" max="13128" width="28.28515625" style="13" customWidth="1"/>
    <col min="13129" max="13129" width="4.7109375" style="13" customWidth="1"/>
    <col min="13130" max="13130" width="7.7109375" style="13" bestFit="1" customWidth="1"/>
    <col min="13131" max="13131" width="45.7109375" style="13" customWidth="1"/>
    <col min="13132" max="13132" width="16.42578125" style="13" customWidth="1"/>
    <col min="13133" max="13133" width="22.140625" style="13" customWidth="1"/>
    <col min="13134" max="13134" width="20.140625" style="13" customWidth="1"/>
    <col min="13135" max="13135" width="21.7109375" style="13" customWidth="1"/>
    <col min="13136" max="13136" width="16" style="13" customWidth="1"/>
    <col min="13137" max="13137" width="18.42578125" style="13" customWidth="1"/>
    <col min="13138" max="13138" width="21.7109375" style="13" customWidth="1"/>
    <col min="13139" max="13139" width="13.28515625" style="13" customWidth="1"/>
    <col min="13140" max="13140" width="28.28515625" style="13" customWidth="1"/>
    <col min="13141" max="13164" width="0" style="13" hidden="1" customWidth="1"/>
    <col min="13165" max="13167" width="8.7109375" style="13"/>
    <col min="13168" max="13168" width="21" style="13" customWidth="1"/>
    <col min="13169" max="13257" width="8.7109375" style="13"/>
    <col min="13258" max="13258" width="30.85546875" style="13" customWidth="1"/>
    <col min="13259" max="13259" width="17.28515625" style="13" customWidth="1"/>
    <col min="13260" max="13261" width="0" style="13" hidden="1" customWidth="1"/>
    <col min="13262" max="13262" width="36.28515625" style="13" customWidth="1"/>
    <col min="13263" max="13274" width="7.28515625" style="13" customWidth="1"/>
    <col min="13275" max="13275" width="7.7109375" style="13" customWidth="1"/>
    <col min="13276" max="13284" width="7.28515625" style="13" customWidth="1"/>
    <col min="13285" max="13285" width="8.140625" style="13" customWidth="1"/>
    <col min="13286" max="13309" width="7.28515625" style="13" customWidth="1"/>
    <col min="13310" max="13358" width="0" style="13" hidden="1" customWidth="1"/>
    <col min="13359" max="13359" width="13.28515625" style="13" customWidth="1"/>
    <col min="13360" max="13361" width="8.7109375" style="13"/>
    <col min="13362" max="13372" width="0" style="13" hidden="1" customWidth="1"/>
    <col min="13373" max="13373" width="8.7109375" style="13"/>
    <col min="13374" max="13374" width="7.7109375" style="13" bestFit="1" customWidth="1"/>
    <col min="13375" max="13375" width="45.7109375" style="13" customWidth="1"/>
    <col min="13376" max="13376" width="16.42578125" style="13" customWidth="1"/>
    <col min="13377" max="13377" width="22.140625" style="13" customWidth="1"/>
    <col min="13378" max="13378" width="20.140625" style="13" customWidth="1"/>
    <col min="13379" max="13379" width="21.7109375" style="13" customWidth="1"/>
    <col min="13380" max="13380" width="16" style="13" customWidth="1"/>
    <col min="13381" max="13381" width="18.42578125" style="13" customWidth="1"/>
    <col min="13382" max="13382" width="21.7109375" style="13" customWidth="1"/>
    <col min="13383" max="13383" width="13.28515625" style="13" customWidth="1"/>
    <col min="13384" max="13384" width="28.28515625" style="13" customWidth="1"/>
    <col min="13385" max="13385" width="4.7109375" style="13" customWidth="1"/>
    <col min="13386" max="13386" width="7.7109375" style="13" bestFit="1" customWidth="1"/>
    <col min="13387" max="13387" width="45.7109375" style="13" customWidth="1"/>
    <col min="13388" max="13388" width="16.42578125" style="13" customWidth="1"/>
    <col min="13389" max="13389" width="22.140625" style="13" customWidth="1"/>
    <col min="13390" max="13390" width="20.140625" style="13" customWidth="1"/>
    <col min="13391" max="13391" width="21.7109375" style="13" customWidth="1"/>
    <col min="13392" max="13392" width="16" style="13" customWidth="1"/>
    <col min="13393" max="13393" width="18.42578125" style="13" customWidth="1"/>
    <col min="13394" max="13394" width="21.7109375" style="13" customWidth="1"/>
    <col min="13395" max="13395" width="13.28515625" style="13" customWidth="1"/>
    <col min="13396" max="13396" width="28.28515625" style="13" customWidth="1"/>
    <col min="13397" max="13420" width="0" style="13" hidden="1" customWidth="1"/>
    <col min="13421" max="13423" width="8.7109375" style="13"/>
    <col min="13424" max="13424" width="21" style="13" customWidth="1"/>
    <col min="13425" max="13513" width="8.7109375" style="13"/>
    <col min="13514" max="13514" width="30.85546875" style="13" customWidth="1"/>
    <col min="13515" max="13515" width="17.28515625" style="13" customWidth="1"/>
    <col min="13516" max="13517" width="0" style="13" hidden="1" customWidth="1"/>
    <col min="13518" max="13518" width="36.28515625" style="13" customWidth="1"/>
    <col min="13519" max="13530" width="7.28515625" style="13" customWidth="1"/>
    <col min="13531" max="13531" width="7.7109375" style="13" customWidth="1"/>
    <col min="13532" max="13540" width="7.28515625" style="13" customWidth="1"/>
    <col min="13541" max="13541" width="8.140625" style="13" customWidth="1"/>
    <col min="13542" max="13565" width="7.28515625" style="13" customWidth="1"/>
    <col min="13566" max="13614" width="0" style="13" hidden="1" customWidth="1"/>
    <col min="13615" max="13615" width="13.28515625" style="13" customWidth="1"/>
    <col min="13616" max="13617" width="8.7109375" style="13"/>
    <col min="13618" max="13628" width="0" style="13" hidden="1" customWidth="1"/>
    <col min="13629" max="13629" width="8.7109375" style="13"/>
    <col min="13630" max="13630" width="7.7109375" style="13" bestFit="1" customWidth="1"/>
    <col min="13631" max="13631" width="45.7109375" style="13" customWidth="1"/>
    <col min="13632" max="13632" width="16.42578125" style="13" customWidth="1"/>
    <col min="13633" max="13633" width="22.140625" style="13" customWidth="1"/>
    <col min="13634" max="13634" width="20.140625" style="13" customWidth="1"/>
    <col min="13635" max="13635" width="21.7109375" style="13" customWidth="1"/>
    <col min="13636" max="13636" width="16" style="13" customWidth="1"/>
    <col min="13637" max="13637" width="18.42578125" style="13" customWidth="1"/>
    <col min="13638" max="13638" width="21.7109375" style="13" customWidth="1"/>
    <col min="13639" max="13639" width="13.28515625" style="13" customWidth="1"/>
    <col min="13640" max="13640" width="28.28515625" style="13" customWidth="1"/>
    <col min="13641" max="13641" width="4.7109375" style="13" customWidth="1"/>
    <col min="13642" max="13642" width="7.7109375" style="13" bestFit="1" customWidth="1"/>
    <col min="13643" max="13643" width="45.7109375" style="13" customWidth="1"/>
    <col min="13644" max="13644" width="16.42578125" style="13" customWidth="1"/>
    <col min="13645" max="13645" width="22.140625" style="13" customWidth="1"/>
    <col min="13646" max="13646" width="20.140625" style="13" customWidth="1"/>
    <col min="13647" max="13647" width="21.7109375" style="13" customWidth="1"/>
    <col min="13648" max="13648" width="16" style="13" customWidth="1"/>
    <col min="13649" max="13649" width="18.42578125" style="13" customWidth="1"/>
    <col min="13650" max="13650" width="21.7109375" style="13" customWidth="1"/>
    <col min="13651" max="13651" width="13.28515625" style="13" customWidth="1"/>
    <col min="13652" max="13652" width="28.28515625" style="13" customWidth="1"/>
    <col min="13653" max="13676" width="0" style="13" hidden="1" customWidth="1"/>
    <col min="13677" max="13679" width="8.7109375" style="13"/>
    <col min="13680" max="13680" width="21" style="13" customWidth="1"/>
    <col min="13681" max="13769" width="8.7109375" style="13"/>
    <col min="13770" max="13770" width="30.85546875" style="13" customWidth="1"/>
    <col min="13771" max="13771" width="17.28515625" style="13" customWidth="1"/>
    <col min="13772" max="13773" width="0" style="13" hidden="1" customWidth="1"/>
    <col min="13774" max="13774" width="36.28515625" style="13" customWidth="1"/>
    <col min="13775" max="13786" width="7.28515625" style="13" customWidth="1"/>
    <col min="13787" max="13787" width="7.7109375" style="13" customWidth="1"/>
    <col min="13788" max="13796" width="7.28515625" style="13" customWidth="1"/>
    <col min="13797" max="13797" width="8.140625" style="13" customWidth="1"/>
    <col min="13798" max="13821" width="7.28515625" style="13" customWidth="1"/>
    <col min="13822" max="13870" width="0" style="13" hidden="1" customWidth="1"/>
    <col min="13871" max="13871" width="13.28515625" style="13" customWidth="1"/>
    <col min="13872" max="13873" width="8.7109375" style="13"/>
    <col min="13874" max="13884" width="0" style="13" hidden="1" customWidth="1"/>
    <col min="13885" max="13885" width="8.7109375" style="13"/>
    <col min="13886" max="13886" width="7.7109375" style="13" bestFit="1" customWidth="1"/>
    <col min="13887" max="13887" width="45.7109375" style="13" customWidth="1"/>
    <col min="13888" max="13888" width="16.42578125" style="13" customWidth="1"/>
    <col min="13889" max="13889" width="22.140625" style="13" customWidth="1"/>
    <col min="13890" max="13890" width="20.140625" style="13" customWidth="1"/>
    <col min="13891" max="13891" width="21.7109375" style="13" customWidth="1"/>
    <col min="13892" max="13892" width="16" style="13" customWidth="1"/>
    <col min="13893" max="13893" width="18.42578125" style="13" customWidth="1"/>
    <col min="13894" max="13894" width="21.7109375" style="13" customWidth="1"/>
    <col min="13895" max="13895" width="13.28515625" style="13" customWidth="1"/>
    <col min="13896" max="13896" width="28.28515625" style="13" customWidth="1"/>
    <col min="13897" max="13897" width="4.7109375" style="13" customWidth="1"/>
    <col min="13898" max="13898" width="7.7109375" style="13" bestFit="1" customWidth="1"/>
    <col min="13899" max="13899" width="45.7109375" style="13" customWidth="1"/>
    <col min="13900" max="13900" width="16.42578125" style="13" customWidth="1"/>
    <col min="13901" max="13901" width="22.140625" style="13" customWidth="1"/>
    <col min="13902" max="13902" width="20.140625" style="13" customWidth="1"/>
    <col min="13903" max="13903" width="21.7109375" style="13" customWidth="1"/>
    <col min="13904" max="13904" width="16" style="13" customWidth="1"/>
    <col min="13905" max="13905" width="18.42578125" style="13" customWidth="1"/>
    <col min="13906" max="13906" width="21.7109375" style="13" customWidth="1"/>
    <col min="13907" max="13907" width="13.28515625" style="13" customWidth="1"/>
    <col min="13908" max="13908" width="28.28515625" style="13" customWidth="1"/>
    <col min="13909" max="13932" width="0" style="13" hidden="1" customWidth="1"/>
    <col min="13933" max="13935" width="8.7109375" style="13"/>
    <col min="13936" max="13936" width="21" style="13" customWidth="1"/>
    <col min="13937" max="14025" width="8.7109375" style="13"/>
    <col min="14026" max="14026" width="30.85546875" style="13" customWidth="1"/>
    <col min="14027" max="14027" width="17.28515625" style="13" customWidth="1"/>
    <col min="14028" max="14029" width="0" style="13" hidden="1" customWidth="1"/>
    <col min="14030" max="14030" width="36.28515625" style="13" customWidth="1"/>
    <col min="14031" max="14042" width="7.28515625" style="13" customWidth="1"/>
    <col min="14043" max="14043" width="7.7109375" style="13" customWidth="1"/>
    <col min="14044" max="14052" width="7.28515625" style="13" customWidth="1"/>
    <col min="14053" max="14053" width="8.140625" style="13" customWidth="1"/>
    <col min="14054" max="14077" width="7.28515625" style="13" customWidth="1"/>
    <col min="14078" max="14126" width="0" style="13" hidden="1" customWidth="1"/>
    <col min="14127" max="14127" width="13.28515625" style="13" customWidth="1"/>
    <col min="14128" max="14129" width="8.7109375" style="13"/>
    <col min="14130" max="14140" width="0" style="13" hidden="1" customWidth="1"/>
    <col min="14141" max="14141" width="8.7109375" style="13"/>
    <col min="14142" max="14142" width="7.7109375" style="13" bestFit="1" customWidth="1"/>
    <col min="14143" max="14143" width="45.7109375" style="13" customWidth="1"/>
    <col min="14144" max="14144" width="16.42578125" style="13" customWidth="1"/>
    <col min="14145" max="14145" width="22.140625" style="13" customWidth="1"/>
    <col min="14146" max="14146" width="20.140625" style="13" customWidth="1"/>
    <col min="14147" max="14147" width="21.7109375" style="13" customWidth="1"/>
    <col min="14148" max="14148" width="16" style="13" customWidth="1"/>
    <col min="14149" max="14149" width="18.42578125" style="13" customWidth="1"/>
    <col min="14150" max="14150" width="21.7109375" style="13" customWidth="1"/>
    <col min="14151" max="14151" width="13.28515625" style="13" customWidth="1"/>
    <col min="14152" max="14152" width="28.28515625" style="13" customWidth="1"/>
    <col min="14153" max="14153" width="4.7109375" style="13" customWidth="1"/>
    <col min="14154" max="14154" width="7.7109375" style="13" bestFit="1" customWidth="1"/>
    <col min="14155" max="14155" width="45.7109375" style="13" customWidth="1"/>
    <col min="14156" max="14156" width="16.42578125" style="13" customWidth="1"/>
    <col min="14157" max="14157" width="22.140625" style="13" customWidth="1"/>
    <col min="14158" max="14158" width="20.140625" style="13" customWidth="1"/>
    <col min="14159" max="14159" width="21.7109375" style="13" customWidth="1"/>
    <col min="14160" max="14160" width="16" style="13" customWidth="1"/>
    <col min="14161" max="14161" width="18.42578125" style="13" customWidth="1"/>
    <col min="14162" max="14162" width="21.7109375" style="13" customWidth="1"/>
    <col min="14163" max="14163" width="13.28515625" style="13" customWidth="1"/>
    <col min="14164" max="14164" width="28.28515625" style="13" customWidth="1"/>
    <col min="14165" max="14188" width="0" style="13" hidden="1" customWidth="1"/>
    <col min="14189" max="14191" width="8.7109375" style="13"/>
    <col min="14192" max="14192" width="21" style="13" customWidth="1"/>
    <col min="14193" max="14281" width="8.7109375" style="13"/>
    <col min="14282" max="14282" width="30.85546875" style="13" customWidth="1"/>
    <col min="14283" max="14283" width="17.28515625" style="13" customWidth="1"/>
    <col min="14284" max="14285" width="0" style="13" hidden="1" customWidth="1"/>
    <col min="14286" max="14286" width="36.28515625" style="13" customWidth="1"/>
    <col min="14287" max="14298" width="7.28515625" style="13" customWidth="1"/>
    <col min="14299" max="14299" width="7.7109375" style="13" customWidth="1"/>
    <col min="14300" max="14308" width="7.28515625" style="13" customWidth="1"/>
    <col min="14309" max="14309" width="8.140625" style="13" customWidth="1"/>
    <col min="14310" max="14333" width="7.28515625" style="13" customWidth="1"/>
    <col min="14334" max="14382" width="0" style="13" hidden="1" customWidth="1"/>
    <col min="14383" max="14383" width="13.28515625" style="13" customWidth="1"/>
    <col min="14384" max="14385" width="8.7109375" style="13"/>
    <col min="14386" max="14396" width="0" style="13" hidden="1" customWidth="1"/>
    <col min="14397" max="14397" width="8.7109375" style="13"/>
    <col min="14398" max="14398" width="7.7109375" style="13" bestFit="1" customWidth="1"/>
    <col min="14399" max="14399" width="45.7109375" style="13" customWidth="1"/>
    <col min="14400" max="14400" width="16.42578125" style="13" customWidth="1"/>
    <col min="14401" max="14401" width="22.140625" style="13" customWidth="1"/>
    <col min="14402" max="14402" width="20.140625" style="13" customWidth="1"/>
    <col min="14403" max="14403" width="21.7109375" style="13" customWidth="1"/>
    <col min="14404" max="14404" width="16" style="13" customWidth="1"/>
    <col min="14405" max="14405" width="18.42578125" style="13" customWidth="1"/>
    <col min="14406" max="14406" width="21.7109375" style="13" customWidth="1"/>
    <col min="14407" max="14407" width="13.28515625" style="13" customWidth="1"/>
    <col min="14408" max="14408" width="28.28515625" style="13" customWidth="1"/>
    <col min="14409" max="14409" width="4.7109375" style="13" customWidth="1"/>
    <col min="14410" max="14410" width="7.7109375" style="13" bestFit="1" customWidth="1"/>
    <col min="14411" max="14411" width="45.7109375" style="13" customWidth="1"/>
    <col min="14412" max="14412" width="16.42578125" style="13" customWidth="1"/>
    <col min="14413" max="14413" width="22.140625" style="13" customWidth="1"/>
    <col min="14414" max="14414" width="20.140625" style="13" customWidth="1"/>
    <col min="14415" max="14415" width="21.7109375" style="13" customWidth="1"/>
    <col min="14416" max="14416" width="16" style="13" customWidth="1"/>
    <col min="14417" max="14417" width="18.42578125" style="13" customWidth="1"/>
    <col min="14418" max="14418" width="21.7109375" style="13" customWidth="1"/>
    <col min="14419" max="14419" width="13.28515625" style="13" customWidth="1"/>
    <col min="14420" max="14420" width="28.28515625" style="13" customWidth="1"/>
    <col min="14421" max="14444" width="0" style="13" hidden="1" customWidth="1"/>
    <col min="14445" max="14447" width="8.7109375" style="13"/>
    <col min="14448" max="14448" width="21" style="13" customWidth="1"/>
    <col min="14449" max="14537" width="8.7109375" style="13"/>
    <col min="14538" max="14538" width="30.85546875" style="13" customWidth="1"/>
    <col min="14539" max="14539" width="17.28515625" style="13" customWidth="1"/>
    <col min="14540" max="14541" width="0" style="13" hidden="1" customWidth="1"/>
    <col min="14542" max="14542" width="36.28515625" style="13" customWidth="1"/>
    <col min="14543" max="14554" width="7.28515625" style="13" customWidth="1"/>
    <col min="14555" max="14555" width="7.7109375" style="13" customWidth="1"/>
    <col min="14556" max="14564" width="7.28515625" style="13" customWidth="1"/>
    <col min="14565" max="14565" width="8.140625" style="13" customWidth="1"/>
    <col min="14566" max="14589" width="7.28515625" style="13" customWidth="1"/>
    <col min="14590" max="14638" width="0" style="13" hidden="1" customWidth="1"/>
    <col min="14639" max="14639" width="13.28515625" style="13" customWidth="1"/>
    <col min="14640" max="14641" width="8.7109375" style="13"/>
    <col min="14642" max="14652" width="0" style="13" hidden="1" customWidth="1"/>
    <col min="14653" max="14653" width="8.7109375" style="13"/>
    <col min="14654" max="14654" width="7.7109375" style="13" bestFit="1" customWidth="1"/>
    <col min="14655" max="14655" width="45.7109375" style="13" customWidth="1"/>
    <col min="14656" max="14656" width="16.42578125" style="13" customWidth="1"/>
    <col min="14657" max="14657" width="22.140625" style="13" customWidth="1"/>
    <col min="14658" max="14658" width="20.140625" style="13" customWidth="1"/>
    <col min="14659" max="14659" width="21.7109375" style="13" customWidth="1"/>
    <col min="14660" max="14660" width="16" style="13" customWidth="1"/>
    <col min="14661" max="14661" width="18.42578125" style="13" customWidth="1"/>
    <col min="14662" max="14662" width="21.7109375" style="13" customWidth="1"/>
    <col min="14663" max="14663" width="13.28515625" style="13" customWidth="1"/>
    <col min="14664" max="14664" width="28.28515625" style="13" customWidth="1"/>
    <col min="14665" max="14665" width="4.7109375" style="13" customWidth="1"/>
    <col min="14666" max="14666" width="7.7109375" style="13" bestFit="1" customWidth="1"/>
    <col min="14667" max="14667" width="45.7109375" style="13" customWidth="1"/>
    <col min="14668" max="14668" width="16.42578125" style="13" customWidth="1"/>
    <col min="14669" max="14669" width="22.140625" style="13" customWidth="1"/>
    <col min="14670" max="14670" width="20.140625" style="13" customWidth="1"/>
    <col min="14671" max="14671" width="21.7109375" style="13" customWidth="1"/>
    <col min="14672" max="14672" width="16" style="13" customWidth="1"/>
    <col min="14673" max="14673" width="18.42578125" style="13" customWidth="1"/>
    <col min="14674" max="14674" width="21.7109375" style="13" customWidth="1"/>
    <col min="14675" max="14675" width="13.28515625" style="13" customWidth="1"/>
    <col min="14676" max="14676" width="28.28515625" style="13" customWidth="1"/>
    <col min="14677" max="14700" width="0" style="13" hidden="1" customWidth="1"/>
    <col min="14701" max="14703" width="8.7109375" style="13"/>
    <col min="14704" max="14704" width="21" style="13" customWidth="1"/>
    <col min="14705" max="14793" width="8.7109375" style="13"/>
    <col min="14794" max="14794" width="30.85546875" style="13" customWidth="1"/>
    <col min="14795" max="14795" width="17.28515625" style="13" customWidth="1"/>
    <col min="14796" max="14797" width="0" style="13" hidden="1" customWidth="1"/>
    <col min="14798" max="14798" width="36.28515625" style="13" customWidth="1"/>
    <col min="14799" max="14810" width="7.28515625" style="13" customWidth="1"/>
    <col min="14811" max="14811" width="7.7109375" style="13" customWidth="1"/>
    <col min="14812" max="14820" width="7.28515625" style="13" customWidth="1"/>
    <col min="14821" max="14821" width="8.140625" style="13" customWidth="1"/>
    <col min="14822" max="14845" width="7.28515625" style="13" customWidth="1"/>
    <col min="14846" max="14894" width="0" style="13" hidden="1" customWidth="1"/>
    <col min="14895" max="14895" width="13.28515625" style="13" customWidth="1"/>
    <col min="14896" max="14897" width="8.7109375" style="13"/>
    <col min="14898" max="14908" width="0" style="13" hidden="1" customWidth="1"/>
    <col min="14909" max="14909" width="8.7109375" style="13"/>
    <col min="14910" max="14910" width="7.7109375" style="13" bestFit="1" customWidth="1"/>
    <col min="14911" max="14911" width="45.7109375" style="13" customWidth="1"/>
    <col min="14912" max="14912" width="16.42578125" style="13" customWidth="1"/>
    <col min="14913" max="14913" width="22.140625" style="13" customWidth="1"/>
    <col min="14914" max="14914" width="20.140625" style="13" customWidth="1"/>
    <col min="14915" max="14915" width="21.7109375" style="13" customWidth="1"/>
    <col min="14916" max="14916" width="16" style="13" customWidth="1"/>
    <col min="14917" max="14917" width="18.42578125" style="13" customWidth="1"/>
    <col min="14918" max="14918" width="21.7109375" style="13" customWidth="1"/>
    <col min="14919" max="14919" width="13.28515625" style="13" customWidth="1"/>
    <col min="14920" max="14920" width="28.28515625" style="13" customWidth="1"/>
    <col min="14921" max="14921" width="4.7109375" style="13" customWidth="1"/>
    <col min="14922" max="14922" width="7.7109375" style="13" bestFit="1" customWidth="1"/>
    <col min="14923" max="14923" width="45.7109375" style="13" customWidth="1"/>
    <col min="14924" max="14924" width="16.42578125" style="13" customWidth="1"/>
    <col min="14925" max="14925" width="22.140625" style="13" customWidth="1"/>
    <col min="14926" max="14926" width="20.140625" style="13" customWidth="1"/>
    <col min="14927" max="14927" width="21.7109375" style="13" customWidth="1"/>
    <col min="14928" max="14928" width="16" style="13" customWidth="1"/>
    <col min="14929" max="14929" width="18.42578125" style="13" customWidth="1"/>
    <col min="14930" max="14930" width="21.7109375" style="13" customWidth="1"/>
    <col min="14931" max="14931" width="13.28515625" style="13" customWidth="1"/>
    <col min="14932" max="14932" width="28.28515625" style="13" customWidth="1"/>
    <col min="14933" max="14956" width="0" style="13" hidden="1" customWidth="1"/>
    <col min="14957" max="14959" width="8.7109375" style="13"/>
    <col min="14960" max="14960" width="21" style="13" customWidth="1"/>
    <col min="14961" max="15049" width="8.7109375" style="13"/>
    <col min="15050" max="15050" width="30.85546875" style="13" customWidth="1"/>
    <col min="15051" max="15051" width="17.28515625" style="13" customWidth="1"/>
    <col min="15052" max="15053" width="0" style="13" hidden="1" customWidth="1"/>
    <col min="15054" max="15054" width="36.28515625" style="13" customWidth="1"/>
    <col min="15055" max="15066" width="7.28515625" style="13" customWidth="1"/>
    <col min="15067" max="15067" width="7.7109375" style="13" customWidth="1"/>
    <col min="15068" max="15076" width="7.28515625" style="13" customWidth="1"/>
    <col min="15077" max="15077" width="8.140625" style="13" customWidth="1"/>
    <col min="15078" max="15101" width="7.28515625" style="13" customWidth="1"/>
    <col min="15102" max="15150" width="0" style="13" hidden="1" customWidth="1"/>
    <col min="15151" max="15151" width="13.28515625" style="13" customWidth="1"/>
    <col min="15152" max="15153" width="8.7109375" style="13"/>
    <col min="15154" max="15164" width="0" style="13" hidden="1" customWidth="1"/>
    <col min="15165" max="15165" width="8.7109375" style="13"/>
    <col min="15166" max="15166" width="7.7109375" style="13" bestFit="1" customWidth="1"/>
    <col min="15167" max="15167" width="45.7109375" style="13" customWidth="1"/>
    <col min="15168" max="15168" width="16.42578125" style="13" customWidth="1"/>
    <col min="15169" max="15169" width="22.140625" style="13" customWidth="1"/>
    <col min="15170" max="15170" width="20.140625" style="13" customWidth="1"/>
    <col min="15171" max="15171" width="21.7109375" style="13" customWidth="1"/>
    <col min="15172" max="15172" width="16" style="13" customWidth="1"/>
    <col min="15173" max="15173" width="18.42578125" style="13" customWidth="1"/>
    <col min="15174" max="15174" width="21.7109375" style="13" customWidth="1"/>
    <col min="15175" max="15175" width="13.28515625" style="13" customWidth="1"/>
    <col min="15176" max="15176" width="28.28515625" style="13" customWidth="1"/>
    <col min="15177" max="15177" width="4.7109375" style="13" customWidth="1"/>
    <col min="15178" max="15178" width="7.7109375" style="13" bestFit="1" customWidth="1"/>
    <col min="15179" max="15179" width="45.7109375" style="13" customWidth="1"/>
    <col min="15180" max="15180" width="16.42578125" style="13" customWidth="1"/>
    <col min="15181" max="15181" width="22.140625" style="13" customWidth="1"/>
    <col min="15182" max="15182" width="20.140625" style="13" customWidth="1"/>
    <col min="15183" max="15183" width="21.7109375" style="13" customWidth="1"/>
    <col min="15184" max="15184" width="16" style="13" customWidth="1"/>
    <col min="15185" max="15185" width="18.42578125" style="13" customWidth="1"/>
    <col min="15186" max="15186" width="21.7109375" style="13" customWidth="1"/>
    <col min="15187" max="15187" width="13.28515625" style="13" customWidth="1"/>
    <col min="15188" max="15188" width="28.28515625" style="13" customWidth="1"/>
    <col min="15189" max="15212" width="0" style="13" hidden="1" customWidth="1"/>
    <col min="15213" max="15215" width="8.7109375" style="13"/>
    <col min="15216" max="15216" width="21" style="13" customWidth="1"/>
    <col min="15217" max="15305" width="8.7109375" style="13"/>
    <col min="15306" max="15306" width="30.85546875" style="13" customWidth="1"/>
    <col min="15307" max="15307" width="17.28515625" style="13" customWidth="1"/>
    <col min="15308" max="15309" width="0" style="13" hidden="1" customWidth="1"/>
    <col min="15310" max="15310" width="36.28515625" style="13" customWidth="1"/>
    <col min="15311" max="15322" width="7.28515625" style="13" customWidth="1"/>
    <col min="15323" max="15323" width="7.7109375" style="13" customWidth="1"/>
    <col min="15324" max="15332" width="7.28515625" style="13" customWidth="1"/>
    <col min="15333" max="15333" width="8.140625" style="13" customWidth="1"/>
    <col min="15334" max="15357" width="7.28515625" style="13" customWidth="1"/>
    <col min="15358" max="15406" width="0" style="13" hidden="1" customWidth="1"/>
    <col min="15407" max="15407" width="13.28515625" style="13" customWidth="1"/>
    <col min="15408" max="15409" width="8.7109375" style="13"/>
    <col min="15410" max="15420" width="0" style="13" hidden="1" customWidth="1"/>
    <col min="15421" max="15421" width="8.7109375" style="13"/>
    <col min="15422" max="15422" width="7.7109375" style="13" bestFit="1" customWidth="1"/>
    <col min="15423" max="15423" width="45.7109375" style="13" customWidth="1"/>
    <col min="15424" max="15424" width="16.42578125" style="13" customWidth="1"/>
    <col min="15425" max="15425" width="22.140625" style="13" customWidth="1"/>
    <col min="15426" max="15426" width="20.140625" style="13" customWidth="1"/>
    <col min="15427" max="15427" width="21.7109375" style="13" customWidth="1"/>
    <col min="15428" max="15428" width="16" style="13" customWidth="1"/>
    <col min="15429" max="15429" width="18.42578125" style="13" customWidth="1"/>
    <col min="15430" max="15430" width="21.7109375" style="13" customWidth="1"/>
    <col min="15431" max="15431" width="13.28515625" style="13" customWidth="1"/>
    <col min="15432" max="15432" width="28.28515625" style="13" customWidth="1"/>
    <col min="15433" max="15433" width="4.7109375" style="13" customWidth="1"/>
    <col min="15434" max="15434" width="7.7109375" style="13" bestFit="1" customWidth="1"/>
    <col min="15435" max="15435" width="45.7109375" style="13" customWidth="1"/>
    <col min="15436" max="15436" width="16.42578125" style="13" customWidth="1"/>
    <col min="15437" max="15437" width="22.140625" style="13" customWidth="1"/>
    <col min="15438" max="15438" width="20.140625" style="13" customWidth="1"/>
    <col min="15439" max="15439" width="21.7109375" style="13" customWidth="1"/>
    <col min="15440" max="15440" width="16" style="13" customWidth="1"/>
    <col min="15441" max="15441" width="18.42578125" style="13" customWidth="1"/>
    <col min="15442" max="15442" width="21.7109375" style="13" customWidth="1"/>
    <col min="15443" max="15443" width="13.28515625" style="13" customWidth="1"/>
    <col min="15444" max="15444" width="28.28515625" style="13" customWidth="1"/>
    <col min="15445" max="15468" width="0" style="13" hidden="1" customWidth="1"/>
    <col min="15469" max="15471" width="8.7109375" style="13"/>
    <col min="15472" max="15472" width="21" style="13" customWidth="1"/>
    <col min="15473" max="15561" width="8.7109375" style="13"/>
    <col min="15562" max="15562" width="30.85546875" style="13" customWidth="1"/>
    <col min="15563" max="15563" width="17.28515625" style="13" customWidth="1"/>
    <col min="15564" max="15565" width="0" style="13" hidden="1" customWidth="1"/>
    <col min="15566" max="15566" width="36.28515625" style="13" customWidth="1"/>
    <col min="15567" max="15578" width="7.28515625" style="13" customWidth="1"/>
    <col min="15579" max="15579" width="7.7109375" style="13" customWidth="1"/>
    <col min="15580" max="15588" width="7.28515625" style="13" customWidth="1"/>
    <col min="15589" max="15589" width="8.140625" style="13" customWidth="1"/>
    <col min="15590" max="15613" width="7.28515625" style="13" customWidth="1"/>
    <col min="15614" max="15662" width="0" style="13" hidden="1" customWidth="1"/>
    <col min="15663" max="15663" width="13.28515625" style="13" customWidth="1"/>
    <col min="15664" max="15665" width="8.7109375" style="13"/>
    <col min="15666" max="15676" width="0" style="13" hidden="1" customWidth="1"/>
    <col min="15677" max="15677" width="8.7109375" style="13"/>
    <col min="15678" max="15678" width="7.7109375" style="13" bestFit="1" customWidth="1"/>
    <col min="15679" max="15679" width="45.7109375" style="13" customWidth="1"/>
    <col min="15680" max="15680" width="16.42578125" style="13" customWidth="1"/>
    <col min="15681" max="15681" width="22.140625" style="13" customWidth="1"/>
    <col min="15682" max="15682" width="20.140625" style="13" customWidth="1"/>
    <col min="15683" max="15683" width="21.7109375" style="13" customWidth="1"/>
    <col min="15684" max="15684" width="16" style="13" customWidth="1"/>
    <col min="15685" max="15685" width="18.42578125" style="13" customWidth="1"/>
    <col min="15686" max="15686" width="21.7109375" style="13" customWidth="1"/>
    <col min="15687" max="15687" width="13.28515625" style="13" customWidth="1"/>
    <col min="15688" max="15688" width="28.28515625" style="13" customWidth="1"/>
    <col min="15689" max="15689" width="4.7109375" style="13" customWidth="1"/>
    <col min="15690" max="15690" width="7.7109375" style="13" bestFit="1" customWidth="1"/>
    <col min="15691" max="15691" width="45.7109375" style="13" customWidth="1"/>
    <col min="15692" max="15692" width="16.42578125" style="13" customWidth="1"/>
    <col min="15693" max="15693" width="22.140625" style="13" customWidth="1"/>
    <col min="15694" max="15694" width="20.140625" style="13" customWidth="1"/>
    <col min="15695" max="15695" width="21.7109375" style="13" customWidth="1"/>
    <col min="15696" max="15696" width="16" style="13" customWidth="1"/>
    <col min="15697" max="15697" width="18.42578125" style="13" customWidth="1"/>
    <col min="15698" max="15698" width="21.7109375" style="13" customWidth="1"/>
    <col min="15699" max="15699" width="13.28515625" style="13" customWidth="1"/>
    <col min="15700" max="15700" width="28.28515625" style="13" customWidth="1"/>
    <col min="15701" max="15724" width="0" style="13" hidden="1" customWidth="1"/>
    <col min="15725" max="15727" width="8.7109375" style="13"/>
    <col min="15728" max="15728" width="21" style="13" customWidth="1"/>
    <col min="15729" max="15817" width="8.7109375" style="13"/>
    <col min="15818" max="15818" width="30.85546875" style="13" customWidth="1"/>
    <col min="15819" max="15819" width="17.28515625" style="13" customWidth="1"/>
    <col min="15820" max="15821" width="0" style="13" hidden="1" customWidth="1"/>
    <col min="15822" max="15822" width="36.28515625" style="13" customWidth="1"/>
    <col min="15823" max="15834" width="7.28515625" style="13" customWidth="1"/>
    <col min="15835" max="15835" width="7.7109375" style="13" customWidth="1"/>
    <col min="15836" max="15844" width="7.28515625" style="13" customWidth="1"/>
    <col min="15845" max="15845" width="8.140625" style="13" customWidth="1"/>
    <col min="15846" max="15869" width="7.28515625" style="13" customWidth="1"/>
    <col min="15870" max="15918" width="0" style="13" hidden="1" customWidth="1"/>
    <col min="15919" max="15919" width="13.28515625" style="13" customWidth="1"/>
    <col min="15920" max="15921" width="8.7109375" style="13"/>
    <col min="15922" max="15932" width="0" style="13" hidden="1" customWidth="1"/>
    <col min="15933" max="15933" width="8.7109375" style="13"/>
    <col min="15934" max="15934" width="7.7109375" style="13" bestFit="1" customWidth="1"/>
    <col min="15935" max="15935" width="45.7109375" style="13" customWidth="1"/>
    <col min="15936" max="15936" width="16.42578125" style="13" customWidth="1"/>
    <col min="15937" max="15937" width="22.140625" style="13" customWidth="1"/>
    <col min="15938" max="15938" width="20.140625" style="13" customWidth="1"/>
    <col min="15939" max="15939" width="21.7109375" style="13" customWidth="1"/>
    <col min="15940" max="15940" width="16" style="13" customWidth="1"/>
    <col min="15941" max="15941" width="18.42578125" style="13" customWidth="1"/>
    <col min="15942" max="15942" width="21.7109375" style="13" customWidth="1"/>
    <col min="15943" max="15943" width="13.28515625" style="13" customWidth="1"/>
    <col min="15944" max="15944" width="28.28515625" style="13" customWidth="1"/>
    <col min="15945" max="15945" width="4.7109375" style="13" customWidth="1"/>
    <col min="15946" max="15946" width="7.7109375" style="13" bestFit="1" customWidth="1"/>
    <col min="15947" max="15947" width="45.7109375" style="13" customWidth="1"/>
    <col min="15948" max="15948" width="16.42578125" style="13" customWidth="1"/>
    <col min="15949" max="15949" width="22.140625" style="13" customWidth="1"/>
    <col min="15950" max="15950" width="20.140625" style="13" customWidth="1"/>
    <col min="15951" max="15951" width="21.7109375" style="13" customWidth="1"/>
    <col min="15952" max="15952" width="16" style="13" customWidth="1"/>
    <col min="15953" max="15953" width="18.42578125" style="13" customWidth="1"/>
    <col min="15954" max="15954" width="21.7109375" style="13" customWidth="1"/>
    <col min="15955" max="15955" width="13.28515625" style="13" customWidth="1"/>
    <col min="15956" max="15956" width="28.28515625" style="13" customWidth="1"/>
    <col min="15957" max="15980" width="0" style="13" hidden="1" customWidth="1"/>
    <col min="15981" max="15983" width="8.7109375" style="13"/>
    <col min="15984" max="15984" width="21" style="13" customWidth="1"/>
    <col min="15985" max="16073" width="8.7109375" style="13"/>
    <col min="16074" max="16074" width="30.85546875" style="13" customWidth="1"/>
    <col min="16075" max="16075" width="17.28515625" style="13" customWidth="1"/>
    <col min="16076" max="16077" width="0" style="13" hidden="1" customWidth="1"/>
    <col min="16078" max="16078" width="36.28515625" style="13" customWidth="1"/>
    <col min="16079" max="16090" width="7.28515625" style="13" customWidth="1"/>
    <col min="16091" max="16091" width="7.7109375" style="13" customWidth="1"/>
    <col min="16092" max="16100" width="7.28515625" style="13" customWidth="1"/>
    <col min="16101" max="16101" width="8.140625" style="13" customWidth="1"/>
    <col min="16102" max="16125" width="7.28515625" style="13" customWidth="1"/>
    <col min="16126" max="16174" width="0" style="13" hidden="1" customWidth="1"/>
    <col min="16175" max="16175" width="13.28515625" style="13" customWidth="1"/>
    <col min="16176" max="16177" width="8.7109375" style="13"/>
    <col min="16178" max="16188" width="0" style="13" hidden="1" customWidth="1"/>
    <col min="16189" max="16189" width="8.7109375" style="13"/>
    <col min="16190" max="16190" width="7.7109375" style="13" bestFit="1" customWidth="1"/>
    <col min="16191" max="16191" width="45.7109375" style="13" customWidth="1"/>
    <col min="16192" max="16192" width="16.42578125" style="13" customWidth="1"/>
    <col min="16193" max="16193" width="22.140625" style="13" customWidth="1"/>
    <col min="16194" max="16194" width="20.140625" style="13" customWidth="1"/>
    <col min="16195" max="16195" width="21.7109375" style="13" customWidth="1"/>
    <col min="16196" max="16196" width="16" style="13" customWidth="1"/>
    <col min="16197" max="16197" width="18.42578125" style="13" customWidth="1"/>
    <col min="16198" max="16198" width="21.7109375" style="13" customWidth="1"/>
    <col min="16199" max="16199" width="13.28515625" style="13" customWidth="1"/>
    <col min="16200" max="16200" width="28.28515625" style="13" customWidth="1"/>
    <col min="16201" max="16201" width="4.7109375" style="13" customWidth="1"/>
    <col min="16202" max="16202" width="7.7109375" style="13" bestFit="1" customWidth="1"/>
    <col min="16203" max="16203" width="45.7109375" style="13" customWidth="1"/>
    <col min="16204" max="16204" width="16.42578125" style="13" customWidth="1"/>
    <col min="16205" max="16205" width="22.140625" style="13" customWidth="1"/>
    <col min="16206" max="16206" width="20.140625" style="13" customWidth="1"/>
    <col min="16207" max="16207" width="21.7109375" style="13" customWidth="1"/>
    <col min="16208" max="16208" width="16" style="13" customWidth="1"/>
    <col min="16209" max="16209" width="18.42578125" style="13" customWidth="1"/>
    <col min="16210" max="16210" width="21.7109375" style="13" customWidth="1"/>
    <col min="16211" max="16211" width="13.28515625" style="13" customWidth="1"/>
    <col min="16212" max="16212" width="28.28515625" style="13" customWidth="1"/>
    <col min="16213" max="16236" width="0" style="13" hidden="1" customWidth="1"/>
    <col min="16237" max="16239" width="8.7109375" style="13"/>
    <col min="16240" max="16240" width="21" style="13" customWidth="1"/>
    <col min="16241" max="16384" width="8.7109375" style="13"/>
  </cols>
  <sheetData>
    <row r="1" spans="1:115" ht="25.35" hidden="1" customHeight="1" x14ac:dyDescent="0.25"/>
    <row r="2" spans="1:115" ht="24.6" hidden="1" customHeight="1" x14ac:dyDescent="0.25">
      <c r="DE2" s="51" t="s">
        <v>66</v>
      </c>
      <c r="DF2" s="316" t="s">
        <v>65</v>
      </c>
      <c r="DG2" s="316"/>
    </row>
    <row r="3" spans="1:115" ht="20.100000000000001" hidden="1" customHeight="1" x14ac:dyDescent="0.25">
      <c r="DE3" s="52" t="e">
        <f>#REF!</f>
        <v>#REF!</v>
      </c>
      <c r="DF3" s="53" t="s">
        <v>14</v>
      </c>
      <c r="DG3" s="54">
        <v>0.5</v>
      </c>
    </row>
    <row r="4" spans="1:115" ht="20.100000000000001" hidden="1" customHeight="1" x14ac:dyDescent="0.25">
      <c r="DE4" s="52" t="e">
        <f>#REF!</f>
        <v>#REF!</v>
      </c>
      <c r="DF4" s="53" t="s">
        <v>67</v>
      </c>
      <c r="DG4" s="54">
        <v>0.5</v>
      </c>
    </row>
    <row r="5" spans="1:115" ht="20.100000000000001" hidden="1" customHeight="1" x14ac:dyDescent="0.25">
      <c r="CZ5" s="55"/>
      <c r="DA5" s="55"/>
      <c r="DB5" s="56"/>
    </row>
    <row r="6" spans="1:115" ht="20.100000000000001" hidden="1" customHeight="1" x14ac:dyDescent="0.25">
      <c r="CZ6" s="55"/>
      <c r="DA6" s="55"/>
      <c r="DB6" s="56"/>
    </row>
    <row r="7" spans="1:115" ht="40.5" hidden="1" customHeight="1" x14ac:dyDescent="0.25"/>
    <row r="8" spans="1:115" ht="32.25" customHeight="1" x14ac:dyDescent="0.25">
      <c r="D8" s="57"/>
      <c r="E8" s="57"/>
      <c r="F8" s="57"/>
      <c r="G8" s="57"/>
      <c r="H8" s="57"/>
      <c r="I8" s="57"/>
      <c r="J8" s="57"/>
      <c r="K8" s="57"/>
      <c r="L8" s="57"/>
      <c r="M8" s="57"/>
      <c r="N8" s="57"/>
      <c r="O8" s="57"/>
      <c r="P8" s="57"/>
      <c r="CW8" s="319" t="s">
        <v>159</v>
      </c>
      <c r="CX8" s="320"/>
      <c r="CY8" s="320"/>
      <c r="CZ8" s="320"/>
      <c r="DA8" s="320"/>
      <c r="DB8" s="320"/>
      <c r="DC8" s="320"/>
      <c r="DD8" s="320"/>
      <c r="DE8" s="320"/>
      <c r="DF8" s="320"/>
      <c r="DG8" s="321"/>
    </row>
    <row r="9" spans="1:115" ht="32.25" customHeight="1" x14ac:dyDescent="0.25">
      <c r="C9" s="197"/>
      <c r="D9" s="57"/>
      <c r="E9" s="58">
        <f t="shared" ref="E9:BP9" si="0">E10</f>
        <v>45537</v>
      </c>
      <c r="F9" s="58">
        <f t="shared" si="0"/>
        <v>45538</v>
      </c>
      <c r="G9" s="58">
        <f t="shared" si="0"/>
        <v>45539</v>
      </c>
      <c r="H9" s="58">
        <f t="shared" si="0"/>
        <v>45540</v>
      </c>
      <c r="I9" s="58">
        <f t="shared" si="0"/>
        <v>45541</v>
      </c>
      <c r="J9" s="58">
        <f t="shared" si="0"/>
        <v>45542</v>
      </c>
      <c r="K9" s="58">
        <f t="shared" si="0"/>
        <v>45543</v>
      </c>
      <c r="L9" s="58">
        <f t="shared" si="0"/>
        <v>45544</v>
      </c>
      <c r="M9" s="58">
        <f t="shared" si="0"/>
        <v>45545</v>
      </c>
      <c r="N9" s="58">
        <f t="shared" si="0"/>
        <v>45546</v>
      </c>
      <c r="O9" s="58">
        <f t="shared" si="0"/>
        <v>45547</v>
      </c>
      <c r="P9" s="58">
        <f t="shared" si="0"/>
        <v>45548</v>
      </c>
      <c r="Q9" s="58">
        <f t="shared" si="0"/>
        <v>45549</v>
      </c>
      <c r="R9" s="58">
        <f t="shared" si="0"/>
        <v>45550</v>
      </c>
      <c r="S9" s="58">
        <f t="shared" si="0"/>
        <v>45551</v>
      </c>
      <c r="T9" s="58">
        <f t="shared" si="0"/>
        <v>45552</v>
      </c>
      <c r="U9" s="58">
        <f t="shared" si="0"/>
        <v>45553</v>
      </c>
      <c r="V9" s="58">
        <f t="shared" si="0"/>
        <v>45554</v>
      </c>
      <c r="W9" s="58">
        <f t="shared" si="0"/>
        <v>45555</v>
      </c>
      <c r="X9" s="58">
        <f t="shared" si="0"/>
        <v>45556</v>
      </c>
      <c r="Y9" s="58">
        <f t="shared" si="0"/>
        <v>45557</v>
      </c>
      <c r="Z9" s="58">
        <f t="shared" si="0"/>
        <v>45558</v>
      </c>
      <c r="AA9" s="58">
        <f t="shared" si="0"/>
        <v>45559</v>
      </c>
      <c r="AB9" s="58">
        <f t="shared" si="0"/>
        <v>45560</v>
      </c>
      <c r="AC9" s="58">
        <f t="shared" si="0"/>
        <v>45561</v>
      </c>
      <c r="AD9" s="58">
        <f t="shared" si="0"/>
        <v>45562</v>
      </c>
      <c r="AE9" s="58">
        <f t="shared" si="0"/>
        <v>45563</v>
      </c>
      <c r="AF9" s="58">
        <f t="shared" si="0"/>
        <v>45564</v>
      </c>
      <c r="AG9" s="58">
        <f t="shared" si="0"/>
        <v>45565</v>
      </c>
      <c r="AH9" s="58">
        <f t="shared" si="0"/>
        <v>45566</v>
      </c>
      <c r="AI9" s="58">
        <f t="shared" si="0"/>
        <v>45567</v>
      </c>
      <c r="AJ9" s="58">
        <f t="shared" si="0"/>
        <v>45568</v>
      </c>
      <c r="AK9" s="58">
        <f t="shared" si="0"/>
        <v>45569</v>
      </c>
      <c r="AL9" s="58">
        <f t="shared" si="0"/>
        <v>45570</v>
      </c>
      <c r="AM9" s="58">
        <f t="shared" si="0"/>
        <v>45571</v>
      </c>
      <c r="AN9" s="58">
        <f t="shared" si="0"/>
        <v>45572</v>
      </c>
      <c r="AO9" s="58">
        <f t="shared" si="0"/>
        <v>45573</v>
      </c>
      <c r="AP9" s="58">
        <f t="shared" si="0"/>
        <v>45574</v>
      </c>
      <c r="AQ9" s="58">
        <f t="shared" si="0"/>
        <v>45575</v>
      </c>
      <c r="AR9" s="58">
        <f t="shared" si="0"/>
        <v>45576</v>
      </c>
      <c r="AS9" s="58">
        <f t="shared" si="0"/>
        <v>45577</v>
      </c>
      <c r="AT9" s="58">
        <f t="shared" si="0"/>
        <v>45578</v>
      </c>
      <c r="AU9" s="58">
        <f t="shared" si="0"/>
        <v>45579</v>
      </c>
      <c r="AV9" s="58">
        <f t="shared" si="0"/>
        <v>45580</v>
      </c>
      <c r="AW9" s="58">
        <f t="shared" si="0"/>
        <v>45581</v>
      </c>
      <c r="AX9" s="58">
        <f t="shared" si="0"/>
        <v>45582</v>
      </c>
      <c r="AY9" s="58">
        <f t="shared" si="0"/>
        <v>45583</v>
      </c>
      <c r="AZ9" s="58">
        <f t="shared" si="0"/>
        <v>45584</v>
      </c>
      <c r="BA9" s="58">
        <f t="shared" si="0"/>
        <v>45585</v>
      </c>
      <c r="BB9" s="58">
        <f t="shared" si="0"/>
        <v>45586</v>
      </c>
      <c r="BC9" s="58">
        <f t="shared" si="0"/>
        <v>45587</v>
      </c>
      <c r="BD9" s="58">
        <f t="shared" si="0"/>
        <v>45588</v>
      </c>
      <c r="BE9" s="58">
        <f t="shared" si="0"/>
        <v>45589</v>
      </c>
      <c r="BF9" s="58">
        <f t="shared" si="0"/>
        <v>45590</v>
      </c>
      <c r="BG9" s="58">
        <f t="shared" si="0"/>
        <v>45591</v>
      </c>
      <c r="BH9" s="58">
        <f t="shared" si="0"/>
        <v>45592</v>
      </c>
      <c r="BI9" s="58">
        <f t="shared" si="0"/>
        <v>45593</v>
      </c>
      <c r="BJ9" s="58">
        <f t="shared" si="0"/>
        <v>45594</v>
      </c>
      <c r="BK9" s="58">
        <f t="shared" si="0"/>
        <v>45595</v>
      </c>
      <c r="BL9" s="58">
        <f t="shared" si="0"/>
        <v>45596</v>
      </c>
      <c r="BM9" s="58">
        <f t="shared" si="0"/>
        <v>45597</v>
      </c>
      <c r="BN9" s="58">
        <f t="shared" si="0"/>
        <v>45598</v>
      </c>
      <c r="BO9" s="58">
        <f t="shared" si="0"/>
        <v>45599</v>
      </c>
      <c r="BP9" s="58">
        <f t="shared" si="0"/>
        <v>45600</v>
      </c>
      <c r="BQ9" s="58">
        <f t="shared" ref="BQ9:CT9" si="1">BQ10</f>
        <v>45601</v>
      </c>
      <c r="BR9" s="58">
        <f t="shared" si="1"/>
        <v>45602</v>
      </c>
      <c r="BS9" s="58">
        <f t="shared" si="1"/>
        <v>45603</v>
      </c>
      <c r="BT9" s="58">
        <f t="shared" si="1"/>
        <v>45604</v>
      </c>
      <c r="BU9" s="58">
        <f t="shared" si="1"/>
        <v>45605</v>
      </c>
      <c r="BV9" s="58">
        <f t="shared" si="1"/>
        <v>45606</v>
      </c>
      <c r="BW9" s="58">
        <f t="shared" si="1"/>
        <v>45607</v>
      </c>
      <c r="BX9" s="58">
        <f t="shared" si="1"/>
        <v>45608</v>
      </c>
      <c r="BY9" s="58">
        <f t="shared" si="1"/>
        <v>45609</v>
      </c>
      <c r="BZ9" s="58">
        <f t="shared" si="1"/>
        <v>45610</v>
      </c>
      <c r="CA9" s="58">
        <f t="shared" si="1"/>
        <v>45611</v>
      </c>
      <c r="CB9" s="58">
        <f t="shared" si="1"/>
        <v>45612</v>
      </c>
      <c r="CC9" s="58">
        <f t="shared" si="1"/>
        <v>45613</v>
      </c>
      <c r="CD9" s="58">
        <f t="shared" si="1"/>
        <v>45614</v>
      </c>
      <c r="CE9" s="58">
        <f t="shared" si="1"/>
        <v>45615</v>
      </c>
      <c r="CF9" s="58">
        <f t="shared" si="1"/>
        <v>45616</v>
      </c>
      <c r="CG9" s="58">
        <f t="shared" si="1"/>
        <v>45617</v>
      </c>
      <c r="CH9" s="58">
        <f t="shared" si="1"/>
        <v>45618</v>
      </c>
      <c r="CI9" s="58">
        <f t="shared" si="1"/>
        <v>45619</v>
      </c>
      <c r="CJ9" s="58">
        <f t="shared" si="1"/>
        <v>45620</v>
      </c>
      <c r="CK9" s="58">
        <f t="shared" si="1"/>
        <v>45621</v>
      </c>
      <c r="CL9" s="58">
        <f t="shared" si="1"/>
        <v>45622</v>
      </c>
      <c r="CM9" s="58">
        <f t="shared" si="1"/>
        <v>45623</v>
      </c>
      <c r="CN9" s="58">
        <f t="shared" si="1"/>
        <v>45624</v>
      </c>
      <c r="CO9" s="58">
        <f t="shared" si="1"/>
        <v>45625</v>
      </c>
      <c r="CP9" s="58">
        <f t="shared" si="1"/>
        <v>45626</v>
      </c>
      <c r="CQ9" s="58">
        <f t="shared" si="1"/>
        <v>45627</v>
      </c>
      <c r="CR9" s="58">
        <f t="shared" si="1"/>
        <v>45628</v>
      </c>
      <c r="CS9" s="58">
        <f t="shared" si="1"/>
        <v>45629</v>
      </c>
      <c r="CT9" s="58">
        <f t="shared" si="1"/>
        <v>45630</v>
      </c>
      <c r="CU9" s="50" t="s">
        <v>169</v>
      </c>
      <c r="CW9" s="322"/>
      <c r="CX9" s="323"/>
      <c r="CY9" s="323"/>
      <c r="CZ9" s="323"/>
      <c r="DA9" s="323"/>
      <c r="DB9" s="323"/>
      <c r="DC9" s="323"/>
      <c r="DD9" s="323"/>
      <c r="DE9" s="323"/>
      <c r="DF9" s="323"/>
      <c r="DG9" s="324"/>
      <c r="DJ9" s="181" t="s">
        <v>170</v>
      </c>
      <c r="DK9" s="181" t="s">
        <v>157</v>
      </c>
    </row>
    <row r="10" spans="1:115" s="63" customFormat="1" ht="45" customHeight="1" x14ac:dyDescent="0.25">
      <c r="A10" s="59" t="s">
        <v>68</v>
      </c>
      <c r="B10" s="59" t="s">
        <v>69</v>
      </c>
      <c r="C10" s="59" t="s">
        <v>171</v>
      </c>
      <c r="D10" s="60" t="s">
        <v>70</v>
      </c>
      <c r="E10" s="61">
        <v>45537</v>
      </c>
      <c r="F10" s="61">
        <v>45538</v>
      </c>
      <c r="G10" s="61">
        <v>45539</v>
      </c>
      <c r="H10" s="61">
        <v>45540</v>
      </c>
      <c r="I10" s="61">
        <v>45541</v>
      </c>
      <c r="J10" s="61">
        <v>45542</v>
      </c>
      <c r="K10" s="61">
        <v>45543</v>
      </c>
      <c r="L10" s="61">
        <v>45544</v>
      </c>
      <c r="M10" s="61">
        <v>45545</v>
      </c>
      <c r="N10" s="61">
        <v>45546</v>
      </c>
      <c r="O10" s="61">
        <v>45547</v>
      </c>
      <c r="P10" s="61">
        <v>45548</v>
      </c>
      <c r="Q10" s="61">
        <v>45549</v>
      </c>
      <c r="R10" s="61">
        <v>45550</v>
      </c>
      <c r="S10" s="61">
        <v>45551</v>
      </c>
      <c r="T10" s="61">
        <v>45552</v>
      </c>
      <c r="U10" s="61">
        <v>45553</v>
      </c>
      <c r="V10" s="61">
        <v>45554</v>
      </c>
      <c r="W10" s="61">
        <v>45555</v>
      </c>
      <c r="X10" s="61">
        <v>45556</v>
      </c>
      <c r="Y10" s="61">
        <v>45557</v>
      </c>
      <c r="Z10" s="61">
        <v>45558</v>
      </c>
      <c r="AA10" s="61">
        <v>45559</v>
      </c>
      <c r="AB10" s="61">
        <v>45560</v>
      </c>
      <c r="AC10" s="61">
        <v>45561</v>
      </c>
      <c r="AD10" s="61">
        <v>45562</v>
      </c>
      <c r="AE10" s="61">
        <v>45563</v>
      </c>
      <c r="AF10" s="61">
        <v>45564</v>
      </c>
      <c r="AG10" s="61">
        <v>45565</v>
      </c>
      <c r="AH10" s="61">
        <v>45566</v>
      </c>
      <c r="AI10" s="61">
        <v>45567</v>
      </c>
      <c r="AJ10" s="61">
        <v>45568</v>
      </c>
      <c r="AK10" s="61">
        <v>45569</v>
      </c>
      <c r="AL10" s="61">
        <f t="shared" ref="AL10:CT10" si="2">AK10+1</f>
        <v>45570</v>
      </c>
      <c r="AM10" s="61">
        <f t="shared" si="2"/>
        <v>45571</v>
      </c>
      <c r="AN10" s="61">
        <f t="shared" si="2"/>
        <v>45572</v>
      </c>
      <c r="AO10" s="61">
        <f t="shared" si="2"/>
        <v>45573</v>
      </c>
      <c r="AP10" s="61">
        <f t="shared" si="2"/>
        <v>45574</v>
      </c>
      <c r="AQ10" s="61">
        <f t="shared" si="2"/>
        <v>45575</v>
      </c>
      <c r="AR10" s="61">
        <f t="shared" si="2"/>
        <v>45576</v>
      </c>
      <c r="AS10" s="61">
        <f t="shared" si="2"/>
        <v>45577</v>
      </c>
      <c r="AT10" s="61">
        <f t="shared" si="2"/>
        <v>45578</v>
      </c>
      <c r="AU10" s="61">
        <f t="shared" si="2"/>
        <v>45579</v>
      </c>
      <c r="AV10" s="61">
        <f t="shared" si="2"/>
        <v>45580</v>
      </c>
      <c r="AW10" s="61">
        <f t="shared" si="2"/>
        <v>45581</v>
      </c>
      <c r="AX10" s="61">
        <f t="shared" si="2"/>
        <v>45582</v>
      </c>
      <c r="AY10" s="61">
        <f t="shared" si="2"/>
        <v>45583</v>
      </c>
      <c r="AZ10" s="61">
        <f t="shared" si="2"/>
        <v>45584</v>
      </c>
      <c r="BA10" s="61">
        <f t="shared" si="2"/>
        <v>45585</v>
      </c>
      <c r="BB10" s="61">
        <f t="shared" si="2"/>
        <v>45586</v>
      </c>
      <c r="BC10" s="61">
        <f t="shared" si="2"/>
        <v>45587</v>
      </c>
      <c r="BD10" s="61">
        <f t="shared" si="2"/>
        <v>45588</v>
      </c>
      <c r="BE10" s="61">
        <f t="shared" si="2"/>
        <v>45589</v>
      </c>
      <c r="BF10" s="61">
        <f t="shared" si="2"/>
        <v>45590</v>
      </c>
      <c r="BG10" s="61">
        <f t="shared" si="2"/>
        <v>45591</v>
      </c>
      <c r="BH10" s="61">
        <f t="shared" si="2"/>
        <v>45592</v>
      </c>
      <c r="BI10" s="61">
        <f t="shared" si="2"/>
        <v>45593</v>
      </c>
      <c r="BJ10" s="61">
        <f t="shared" si="2"/>
        <v>45594</v>
      </c>
      <c r="BK10" s="61">
        <f t="shared" si="2"/>
        <v>45595</v>
      </c>
      <c r="BL10" s="61">
        <f t="shared" si="2"/>
        <v>45596</v>
      </c>
      <c r="BM10" s="61">
        <f t="shared" si="2"/>
        <v>45597</v>
      </c>
      <c r="BN10" s="61">
        <f t="shared" si="2"/>
        <v>45598</v>
      </c>
      <c r="BO10" s="61">
        <f t="shared" si="2"/>
        <v>45599</v>
      </c>
      <c r="BP10" s="61">
        <f t="shared" si="2"/>
        <v>45600</v>
      </c>
      <c r="BQ10" s="61">
        <f t="shared" si="2"/>
        <v>45601</v>
      </c>
      <c r="BR10" s="61">
        <f t="shared" si="2"/>
        <v>45602</v>
      </c>
      <c r="BS10" s="61">
        <f t="shared" si="2"/>
        <v>45603</v>
      </c>
      <c r="BT10" s="61">
        <f t="shared" si="2"/>
        <v>45604</v>
      </c>
      <c r="BU10" s="61">
        <f t="shared" si="2"/>
        <v>45605</v>
      </c>
      <c r="BV10" s="61">
        <f t="shared" si="2"/>
        <v>45606</v>
      </c>
      <c r="BW10" s="61">
        <f t="shared" si="2"/>
        <v>45607</v>
      </c>
      <c r="BX10" s="61">
        <f t="shared" si="2"/>
        <v>45608</v>
      </c>
      <c r="BY10" s="61">
        <f t="shared" si="2"/>
        <v>45609</v>
      </c>
      <c r="BZ10" s="61">
        <f t="shared" si="2"/>
        <v>45610</v>
      </c>
      <c r="CA10" s="61">
        <f t="shared" si="2"/>
        <v>45611</v>
      </c>
      <c r="CB10" s="61">
        <f t="shared" si="2"/>
        <v>45612</v>
      </c>
      <c r="CC10" s="61">
        <f t="shared" si="2"/>
        <v>45613</v>
      </c>
      <c r="CD10" s="61">
        <f t="shared" si="2"/>
        <v>45614</v>
      </c>
      <c r="CE10" s="61">
        <f t="shared" si="2"/>
        <v>45615</v>
      </c>
      <c r="CF10" s="61">
        <f t="shared" si="2"/>
        <v>45616</v>
      </c>
      <c r="CG10" s="61">
        <f t="shared" si="2"/>
        <v>45617</v>
      </c>
      <c r="CH10" s="61">
        <f t="shared" si="2"/>
        <v>45618</v>
      </c>
      <c r="CI10" s="61">
        <f t="shared" si="2"/>
        <v>45619</v>
      </c>
      <c r="CJ10" s="61">
        <f t="shared" si="2"/>
        <v>45620</v>
      </c>
      <c r="CK10" s="61">
        <f t="shared" si="2"/>
        <v>45621</v>
      </c>
      <c r="CL10" s="61">
        <f t="shared" si="2"/>
        <v>45622</v>
      </c>
      <c r="CM10" s="61">
        <f t="shared" si="2"/>
        <v>45623</v>
      </c>
      <c r="CN10" s="61">
        <f t="shared" si="2"/>
        <v>45624</v>
      </c>
      <c r="CO10" s="61">
        <f t="shared" si="2"/>
        <v>45625</v>
      </c>
      <c r="CP10" s="61">
        <f t="shared" si="2"/>
        <v>45626</v>
      </c>
      <c r="CQ10" s="61">
        <f t="shared" si="2"/>
        <v>45627</v>
      </c>
      <c r="CR10" s="61">
        <f t="shared" si="2"/>
        <v>45628</v>
      </c>
      <c r="CS10" s="61">
        <f t="shared" si="2"/>
        <v>45629</v>
      </c>
      <c r="CT10" s="61">
        <f t="shared" si="2"/>
        <v>45630</v>
      </c>
      <c r="CU10" s="198"/>
      <c r="CV10" s="62"/>
      <c r="CW10" s="64" t="s">
        <v>2</v>
      </c>
      <c r="CX10" s="64" t="s">
        <v>69</v>
      </c>
      <c r="CY10" s="64" t="s">
        <v>1</v>
      </c>
      <c r="CZ10" s="64" t="s">
        <v>70</v>
      </c>
      <c r="DA10" s="64" t="s">
        <v>71</v>
      </c>
      <c r="DB10" s="64" t="s">
        <v>64</v>
      </c>
      <c r="DC10" s="64" t="s">
        <v>13</v>
      </c>
      <c r="DD10" s="64" t="s">
        <v>72</v>
      </c>
      <c r="DE10" s="64" t="s">
        <v>121</v>
      </c>
      <c r="DF10" s="65" t="s">
        <v>15</v>
      </c>
      <c r="DG10" s="64" t="s">
        <v>11</v>
      </c>
      <c r="DJ10" s="182">
        <v>8.8000000000000007</v>
      </c>
      <c r="DK10" s="182">
        <v>0.45</v>
      </c>
    </row>
    <row r="11" spans="1:115" s="63" customFormat="1" ht="9.75" customHeight="1" x14ac:dyDescent="0.25">
      <c r="A11" s="66"/>
      <c r="B11" s="67"/>
      <c r="C11" s="67"/>
      <c r="D11" s="68"/>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62"/>
      <c r="CV11" s="62"/>
      <c r="DF11" s="71"/>
    </row>
    <row r="12" spans="1:115" ht="39.950000000000003" customHeight="1" x14ac:dyDescent="0.25">
      <c r="A12" s="72">
        <v>1</v>
      </c>
      <c r="B12" s="199" t="s">
        <v>176</v>
      </c>
      <c r="C12" s="200"/>
      <c r="D12" s="73"/>
      <c r="E12" s="74">
        <v>1</v>
      </c>
      <c r="F12" s="74">
        <v>1</v>
      </c>
      <c r="G12" s="74">
        <v>1</v>
      </c>
      <c r="H12" s="74">
        <v>1</v>
      </c>
      <c r="I12" s="74">
        <v>1</v>
      </c>
      <c r="J12" s="74"/>
      <c r="K12" s="74"/>
      <c r="L12" s="74">
        <v>1</v>
      </c>
      <c r="M12" s="74">
        <v>1</v>
      </c>
      <c r="N12" s="74">
        <v>1</v>
      </c>
      <c r="O12" s="74">
        <v>1</v>
      </c>
      <c r="P12" s="74">
        <v>1</v>
      </c>
      <c r="Q12" s="74"/>
      <c r="R12" s="74"/>
      <c r="S12" s="74">
        <v>1</v>
      </c>
      <c r="T12" s="74">
        <v>1</v>
      </c>
      <c r="U12" s="74">
        <v>1</v>
      </c>
      <c r="V12" s="74">
        <v>1</v>
      </c>
      <c r="W12" s="74">
        <v>1</v>
      </c>
      <c r="X12" s="74"/>
      <c r="Y12" s="74"/>
      <c r="Z12" s="74">
        <v>1</v>
      </c>
      <c r="AA12" s="74">
        <v>1</v>
      </c>
      <c r="AB12" s="74">
        <v>1</v>
      </c>
      <c r="AC12" s="74">
        <v>1</v>
      </c>
      <c r="AD12" s="74">
        <v>1</v>
      </c>
      <c r="AE12" s="74"/>
      <c r="AF12" s="74"/>
      <c r="AG12" s="74"/>
      <c r="AH12" s="74"/>
      <c r="AI12" s="74"/>
      <c r="AJ12" s="74"/>
      <c r="AK12" s="74"/>
      <c r="AL12" s="74"/>
      <c r="AM12" s="74"/>
      <c r="AN12" s="74"/>
      <c r="AO12" s="74"/>
      <c r="AP12" s="74"/>
      <c r="AQ12" s="74"/>
      <c r="AR12" s="74"/>
      <c r="AS12" s="74"/>
      <c r="AT12" s="74"/>
      <c r="AU12" s="74"/>
      <c r="AV12" s="74"/>
      <c r="AW12" s="74"/>
      <c r="AX12" s="74"/>
      <c r="AY12" s="74"/>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6"/>
      <c r="CW12" s="77">
        <f t="shared" ref="CW12" si="3">A12</f>
        <v>1</v>
      </c>
      <c r="CX12" s="78" t="str">
        <f t="shared" ref="CX12" si="4">B12</f>
        <v>ENCARREGADO REFRATÁRIO</v>
      </c>
      <c r="CY12" s="79"/>
      <c r="CZ12" s="77" t="s">
        <v>172</v>
      </c>
      <c r="DA12" s="78" t="str">
        <f t="shared" ref="DA12:DA15" si="5">CX12</f>
        <v>ENCARREGADO REFRATÁRIO</v>
      </c>
      <c r="DB12" s="80">
        <f t="shared" ref="DB12" si="6">IFERROR(AVERAGE(E12:CT12),"0")</f>
        <v>1</v>
      </c>
      <c r="DC12" s="81">
        <f>IFERROR(SUM(E12:CT12)/DB12,"0")*1.8</f>
        <v>36</v>
      </c>
      <c r="DD12" s="80">
        <f t="shared" ref="DD12" si="7">DB12*DC12*$DJ$10</f>
        <v>316.8</v>
      </c>
      <c r="DE12" s="82">
        <f t="shared" ref="DE12" si="8">DK12*$DK$10</f>
        <v>88.65</v>
      </c>
      <c r="DF12" s="83">
        <v>1</v>
      </c>
      <c r="DG12" s="84">
        <f t="shared" ref="DG12" si="9">DD12*DE12*DF12</f>
        <v>28084.320000000003</v>
      </c>
      <c r="DK12" s="82">
        <v>197</v>
      </c>
    </row>
    <row r="13" spans="1:115" ht="39.950000000000003" customHeight="1" x14ac:dyDescent="0.25">
      <c r="A13" s="72">
        <v>3</v>
      </c>
      <c r="B13" s="199" t="s">
        <v>173</v>
      </c>
      <c r="C13" s="200"/>
      <c r="D13" s="73"/>
      <c r="E13" s="74">
        <v>0.5</v>
      </c>
      <c r="F13" s="74">
        <v>0.5</v>
      </c>
      <c r="G13" s="74">
        <v>0.5</v>
      </c>
      <c r="H13" s="74">
        <v>0.5</v>
      </c>
      <c r="I13" s="74">
        <v>0.5</v>
      </c>
      <c r="J13" s="74"/>
      <c r="K13" s="74"/>
      <c r="L13" s="74">
        <v>0.5</v>
      </c>
      <c r="M13" s="74">
        <v>0.5</v>
      </c>
      <c r="N13" s="74">
        <v>0.5</v>
      </c>
      <c r="O13" s="74">
        <v>0.5</v>
      </c>
      <c r="P13" s="74">
        <v>0.5</v>
      </c>
      <c r="Q13" s="74"/>
      <c r="R13" s="74"/>
      <c r="S13" s="74">
        <v>0.5</v>
      </c>
      <c r="T13" s="74">
        <v>0.5</v>
      </c>
      <c r="U13" s="74">
        <v>0.5</v>
      </c>
      <c r="V13" s="74">
        <v>0.5</v>
      </c>
      <c r="W13" s="74">
        <v>0.5</v>
      </c>
      <c r="X13" s="74"/>
      <c r="Y13" s="74"/>
      <c r="Z13" s="74">
        <v>0.5</v>
      </c>
      <c r="AA13" s="74">
        <v>0.5</v>
      </c>
      <c r="AB13" s="74">
        <v>0.5</v>
      </c>
      <c r="AC13" s="74">
        <v>0.5</v>
      </c>
      <c r="AD13" s="74">
        <v>0.5</v>
      </c>
      <c r="AE13" s="74"/>
      <c r="AF13" s="74"/>
      <c r="AG13" s="74"/>
      <c r="AH13" s="74"/>
      <c r="AI13" s="74"/>
      <c r="AJ13" s="74"/>
      <c r="AK13" s="74"/>
      <c r="AL13" s="74"/>
      <c r="AM13" s="74"/>
      <c r="AN13" s="74"/>
      <c r="AO13" s="74"/>
      <c r="AP13" s="74"/>
      <c r="AQ13" s="74"/>
      <c r="AR13" s="74"/>
      <c r="AS13" s="74"/>
      <c r="AT13" s="74"/>
      <c r="AU13" s="74"/>
      <c r="AV13" s="74"/>
      <c r="AW13" s="74"/>
      <c r="AX13" s="74"/>
      <c r="AY13" s="74"/>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6"/>
      <c r="CW13" s="77">
        <f t="shared" ref="CW13:CX15" si="10">A13</f>
        <v>3</v>
      </c>
      <c r="CX13" s="78" t="str">
        <f t="shared" si="10"/>
        <v>TEC. PLANEJAMENTO</v>
      </c>
      <c r="CY13" s="79"/>
      <c r="CZ13" s="77" t="s">
        <v>172</v>
      </c>
      <c r="DA13" s="78" t="str">
        <f t="shared" si="5"/>
        <v>TEC. PLANEJAMENTO</v>
      </c>
      <c r="DB13" s="80">
        <f t="shared" ref="DB13:DB15" si="11">IFERROR(AVERAGE(E13:CT13),"0")</f>
        <v>0.5</v>
      </c>
      <c r="DC13" s="81">
        <f t="shared" ref="DC13:DC15" si="12">IFERROR(SUM(E13:CT13)/DB13,"0")*1.8</f>
        <v>36</v>
      </c>
      <c r="DD13" s="80">
        <f t="shared" ref="DD13:DD15" si="13">DB13*DC13*$DJ$10</f>
        <v>158.4</v>
      </c>
      <c r="DE13" s="82">
        <f t="shared" ref="DE13:DE15" si="14">DK13*$DK$10</f>
        <v>69.75</v>
      </c>
      <c r="DF13" s="83">
        <v>1</v>
      </c>
      <c r="DG13" s="84">
        <f t="shared" ref="DG13:DG15" si="15">DD13*DE13*DF13</f>
        <v>11048.4</v>
      </c>
      <c r="DK13" s="82">
        <v>155</v>
      </c>
    </row>
    <row r="14" spans="1:115" ht="39.950000000000003" customHeight="1" x14ac:dyDescent="0.25">
      <c r="A14" s="72">
        <v>4</v>
      </c>
      <c r="B14" s="199" t="s">
        <v>174</v>
      </c>
      <c r="C14" s="200"/>
      <c r="D14" s="73"/>
      <c r="E14" s="74">
        <v>1</v>
      </c>
      <c r="F14" s="74">
        <v>1</v>
      </c>
      <c r="G14" s="74">
        <v>1</v>
      </c>
      <c r="H14" s="74">
        <v>1</v>
      </c>
      <c r="I14" s="74">
        <v>1</v>
      </c>
      <c r="J14" s="74"/>
      <c r="K14" s="74"/>
      <c r="L14" s="74">
        <v>1</v>
      </c>
      <c r="M14" s="74">
        <v>1</v>
      </c>
      <c r="N14" s="74">
        <v>1</v>
      </c>
      <c r="O14" s="74">
        <v>1</v>
      </c>
      <c r="P14" s="74">
        <v>1</v>
      </c>
      <c r="Q14" s="74"/>
      <c r="R14" s="74"/>
      <c r="S14" s="74">
        <v>1</v>
      </c>
      <c r="T14" s="74">
        <v>1</v>
      </c>
      <c r="U14" s="74">
        <v>1</v>
      </c>
      <c r="V14" s="74">
        <v>1</v>
      </c>
      <c r="W14" s="74">
        <v>1</v>
      </c>
      <c r="X14" s="74"/>
      <c r="Y14" s="74"/>
      <c r="Z14" s="74">
        <v>1</v>
      </c>
      <c r="AA14" s="74">
        <v>1</v>
      </c>
      <c r="AB14" s="74">
        <v>1</v>
      </c>
      <c r="AC14" s="74">
        <v>1</v>
      </c>
      <c r="AD14" s="74">
        <v>1</v>
      </c>
      <c r="AE14" s="74"/>
      <c r="AF14" s="74"/>
      <c r="AG14" s="74"/>
      <c r="AH14" s="74"/>
      <c r="AI14" s="74"/>
      <c r="AJ14" s="74"/>
      <c r="AK14" s="74"/>
      <c r="AL14" s="74"/>
      <c r="AM14" s="74"/>
      <c r="AN14" s="74"/>
      <c r="AO14" s="74"/>
      <c r="AP14" s="74"/>
      <c r="AQ14" s="74"/>
      <c r="AR14" s="74"/>
      <c r="AS14" s="74"/>
      <c r="AT14" s="74"/>
      <c r="AU14" s="74"/>
      <c r="AV14" s="74"/>
      <c r="AW14" s="74"/>
      <c r="AX14" s="74"/>
      <c r="AY14" s="74"/>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6"/>
      <c r="CW14" s="77">
        <f t="shared" si="10"/>
        <v>4</v>
      </c>
      <c r="CX14" s="78" t="str">
        <f t="shared" si="10"/>
        <v>TEC. SEGURANÇA</v>
      </c>
      <c r="CY14" s="79"/>
      <c r="CZ14" s="77" t="s">
        <v>172</v>
      </c>
      <c r="DA14" s="78" t="str">
        <f t="shared" si="5"/>
        <v>TEC. SEGURANÇA</v>
      </c>
      <c r="DB14" s="80">
        <f t="shared" si="11"/>
        <v>1</v>
      </c>
      <c r="DC14" s="81">
        <f t="shared" si="12"/>
        <v>36</v>
      </c>
      <c r="DD14" s="80">
        <f t="shared" si="13"/>
        <v>316.8</v>
      </c>
      <c r="DE14" s="82">
        <f t="shared" si="14"/>
        <v>69.75</v>
      </c>
      <c r="DF14" s="83">
        <v>1</v>
      </c>
      <c r="DG14" s="84">
        <f t="shared" si="15"/>
        <v>22096.799999999999</v>
      </c>
      <c r="DK14" s="82">
        <v>155</v>
      </c>
    </row>
    <row r="15" spans="1:115" ht="39.950000000000003" customHeight="1" x14ac:dyDescent="0.25">
      <c r="A15" s="72">
        <v>5</v>
      </c>
      <c r="B15" s="199" t="s">
        <v>175</v>
      </c>
      <c r="C15" s="200"/>
      <c r="D15" s="73"/>
      <c r="E15" s="74">
        <v>0.5</v>
      </c>
      <c r="F15" s="74">
        <v>0.5</v>
      </c>
      <c r="G15" s="74">
        <v>0.5</v>
      </c>
      <c r="H15" s="74">
        <v>0.5</v>
      </c>
      <c r="I15" s="74">
        <v>0.5</v>
      </c>
      <c r="J15" s="74"/>
      <c r="K15" s="74"/>
      <c r="L15" s="74">
        <v>0.5</v>
      </c>
      <c r="M15" s="74">
        <v>0.5</v>
      </c>
      <c r="N15" s="74">
        <v>0.5</v>
      </c>
      <c r="O15" s="74">
        <v>0.5</v>
      </c>
      <c r="P15" s="74">
        <v>0.5</v>
      </c>
      <c r="Q15" s="74"/>
      <c r="R15" s="74"/>
      <c r="S15" s="74">
        <v>0.5</v>
      </c>
      <c r="T15" s="74">
        <v>0.5</v>
      </c>
      <c r="U15" s="74">
        <v>0.5</v>
      </c>
      <c r="V15" s="74">
        <v>0.5</v>
      </c>
      <c r="W15" s="74">
        <v>0.5</v>
      </c>
      <c r="X15" s="74"/>
      <c r="Y15" s="74"/>
      <c r="Z15" s="74">
        <v>0.5</v>
      </c>
      <c r="AA15" s="74">
        <v>0.5</v>
      </c>
      <c r="AB15" s="74">
        <v>0.5</v>
      </c>
      <c r="AC15" s="74">
        <v>0.5</v>
      </c>
      <c r="AD15" s="74">
        <v>0.5</v>
      </c>
      <c r="AE15" s="74"/>
      <c r="AF15" s="74"/>
      <c r="AG15" s="74"/>
      <c r="AH15" s="74"/>
      <c r="AI15" s="74"/>
      <c r="AJ15" s="74"/>
      <c r="AK15" s="74"/>
      <c r="AL15" s="74"/>
      <c r="AM15" s="74"/>
      <c r="AN15" s="74"/>
      <c r="AO15" s="74"/>
      <c r="AP15" s="74"/>
      <c r="AQ15" s="74"/>
      <c r="AR15" s="74"/>
      <c r="AS15" s="74"/>
      <c r="AT15" s="74"/>
      <c r="AU15" s="74"/>
      <c r="AV15" s="74"/>
      <c r="AW15" s="74"/>
      <c r="AX15" s="74"/>
      <c r="AY15" s="74"/>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6"/>
      <c r="CW15" s="77">
        <f t="shared" si="10"/>
        <v>5</v>
      </c>
      <c r="CX15" s="78" t="str">
        <f t="shared" si="10"/>
        <v>ENGENHEIRO</v>
      </c>
      <c r="CY15" s="79"/>
      <c r="CZ15" s="77" t="s">
        <v>172</v>
      </c>
      <c r="DA15" s="78" t="str">
        <f t="shared" si="5"/>
        <v>ENGENHEIRO</v>
      </c>
      <c r="DB15" s="80">
        <f t="shared" si="11"/>
        <v>0.5</v>
      </c>
      <c r="DC15" s="81">
        <f t="shared" si="12"/>
        <v>36</v>
      </c>
      <c r="DD15" s="80">
        <f t="shared" si="13"/>
        <v>158.4</v>
      </c>
      <c r="DE15" s="82">
        <f t="shared" si="14"/>
        <v>169.20000000000002</v>
      </c>
      <c r="DF15" s="85">
        <v>1</v>
      </c>
      <c r="DG15" s="84">
        <f t="shared" si="15"/>
        <v>26801.280000000002</v>
      </c>
      <c r="DK15" s="82">
        <f>235*1.6</f>
        <v>376</v>
      </c>
    </row>
    <row r="16" spans="1:115" ht="40.35" customHeight="1" x14ac:dyDescent="0.25">
      <c r="A16" s="86"/>
      <c r="B16" s="87"/>
      <c r="C16" s="87"/>
      <c r="D16" s="88" t="s">
        <v>73</v>
      </c>
      <c r="E16" s="89">
        <f t="shared" ref="E16:AJ16" si="16">SUM(E12:E15)</f>
        <v>3</v>
      </c>
      <c r="F16" s="89">
        <f t="shared" si="16"/>
        <v>3</v>
      </c>
      <c r="G16" s="89">
        <f t="shared" si="16"/>
        <v>3</v>
      </c>
      <c r="H16" s="89">
        <f t="shared" si="16"/>
        <v>3</v>
      </c>
      <c r="I16" s="89">
        <f t="shared" si="16"/>
        <v>3</v>
      </c>
      <c r="J16" s="89">
        <f t="shared" si="16"/>
        <v>0</v>
      </c>
      <c r="K16" s="89">
        <f t="shared" si="16"/>
        <v>0</v>
      </c>
      <c r="L16" s="89">
        <f t="shared" si="16"/>
        <v>3</v>
      </c>
      <c r="M16" s="89">
        <f t="shared" si="16"/>
        <v>3</v>
      </c>
      <c r="N16" s="89">
        <f t="shared" si="16"/>
        <v>3</v>
      </c>
      <c r="O16" s="89">
        <f t="shared" si="16"/>
        <v>3</v>
      </c>
      <c r="P16" s="89">
        <f t="shared" si="16"/>
        <v>3</v>
      </c>
      <c r="Q16" s="89">
        <f t="shared" si="16"/>
        <v>0</v>
      </c>
      <c r="R16" s="89">
        <f t="shared" si="16"/>
        <v>0</v>
      </c>
      <c r="S16" s="89">
        <f t="shared" si="16"/>
        <v>3</v>
      </c>
      <c r="T16" s="89">
        <f t="shared" si="16"/>
        <v>3</v>
      </c>
      <c r="U16" s="89">
        <f t="shared" si="16"/>
        <v>3</v>
      </c>
      <c r="V16" s="89">
        <f t="shared" si="16"/>
        <v>3</v>
      </c>
      <c r="W16" s="89">
        <f t="shared" si="16"/>
        <v>3</v>
      </c>
      <c r="X16" s="89">
        <f t="shared" si="16"/>
        <v>0</v>
      </c>
      <c r="Y16" s="89">
        <f t="shared" si="16"/>
        <v>0</v>
      </c>
      <c r="Z16" s="89">
        <f t="shared" si="16"/>
        <v>3</v>
      </c>
      <c r="AA16" s="89">
        <f t="shared" si="16"/>
        <v>3</v>
      </c>
      <c r="AB16" s="89">
        <f t="shared" si="16"/>
        <v>3</v>
      </c>
      <c r="AC16" s="89">
        <f t="shared" si="16"/>
        <v>3</v>
      </c>
      <c r="AD16" s="89">
        <f t="shared" si="16"/>
        <v>3</v>
      </c>
      <c r="AE16" s="89">
        <f t="shared" si="16"/>
        <v>0</v>
      </c>
      <c r="AF16" s="89">
        <f t="shared" si="16"/>
        <v>0</v>
      </c>
      <c r="AG16" s="89">
        <f t="shared" si="16"/>
        <v>0</v>
      </c>
      <c r="AH16" s="89">
        <f t="shared" si="16"/>
        <v>0</v>
      </c>
      <c r="AI16" s="89">
        <f t="shared" si="16"/>
        <v>0</v>
      </c>
      <c r="AJ16" s="89">
        <f t="shared" si="16"/>
        <v>0</v>
      </c>
      <c r="AK16" s="89">
        <f t="shared" ref="AK16:BP16" si="17">SUM(AK12:AK15)</f>
        <v>0</v>
      </c>
      <c r="AL16" s="89">
        <f t="shared" si="17"/>
        <v>0</v>
      </c>
      <c r="AM16" s="89">
        <f t="shared" si="17"/>
        <v>0</v>
      </c>
      <c r="AN16" s="89">
        <f t="shared" si="17"/>
        <v>0</v>
      </c>
      <c r="AO16" s="89">
        <f t="shared" si="17"/>
        <v>0</v>
      </c>
      <c r="AP16" s="89">
        <f t="shared" si="17"/>
        <v>0</v>
      </c>
      <c r="AQ16" s="89">
        <f t="shared" si="17"/>
        <v>0</v>
      </c>
      <c r="AR16" s="89">
        <f t="shared" si="17"/>
        <v>0</v>
      </c>
      <c r="AS16" s="89">
        <f t="shared" si="17"/>
        <v>0</v>
      </c>
      <c r="AT16" s="89">
        <f t="shared" si="17"/>
        <v>0</v>
      </c>
      <c r="AU16" s="89">
        <f t="shared" si="17"/>
        <v>0</v>
      </c>
      <c r="AV16" s="89">
        <f t="shared" si="17"/>
        <v>0</v>
      </c>
      <c r="AW16" s="89">
        <f t="shared" si="17"/>
        <v>0</v>
      </c>
      <c r="AX16" s="89">
        <f t="shared" si="17"/>
        <v>0</v>
      </c>
      <c r="AY16" s="89">
        <f t="shared" si="17"/>
        <v>0</v>
      </c>
      <c r="AZ16" s="89">
        <f t="shared" si="17"/>
        <v>0</v>
      </c>
      <c r="BA16" s="89">
        <f t="shared" si="17"/>
        <v>0</v>
      </c>
      <c r="BB16" s="89">
        <f t="shared" si="17"/>
        <v>0</v>
      </c>
      <c r="BC16" s="89">
        <f t="shared" si="17"/>
        <v>0</v>
      </c>
      <c r="BD16" s="89">
        <f t="shared" si="17"/>
        <v>0</v>
      </c>
      <c r="BE16" s="89">
        <f t="shared" si="17"/>
        <v>0</v>
      </c>
      <c r="BF16" s="89">
        <f t="shared" si="17"/>
        <v>0</v>
      </c>
      <c r="BG16" s="89">
        <f t="shared" si="17"/>
        <v>0</v>
      </c>
      <c r="BH16" s="89">
        <f t="shared" si="17"/>
        <v>0</v>
      </c>
      <c r="BI16" s="89">
        <f t="shared" si="17"/>
        <v>0</v>
      </c>
      <c r="BJ16" s="89">
        <f t="shared" si="17"/>
        <v>0</v>
      </c>
      <c r="BK16" s="89">
        <f t="shared" si="17"/>
        <v>0</v>
      </c>
      <c r="BL16" s="89">
        <f t="shared" si="17"/>
        <v>0</v>
      </c>
      <c r="BM16" s="89">
        <f t="shared" si="17"/>
        <v>0</v>
      </c>
      <c r="BN16" s="89">
        <f t="shared" si="17"/>
        <v>0</v>
      </c>
      <c r="BO16" s="89">
        <f t="shared" si="17"/>
        <v>0</v>
      </c>
      <c r="BP16" s="89">
        <f t="shared" si="17"/>
        <v>0</v>
      </c>
      <c r="BQ16" s="89">
        <f t="shared" ref="BQ16:CV16" si="18">SUM(BQ12:BQ15)</f>
        <v>0</v>
      </c>
      <c r="BR16" s="89">
        <f t="shared" si="18"/>
        <v>0</v>
      </c>
      <c r="BS16" s="89">
        <f t="shared" si="18"/>
        <v>0</v>
      </c>
      <c r="BT16" s="89">
        <f t="shared" si="18"/>
        <v>0</v>
      </c>
      <c r="BU16" s="89">
        <f t="shared" si="18"/>
        <v>0</v>
      </c>
      <c r="BV16" s="89">
        <f t="shared" si="18"/>
        <v>0</v>
      </c>
      <c r="BW16" s="89">
        <f t="shared" si="18"/>
        <v>0</v>
      </c>
      <c r="BX16" s="89">
        <f t="shared" si="18"/>
        <v>0</v>
      </c>
      <c r="BY16" s="89">
        <f t="shared" si="18"/>
        <v>0</v>
      </c>
      <c r="BZ16" s="89">
        <f t="shared" si="18"/>
        <v>0</v>
      </c>
      <c r="CA16" s="89">
        <f t="shared" si="18"/>
        <v>0</v>
      </c>
      <c r="CB16" s="89">
        <f t="shared" si="18"/>
        <v>0</v>
      </c>
      <c r="CC16" s="89">
        <f t="shared" si="18"/>
        <v>0</v>
      </c>
      <c r="CD16" s="89">
        <f t="shared" si="18"/>
        <v>0</v>
      </c>
      <c r="CE16" s="89">
        <f t="shared" si="18"/>
        <v>0</v>
      </c>
      <c r="CF16" s="89">
        <f t="shared" si="18"/>
        <v>0</v>
      </c>
      <c r="CG16" s="89">
        <f t="shared" si="18"/>
        <v>0</v>
      </c>
      <c r="CH16" s="89">
        <f t="shared" si="18"/>
        <v>0</v>
      </c>
      <c r="CI16" s="89">
        <f t="shared" si="18"/>
        <v>0</v>
      </c>
      <c r="CJ16" s="89">
        <f t="shared" si="18"/>
        <v>0</v>
      </c>
      <c r="CK16" s="89">
        <f t="shared" si="18"/>
        <v>0</v>
      </c>
      <c r="CL16" s="89">
        <f t="shared" si="18"/>
        <v>0</v>
      </c>
      <c r="CM16" s="89">
        <f t="shared" si="18"/>
        <v>0</v>
      </c>
      <c r="CN16" s="89">
        <f t="shared" si="18"/>
        <v>0</v>
      </c>
      <c r="CO16" s="89">
        <f t="shared" si="18"/>
        <v>0</v>
      </c>
      <c r="CP16" s="89">
        <f t="shared" si="18"/>
        <v>0</v>
      </c>
      <c r="CQ16" s="89">
        <f t="shared" si="18"/>
        <v>0</v>
      </c>
      <c r="CR16" s="89">
        <f t="shared" si="18"/>
        <v>0</v>
      </c>
      <c r="CS16" s="89">
        <f t="shared" si="18"/>
        <v>0</v>
      </c>
      <c r="CT16" s="89">
        <f t="shared" si="18"/>
        <v>0</v>
      </c>
      <c r="CU16" s="90"/>
      <c r="DB16" s="91"/>
      <c r="DC16" s="92"/>
      <c r="DD16" s="91"/>
      <c r="DE16" s="202" t="s">
        <v>180</v>
      </c>
      <c r="DF16" s="202"/>
      <c r="DG16" s="93">
        <f>SUM(DG12:DG15)</f>
        <v>88030.8</v>
      </c>
    </row>
    <row r="17" spans="1:111" ht="20.100000000000001" customHeight="1" x14ac:dyDescent="0.25">
      <c r="A17" s="86"/>
      <c r="B17" s="87"/>
      <c r="C17" s="94"/>
      <c r="D17" s="95"/>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row>
    <row r="18" spans="1:111" ht="19.350000000000001" customHeight="1" x14ac:dyDescent="0.25">
      <c r="D18" s="110"/>
    </row>
    <row r="19" spans="1:111" x14ac:dyDescent="0.25">
      <c r="DG19" s="56" t="s">
        <v>198</v>
      </c>
    </row>
    <row r="20" spans="1:111" x14ac:dyDescent="0.25">
      <c r="DG20" s="124">
        <f>('MEM. CALC MOD'!DR17+'MEM. CALC MOD'!DT17)*0.25</f>
        <v>90864.58</v>
      </c>
    </row>
  </sheetData>
  <autoFilter ref="A11:WZP16" xr:uid="{4C4E658B-1D3D-46B6-9039-068A73A161C1}"/>
  <mergeCells count="2">
    <mergeCell ref="DF2:DG2"/>
    <mergeCell ref="CW8:DG9"/>
  </mergeCells>
  <conditionalFormatting sqref="E9:CT9">
    <cfRule type="expression" dxfId="3" priority="2" stopIfTrue="1">
      <formula>IF(WEEKDAY(E9)=1,TRUE,FALSE)</formula>
    </cfRule>
    <cfRule type="expression" dxfId="2" priority="3" stopIfTrue="1">
      <formula>IF(WEEKDAY(E9)=7,TRUE,FALSE)</formula>
    </cfRule>
  </conditionalFormatting>
  <conditionalFormatting sqref="E12:CT15">
    <cfRule type="cellIs" dxfId="1" priority="1" operator="greaterThan">
      <formula>0</formula>
    </cfRule>
  </conditionalFormatting>
  <conditionalFormatting sqref="AZ17:CT17">
    <cfRule type="cellIs" dxfId="0" priority="4" operator="greaterThan">
      <formula>0</formula>
    </cfRule>
  </conditionalFormatting>
  <printOptions horizontalCentered="1"/>
  <pageMargins left="0.7" right="0.7" top="0.75" bottom="0.75" header="0.3" footer="0.3"/>
  <pageSetup paperSize="9" scale="50" orientation="landscape" r:id="rId1"/>
  <colBreaks count="1" manualBreakCount="1">
    <brk id="111" min="7" max="28"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9C24-76DF-4562-BEBB-E9B876BB1C03}">
  <dimension ref="A2:E13"/>
  <sheetViews>
    <sheetView showGridLines="0" zoomScaleNormal="100" workbookViewId="0">
      <selection activeCell="Q7" sqref="Q7"/>
    </sheetView>
  </sheetViews>
  <sheetFormatPr defaultRowHeight="15" x14ac:dyDescent="0.25"/>
  <cols>
    <col min="2" max="2" width="36.7109375" customWidth="1"/>
    <col min="3" max="3" width="6.28515625" customWidth="1"/>
    <col min="4" max="4" width="25.5703125" customWidth="1"/>
    <col min="5" max="5" width="23.85546875" customWidth="1"/>
  </cols>
  <sheetData>
    <row r="2" spans="1:5" x14ac:dyDescent="0.25">
      <c r="A2" s="209">
        <v>1</v>
      </c>
      <c r="B2" s="210" t="s">
        <v>188</v>
      </c>
      <c r="C2" s="206">
        <v>1</v>
      </c>
      <c r="D2" s="207">
        <v>1500</v>
      </c>
      <c r="E2" s="208">
        <f>C2*D2</f>
        <v>1500</v>
      </c>
    </row>
    <row r="3" spans="1:5" x14ac:dyDescent="0.25">
      <c r="A3" s="209">
        <v>2</v>
      </c>
      <c r="B3" s="210" t="s">
        <v>189</v>
      </c>
      <c r="C3" s="206">
        <v>1</v>
      </c>
      <c r="D3" s="207">
        <v>3000</v>
      </c>
      <c r="E3" s="208">
        <f t="shared" ref="E3:E7" si="0">C3*D3</f>
        <v>3000</v>
      </c>
    </row>
    <row r="4" spans="1:5" x14ac:dyDescent="0.25">
      <c r="A4" s="209">
        <v>3</v>
      </c>
      <c r="B4" s="210" t="s">
        <v>190</v>
      </c>
      <c r="C4" s="206">
        <v>1</v>
      </c>
      <c r="D4" s="207">
        <v>2800</v>
      </c>
      <c r="E4" s="208">
        <f t="shared" si="0"/>
        <v>2800</v>
      </c>
    </row>
    <row r="5" spans="1:5" x14ac:dyDescent="0.25">
      <c r="A5" s="209">
        <v>4</v>
      </c>
      <c r="B5" s="210" t="s">
        <v>191</v>
      </c>
      <c r="C5" s="206">
        <v>2</v>
      </c>
      <c r="D5" s="207">
        <v>300</v>
      </c>
      <c r="E5" s="208">
        <f t="shared" si="0"/>
        <v>600</v>
      </c>
    </row>
    <row r="6" spans="1:5" x14ac:dyDescent="0.25">
      <c r="A6" s="209">
        <v>5</v>
      </c>
      <c r="B6" s="210" t="s">
        <v>192</v>
      </c>
      <c r="C6" s="206">
        <v>1</v>
      </c>
      <c r="D6" s="207">
        <v>20000</v>
      </c>
      <c r="E6" s="208">
        <f t="shared" si="0"/>
        <v>20000</v>
      </c>
    </row>
    <row r="7" spans="1:5" x14ac:dyDescent="0.25">
      <c r="A7" s="209">
        <v>6</v>
      </c>
      <c r="B7" s="210" t="s">
        <v>193</v>
      </c>
      <c r="C7" s="206">
        <v>2</v>
      </c>
      <c r="D7" s="207">
        <v>2800</v>
      </c>
      <c r="E7" s="208">
        <f t="shared" si="0"/>
        <v>5600</v>
      </c>
    </row>
    <row r="8" spans="1:5" x14ac:dyDescent="0.25">
      <c r="E8" s="211">
        <f>SUM(E2:E7)</f>
        <v>33500</v>
      </c>
    </row>
    <row r="10" spans="1:5" x14ac:dyDescent="0.25">
      <c r="D10" s="212" t="s">
        <v>194</v>
      </c>
      <c r="E10" s="212">
        <v>1.1499999999999999</v>
      </c>
    </row>
    <row r="11" spans="1:5" x14ac:dyDescent="0.25">
      <c r="E11" s="213">
        <f>E8*E10</f>
        <v>38525</v>
      </c>
    </row>
    <row r="12" spans="1:5" x14ac:dyDescent="0.25">
      <c r="D12" s="212" t="s">
        <v>195</v>
      </c>
      <c r="E12" s="215">
        <v>2</v>
      </c>
    </row>
    <row r="13" spans="1:5" x14ac:dyDescent="0.25">
      <c r="D13" s="212" t="s">
        <v>0</v>
      </c>
      <c r="E13" s="214">
        <f>E11*E12</f>
        <v>77050</v>
      </c>
    </row>
  </sheetData>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2AF0-286A-4DC6-A97C-885D8750EA24}">
  <dimension ref="A2:C9"/>
  <sheetViews>
    <sheetView showGridLines="0" workbookViewId="0">
      <selection activeCell="B11" sqref="B11"/>
    </sheetView>
  </sheetViews>
  <sheetFormatPr defaultRowHeight="15" x14ac:dyDescent="0.25"/>
  <cols>
    <col min="1" max="1" width="12.42578125" style="183" customWidth="1"/>
    <col min="2" max="2" width="73.140625" customWidth="1"/>
    <col min="3" max="3" width="25.140625" customWidth="1"/>
  </cols>
  <sheetData>
    <row r="2" spans="1:3" ht="34.5" customHeight="1" x14ac:dyDescent="0.25">
      <c r="A2" s="225" t="s">
        <v>2</v>
      </c>
      <c r="B2" s="225" t="s">
        <v>69</v>
      </c>
      <c r="C2" s="225" t="s">
        <v>1</v>
      </c>
    </row>
    <row r="3" spans="1:3" ht="4.5" customHeight="1" x14ac:dyDescent="0.25"/>
    <row r="4" spans="1:3" s="1" customFormat="1" ht="30" customHeight="1" x14ac:dyDescent="0.25">
      <c r="A4" s="228">
        <v>1</v>
      </c>
      <c r="B4" s="229" t="s">
        <v>200</v>
      </c>
      <c r="C4" s="230">
        <v>82</v>
      </c>
    </row>
    <row r="5" spans="1:3" s="1" customFormat="1" ht="30" customHeight="1" x14ac:dyDescent="0.25">
      <c r="A5" s="228">
        <v>2</v>
      </c>
      <c r="B5" s="229" t="s">
        <v>202</v>
      </c>
      <c r="C5" s="230">
        <v>165</v>
      </c>
    </row>
    <row r="6" spans="1:3" s="1" customFormat="1" ht="30" customHeight="1" x14ac:dyDescent="0.25">
      <c r="A6" s="228">
        <v>3</v>
      </c>
      <c r="B6" s="229" t="s">
        <v>201</v>
      </c>
      <c r="C6" s="230">
        <v>25</v>
      </c>
    </row>
    <row r="7" spans="1:3" s="1" customFormat="1" ht="30" customHeight="1" x14ac:dyDescent="0.25">
      <c r="A7" s="228">
        <v>4</v>
      </c>
      <c r="B7" s="229" t="s">
        <v>203</v>
      </c>
      <c r="C7" s="230">
        <v>373</v>
      </c>
    </row>
    <row r="8" spans="1:3" s="1" customFormat="1" ht="30" customHeight="1" x14ac:dyDescent="0.25">
      <c r="A8" s="228">
        <v>5</v>
      </c>
      <c r="B8" s="229" t="s">
        <v>204</v>
      </c>
      <c r="C8" s="230">
        <v>8</v>
      </c>
    </row>
    <row r="9" spans="1:3" x14ac:dyDescent="0.25">
      <c r="C9" s="227">
        <f>SUM(C4:C8)</f>
        <v>653</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E38A-53D0-4058-B9B9-0B09B880BD60}">
  <dimension ref="A5:B5"/>
  <sheetViews>
    <sheetView workbookViewId="0">
      <selection activeCell="C16" sqref="C16"/>
    </sheetView>
  </sheetViews>
  <sheetFormatPr defaultRowHeight="15" x14ac:dyDescent="0.25"/>
  <cols>
    <col min="2" max="2" width="69.85546875" bestFit="1" customWidth="1"/>
  </cols>
  <sheetData>
    <row r="5" spans="1:2" x14ac:dyDescent="0.25">
      <c r="A5" s="183">
        <v>1</v>
      </c>
      <c r="B5" t="s">
        <v>205</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37B7-7308-4379-BD2F-731659C7DAF6}">
  <sheetPr>
    <pageSetUpPr fitToPage="1"/>
  </sheetPr>
  <dimension ref="A1:H20"/>
  <sheetViews>
    <sheetView showGridLines="0" zoomScale="153" zoomScaleNormal="153" zoomScaleSheetLayoutView="75" workbookViewId="0">
      <selection activeCell="D24" sqref="D24"/>
    </sheetView>
  </sheetViews>
  <sheetFormatPr defaultColWidth="8.85546875" defaultRowHeight="12.75" x14ac:dyDescent="0.2"/>
  <cols>
    <col min="1" max="1" width="7.85546875" style="13" customWidth="1"/>
    <col min="2" max="2" width="32.42578125" style="13" customWidth="1"/>
    <col min="3" max="3" width="7.7109375" style="13" customWidth="1"/>
    <col min="4" max="4" width="16.42578125" style="13" bestFit="1" customWidth="1"/>
    <col min="5" max="5" width="17" style="13" customWidth="1"/>
    <col min="6" max="6" width="21.42578125" style="13" bestFit="1" customWidth="1"/>
    <col min="7" max="8" width="12.140625" style="13" bestFit="1" customWidth="1"/>
    <col min="9" max="254" width="8.85546875" style="13"/>
    <col min="255" max="255" width="7.85546875" style="13" customWidth="1"/>
    <col min="256" max="256" width="32.42578125" style="13" customWidth="1"/>
    <col min="257" max="257" width="7.7109375" style="13" customWidth="1"/>
    <col min="258" max="258" width="16.42578125" style="13" bestFit="1" customWidth="1"/>
    <col min="259" max="259" width="17" style="13" customWidth="1"/>
    <col min="260" max="260" width="21.42578125" style="13" bestFit="1" customWidth="1"/>
    <col min="261" max="262" width="12.140625" style="13" bestFit="1" customWidth="1"/>
    <col min="263" max="510" width="8.85546875" style="13"/>
    <col min="511" max="511" width="7.85546875" style="13" customWidth="1"/>
    <col min="512" max="512" width="32.42578125" style="13" customWidth="1"/>
    <col min="513" max="513" width="7.7109375" style="13" customWidth="1"/>
    <col min="514" max="514" width="16.42578125" style="13" bestFit="1" customWidth="1"/>
    <col min="515" max="515" width="17" style="13" customWidth="1"/>
    <col min="516" max="516" width="21.42578125" style="13" bestFit="1" customWidth="1"/>
    <col min="517" max="518" width="12.140625" style="13" bestFit="1" customWidth="1"/>
    <col min="519" max="766" width="8.85546875" style="13"/>
    <col min="767" max="767" width="7.85546875" style="13" customWidth="1"/>
    <col min="768" max="768" width="32.42578125" style="13" customWidth="1"/>
    <col min="769" max="769" width="7.7109375" style="13" customWidth="1"/>
    <col min="770" max="770" width="16.42578125" style="13" bestFit="1" customWidth="1"/>
    <col min="771" max="771" width="17" style="13" customWidth="1"/>
    <col min="772" max="772" width="21.42578125" style="13" bestFit="1" customWidth="1"/>
    <col min="773" max="774" width="12.140625" style="13" bestFit="1" customWidth="1"/>
    <col min="775" max="1022" width="8.85546875" style="13"/>
    <col min="1023" max="1023" width="7.85546875" style="13" customWidth="1"/>
    <col min="1024" max="1024" width="32.42578125" style="13" customWidth="1"/>
    <col min="1025" max="1025" width="7.7109375" style="13" customWidth="1"/>
    <col min="1026" max="1026" width="16.42578125" style="13" bestFit="1" customWidth="1"/>
    <col min="1027" max="1027" width="17" style="13" customWidth="1"/>
    <col min="1028" max="1028" width="21.42578125" style="13" bestFit="1" customWidth="1"/>
    <col min="1029" max="1030" width="12.140625" style="13" bestFit="1" customWidth="1"/>
    <col min="1031" max="1278" width="8.85546875" style="13"/>
    <col min="1279" max="1279" width="7.85546875" style="13" customWidth="1"/>
    <col min="1280" max="1280" width="32.42578125" style="13" customWidth="1"/>
    <col min="1281" max="1281" width="7.7109375" style="13" customWidth="1"/>
    <col min="1282" max="1282" width="16.42578125" style="13" bestFit="1" customWidth="1"/>
    <col min="1283" max="1283" width="17" style="13" customWidth="1"/>
    <col min="1284" max="1284" width="21.42578125" style="13" bestFit="1" customWidth="1"/>
    <col min="1285" max="1286" width="12.140625" style="13" bestFit="1" customWidth="1"/>
    <col min="1287" max="1534" width="8.85546875" style="13"/>
    <col min="1535" max="1535" width="7.85546875" style="13" customWidth="1"/>
    <col min="1536" max="1536" width="32.42578125" style="13" customWidth="1"/>
    <col min="1537" max="1537" width="7.7109375" style="13" customWidth="1"/>
    <col min="1538" max="1538" width="16.42578125" style="13" bestFit="1" customWidth="1"/>
    <col min="1539" max="1539" width="17" style="13" customWidth="1"/>
    <col min="1540" max="1540" width="21.42578125" style="13" bestFit="1" customWidth="1"/>
    <col min="1541" max="1542" width="12.140625" style="13" bestFit="1" customWidth="1"/>
    <col min="1543" max="1790" width="8.85546875" style="13"/>
    <col min="1791" max="1791" width="7.85546875" style="13" customWidth="1"/>
    <col min="1792" max="1792" width="32.42578125" style="13" customWidth="1"/>
    <col min="1793" max="1793" width="7.7109375" style="13" customWidth="1"/>
    <col min="1794" max="1794" width="16.42578125" style="13" bestFit="1" customWidth="1"/>
    <col min="1795" max="1795" width="17" style="13" customWidth="1"/>
    <col min="1796" max="1796" width="21.42578125" style="13" bestFit="1" customWidth="1"/>
    <col min="1797" max="1798" width="12.140625" style="13" bestFit="1" customWidth="1"/>
    <col min="1799" max="2046" width="8.85546875" style="13"/>
    <col min="2047" max="2047" width="7.85546875" style="13" customWidth="1"/>
    <col min="2048" max="2048" width="32.42578125" style="13" customWidth="1"/>
    <col min="2049" max="2049" width="7.7109375" style="13" customWidth="1"/>
    <col min="2050" max="2050" width="16.42578125" style="13" bestFit="1" customWidth="1"/>
    <col min="2051" max="2051" width="17" style="13" customWidth="1"/>
    <col min="2052" max="2052" width="21.42578125" style="13" bestFit="1" customWidth="1"/>
    <col min="2053" max="2054" width="12.140625" style="13" bestFit="1" customWidth="1"/>
    <col min="2055" max="2302" width="8.85546875" style="13"/>
    <col min="2303" max="2303" width="7.85546875" style="13" customWidth="1"/>
    <col min="2304" max="2304" width="32.42578125" style="13" customWidth="1"/>
    <col min="2305" max="2305" width="7.7109375" style="13" customWidth="1"/>
    <col min="2306" max="2306" width="16.42578125" style="13" bestFit="1" customWidth="1"/>
    <col min="2307" max="2307" width="17" style="13" customWidth="1"/>
    <col min="2308" max="2308" width="21.42578125" style="13" bestFit="1" customWidth="1"/>
    <col min="2309" max="2310" width="12.140625" style="13" bestFit="1" customWidth="1"/>
    <col min="2311" max="2558" width="8.85546875" style="13"/>
    <col min="2559" max="2559" width="7.85546875" style="13" customWidth="1"/>
    <col min="2560" max="2560" width="32.42578125" style="13" customWidth="1"/>
    <col min="2561" max="2561" width="7.7109375" style="13" customWidth="1"/>
    <col min="2562" max="2562" width="16.42578125" style="13" bestFit="1" customWidth="1"/>
    <col min="2563" max="2563" width="17" style="13" customWidth="1"/>
    <col min="2564" max="2564" width="21.42578125" style="13" bestFit="1" customWidth="1"/>
    <col min="2565" max="2566" width="12.140625" style="13" bestFit="1" customWidth="1"/>
    <col min="2567" max="2814" width="8.85546875" style="13"/>
    <col min="2815" max="2815" width="7.85546875" style="13" customWidth="1"/>
    <col min="2816" max="2816" width="32.42578125" style="13" customWidth="1"/>
    <col min="2817" max="2817" width="7.7109375" style="13" customWidth="1"/>
    <col min="2818" max="2818" width="16.42578125" style="13" bestFit="1" customWidth="1"/>
    <col min="2819" max="2819" width="17" style="13" customWidth="1"/>
    <col min="2820" max="2820" width="21.42578125" style="13" bestFit="1" customWidth="1"/>
    <col min="2821" max="2822" width="12.140625" style="13" bestFit="1" customWidth="1"/>
    <col min="2823" max="3070" width="8.85546875" style="13"/>
    <col min="3071" max="3071" width="7.85546875" style="13" customWidth="1"/>
    <col min="3072" max="3072" width="32.42578125" style="13" customWidth="1"/>
    <col min="3073" max="3073" width="7.7109375" style="13" customWidth="1"/>
    <col min="3074" max="3074" width="16.42578125" style="13" bestFit="1" customWidth="1"/>
    <col min="3075" max="3075" width="17" style="13" customWidth="1"/>
    <col min="3076" max="3076" width="21.42578125" style="13" bestFit="1" customWidth="1"/>
    <col min="3077" max="3078" width="12.140625" style="13" bestFit="1" customWidth="1"/>
    <col min="3079" max="3326" width="8.85546875" style="13"/>
    <col min="3327" max="3327" width="7.85546875" style="13" customWidth="1"/>
    <col min="3328" max="3328" width="32.42578125" style="13" customWidth="1"/>
    <col min="3329" max="3329" width="7.7109375" style="13" customWidth="1"/>
    <col min="3330" max="3330" width="16.42578125" style="13" bestFit="1" customWidth="1"/>
    <col min="3331" max="3331" width="17" style="13" customWidth="1"/>
    <col min="3332" max="3332" width="21.42578125" style="13" bestFit="1" customWidth="1"/>
    <col min="3333" max="3334" width="12.140625" style="13" bestFit="1" customWidth="1"/>
    <col min="3335" max="3582" width="8.85546875" style="13"/>
    <col min="3583" max="3583" width="7.85546875" style="13" customWidth="1"/>
    <col min="3584" max="3584" width="32.42578125" style="13" customWidth="1"/>
    <col min="3585" max="3585" width="7.7109375" style="13" customWidth="1"/>
    <col min="3586" max="3586" width="16.42578125" style="13" bestFit="1" customWidth="1"/>
    <col min="3587" max="3587" width="17" style="13" customWidth="1"/>
    <col min="3588" max="3588" width="21.42578125" style="13" bestFit="1" customWidth="1"/>
    <col min="3589" max="3590" width="12.140625" style="13" bestFit="1" customWidth="1"/>
    <col min="3591" max="3838" width="8.85546875" style="13"/>
    <col min="3839" max="3839" width="7.85546875" style="13" customWidth="1"/>
    <col min="3840" max="3840" width="32.42578125" style="13" customWidth="1"/>
    <col min="3841" max="3841" width="7.7109375" style="13" customWidth="1"/>
    <col min="3842" max="3842" width="16.42578125" style="13" bestFit="1" customWidth="1"/>
    <col min="3843" max="3843" width="17" style="13" customWidth="1"/>
    <col min="3844" max="3844" width="21.42578125" style="13" bestFit="1" customWidth="1"/>
    <col min="3845" max="3846" width="12.140625" style="13" bestFit="1" customWidth="1"/>
    <col min="3847" max="4094" width="8.85546875" style="13"/>
    <col min="4095" max="4095" width="7.85546875" style="13" customWidth="1"/>
    <col min="4096" max="4096" width="32.42578125" style="13" customWidth="1"/>
    <col min="4097" max="4097" width="7.7109375" style="13" customWidth="1"/>
    <col min="4098" max="4098" width="16.42578125" style="13" bestFit="1" customWidth="1"/>
    <col min="4099" max="4099" width="17" style="13" customWidth="1"/>
    <col min="4100" max="4100" width="21.42578125" style="13" bestFit="1" customWidth="1"/>
    <col min="4101" max="4102" width="12.140625" style="13" bestFit="1" customWidth="1"/>
    <col min="4103" max="4350" width="8.85546875" style="13"/>
    <col min="4351" max="4351" width="7.85546875" style="13" customWidth="1"/>
    <col min="4352" max="4352" width="32.42578125" style="13" customWidth="1"/>
    <col min="4353" max="4353" width="7.7109375" style="13" customWidth="1"/>
    <col min="4354" max="4354" width="16.42578125" style="13" bestFit="1" customWidth="1"/>
    <col min="4355" max="4355" width="17" style="13" customWidth="1"/>
    <col min="4356" max="4356" width="21.42578125" style="13" bestFit="1" customWidth="1"/>
    <col min="4357" max="4358" width="12.140625" style="13" bestFit="1" customWidth="1"/>
    <col min="4359" max="4606" width="8.85546875" style="13"/>
    <col min="4607" max="4607" width="7.85546875" style="13" customWidth="1"/>
    <col min="4608" max="4608" width="32.42578125" style="13" customWidth="1"/>
    <col min="4609" max="4609" width="7.7109375" style="13" customWidth="1"/>
    <col min="4610" max="4610" width="16.42578125" style="13" bestFit="1" customWidth="1"/>
    <col min="4611" max="4611" width="17" style="13" customWidth="1"/>
    <col min="4612" max="4612" width="21.42578125" style="13" bestFit="1" customWidth="1"/>
    <col min="4613" max="4614" width="12.140625" style="13" bestFit="1" customWidth="1"/>
    <col min="4615" max="4862" width="8.85546875" style="13"/>
    <col min="4863" max="4863" width="7.85546875" style="13" customWidth="1"/>
    <col min="4864" max="4864" width="32.42578125" style="13" customWidth="1"/>
    <col min="4865" max="4865" width="7.7109375" style="13" customWidth="1"/>
    <col min="4866" max="4866" width="16.42578125" style="13" bestFit="1" customWidth="1"/>
    <col min="4867" max="4867" width="17" style="13" customWidth="1"/>
    <col min="4868" max="4868" width="21.42578125" style="13" bestFit="1" customWidth="1"/>
    <col min="4869" max="4870" width="12.140625" style="13" bestFit="1" customWidth="1"/>
    <col min="4871" max="5118" width="8.85546875" style="13"/>
    <col min="5119" max="5119" width="7.85546875" style="13" customWidth="1"/>
    <col min="5120" max="5120" width="32.42578125" style="13" customWidth="1"/>
    <col min="5121" max="5121" width="7.7109375" style="13" customWidth="1"/>
    <col min="5122" max="5122" width="16.42578125" style="13" bestFit="1" customWidth="1"/>
    <col min="5123" max="5123" width="17" style="13" customWidth="1"/>
    <col min="5124" max="5124" width="21.42578125" style="13" bestFit="1" customWidth="1"/>
    <col min="5125" max="5126" width="12.140625" style="13" bestFit="1" customWidth="1"/>
    <col min="5127" max="5374" width="8.85546875" style="13"/>
    <col min="5375" max="5375" width="7.85546875" style="13" customWidth="1"/>
    <col min="5376" max="5376" width="32.42578125" style="13" customWidth="1"/>
    <col min="5377" max="5377" width="7.7109375" style="13" customWidth="1"/>
    <col min="5378" max="5378" width="16.42578125" style="13" bestFit="1" customWidth="1"/>
    <col min="5379" max="5379" width="17" style="13" customWidth="1"/>
    <col min="5380" max="5380" width="21.42578125" style="13" bestFit="1" customWidth="1"/>
    <col min="5381" max="5382" width="12.140625" style="13" bestFit="1" customWidth="1"/>
    <col min="5383" max="5630" width="8.85546875" style="13"/>
    <col min="5631" max="5631" width="7.85546875" style="13" customWidth="1"/>
    <col min="5632" max="5632" width="32.42578125" style="13" customWidth="1"/>
    <col min="5633" max="5633" width="7.7109375" style="13" customWidth="1"/>
    <col min="5634" max="5634" width="16.42578125" style="13" bestFit="1" customWidth="1"/>
    <col min="5635" max="5635" width="17" style="13" customWidth="1"/>
    <col min="5636" max="5636" width="21.42578125" style="13" bestFit="1" customWidth="1"/>
    <col min="5637" max="5638" width="12.140625" style="13" bestFit="1" customWidth="1"/>
    <col min="5639" max="5886" width="8.85546875" style="13"/>
    <col min="5887" max="5887" width="7.85546875" style="13" customWidth="1"/>
    <col min="5888" max="5888" width="32.42578125" style="13" customWidth="1"/>
    <col min="5889" max="5889" width="7.7109375" style="13" customWidth="1"/>
    <col min="5890" max="5890" width="16.42578125" style="13" bestFit="1" customWidth="1"/>
    <col min="5891" max="5891" width="17" style="13" customWidth="1"/>
    <col min="5892" max="5892" width="21.42578125" style="13" bestFit="1" customWidth="1"/>
    <col min="5893" max="5894" width="12.140625" style="13" bestFit="1" customWidth="1"/>
    <col min="5895" max="6142" width="8.85546875" style="13"/>
    <col min="6143" max="6143" width="7.85546875" style="13" customWidth="1"/>
    <col min="6144" max="6144" width="32.42578125" style="13" customWidth="1"/>
    <col min="6145" max="6145" width="7.7109375" style="13" customWidth="1"/>
    <col min="6146" max="6146" width="16.42578125" style="13" bestFit="1" customWidth="1"/>
    <col min="6147" max="6147" width="17" style="13" customWidth="1"/>
    <col min="6148" max="6148" width="21.42578125" style="13" bestFit="1" customWidth="1"/>
    <col min="6149" max="6150" width="12.140625" style="13" bestFit="1" customWidth="1"/>
    <col min="6151" max="6398" width="8.85546875" style="13"/>
    <col min="6399" max="6399" width="7.85546875" style="13" customWidth="1"/>
    <col min="6400" max="6400" width="32.42578125" style="13" customWidth="1"/>
    <col min="6401" max="6401" width="7.7109375" style="13" customWidth="1"/>
    <col min="6402" max="6402" width="16.42578125" style="13" bestFit="1" customWidth="1"/>
    <col min="6403" max="6403" width="17" style="13" customWidth="1"/>
    <col min="6404" max="6404" width="21.42578125" style="13" bestFit="1" customWidth="1"/>
    <col min="6405" max="6406" width="12.140625" style="13" bestFit="1" customWidth="1"/>
    <col min="6407" max="6654" width="8.85546875" style="13"/>
    <col min="6655" max="6655" width="7.85546875" style="13" customWidth="1"/>
    <col min="6656" max="6656" width="32.42578125" style="13" customWidth="1"/>
    <col min="6657" max="6657" width="7.7109375" style="13" customWidth="1"/>
    <col min="6658" max="6658" width="16.42578125" style="13" bestFit="1" customWidth="1"/>
    <col min="6659" max="6659" width="17" style="13" customWidth="1"/>
    <col min="6660" max="6660" width="21.42578125" style="13" bestFit="1" customWidth="1"/>
    <col min="6661" max="6662" width="12.140625" style="13" bestFit="1" customWidth="1"/>
    <col min="6663" max="6910" width="8.85546875" style="13"/>
    <col min="6911" max="6911" width="7.85546875" style="13" customWidth="1"/>
    <col min="6912" max="6912" width="32.42578125" style="13" customWidth="1"/>
    <col min="6913" max="6913" width="7.7109375" style="13" customWidth="1"/>
    <col min="6914" max="6914" width="16.42578125" style="13" bestFit="1" customWidth="1"/>
    <col min="6915" max="6915" width="17" style="13" customWidth="1"/>
    <col min="6916" max="6916" width="21.42578125" style="13" bestFit="1" customWidth="1"/>
    <col min="6917" max="6918" width="12.140625" style="13" bestFit="1" customWidth="1"/>
    <col min="6919" max="7166" width="8.85546875" style="13"/>
    <col min="7167" max="7167" width="7.85546875" style="13" customWidth="1"/>
    <col min="7168" max="7168" width="32.42578125" style="13" customWidth="1"/>
    <col min="7169" max="7169" width="7.7109375" style="13" customWidth="1"/>
    <col min="7170" max="7170" width="16.42578125" style="13" bestFit="1" customWidth="1"/>
    <col min="7171" max="7171" width="17" style="13" customWidth="1"/>
    <col min="7172" max="7172" width="21.42578125" style="13" bestFit="1" customWidth="1"/>
    <col min="7173" max="7174" width="12.140625" style="13" bestFit="1" customWidth="1"/>
    <col min="7175" max="7422" width="8.85546875" style="13"/>
    <col min="7423" max="7423" width="7.85546875" style="13" customWidth="1"/>
    <col min="7424" max="7424" width="32.42578125" style="13" customWidth="1"/>
    <col min="7425" max="7425" width="7.7109375" style="13" customWidth="1"/>
    <col min="7426" max="7426" width="16.42578125" style="13" bestFit="1" customWidth="1"/>
    <col min="7427" max="7427" width="17" style="13" customWidth="1"/>
    <col min="7428" max="7428" width="21.42578125" style="13" bestFit="1" customWidth="1"/>
    <col min="7429" max="7430" width="12.140625" style="13" bestFit="1" customWidth="1"/>
    <col min="7431" max="7678" width="8.85546875" style="13"/>
    <col min="7679" max="7679" width="7.85546875" style="13" customWidth="1"/>
    <col min="7680" max="7680" width="32.42578125" style="13" customWidth="1"/>
    <col min="7681" max="7681" width="7.7109375" style="13" customWidth="1"/>
    <col min="7682" max="7682" width="16.42578125" style="13" bestFit="1" customWidth="1"/>
    <col min="7683" max="7683" width="17" style="13" customWidth="1"/>
    <col min="7684" max="7684" width="21.42578125" style="13" bestFit="1" customWidth="1"/>
    <col min="7685" max="7686" width="12.140625" style="13" bestFit="1" customWidth="1"/>
    <col min="7687" max="7934" width="8.85546875" style="13"/>
    <col min="7935" max="7935" width="7.85546875" style="13" customWidth="1"/>
    <col min="7936" max="7936" width="32.42578125" style="13" customWidth="1"/>
    <col min="7937" max="7937" width="7.7109375" style="13" customWidth="1"/>
    <col min="7938" max="7938" width="16.42578125" style="13" bestFit="1" customWidth="1"/>
    <col min="7939" max="7939" width="17" style="13" customWidth="1"/>
    <col min="7940" max="7940" width="21.42578125" style="13" bestFit="1" customWidth="1"/>
    <col min="7941" max="7942" width="12.140625" style="13" bestFit="1" customWidth="1"/>
    <col min="7943" max="8190" width="8.85546875" style="13"/>
    <col min="8191" max="8191" width="7.85546875" style="13" customWidth="1"/>
    <col min="8192" max="8192" width="32.42578125" style="13" customWidth="1"/>
    <col min="8193" max="8193" width="7.7109375" style="13" customWidth="1"/>
    <col min="8194" max="8194" width="16.42578125" style="13" bestFit="1" customWidth="1"/>
    <col min="8195" max="8195" width="17" style="13" customWidth="1"/>
    <col min="8196" max="8196" width="21.42578125" style="13" bestFit="1" customWidth="1"/>
    <col min="8197" max="8198" width="12.140625" style="13" bestFit="1" customWidth="1"/>
    <col min="8199" max="8446" width="8.85546875" style="13"/>
    <col min="8447" max="8447" width="7.85546875" style="13" customWidth="1"/>
    <col min="8448" max="8448" width="32.42578125" style="13" customWidth="1"/>
    <col min="8449" max="8449" width="7.7109375" style="13" customWidth="1"/>
    <col min="8450" max="8450" width="16.42578125" style="13" bestFit="1" customWidth="1"/>
    <col min="8451" max="8451" width="17" style="13" customWidth="1"/>
    <col min="8452" max="8452" width="21.42578125" style="13" bestFit="1" customWidth="1"/>
    <col min="8453" max="8454" width="12.140625" style="13" bestFit="1" customWidth="1"/>
    <col min="8455" max="8702" width="8.85546875" style="13"/>
    <col min="8703" max="8703" width="7.85546875" style="13" customWidth="1"/>
    <col min="8704" max="8704" width="32.42578125" style="13" customWidth="1"/>
    <col min="8705" max="8705" width="7.7109375" style="13" customWidth="1"/>
    <col min="8706" max="8706" width="16.42578125" style="13" bestFit="1" customWidth="1"/>
    <col min="8707" max="8707" width="17" style="13" customWidth="1"/>
    <col min="8708" max="8708" width="21.42578125" style="13" bestFit="1" customWidth="1"/>
    <col min="8709" max="8710" width="12.140625" style="13" bestFit="1" customWidth="1"/>
    <col min="8711" max="8958" width="8.85546875" style="13"/>
    <col min="8959" max="8959" width="7.85546875" style="13" customWidth="1"/>
    <col min="8960" max="8960" width="32.42578125" style="13" customWidth="1"/>
    <col min="8961" max="8961" width="7.7109375" style="13" customWidth="1"/>
    <col min="8962" max="8962" width="16.42578125" style="13" bestFit="1" customWidth="1"/>
    <col min="8963" max="8963" width="17" style="13" customWidth="1"/>
    <col min="8964" max="8964" width="21.42578125" style="13" bestFit="1" customWidth="1"/>
    <col min="8965" max="8966" width="12.140625" style="13" bestFit="1" customWidth="1"/>
    <col min="8967" max="9214" width="8.85546875" style="13"/>
    <col min="9215" max="9215" width="7.85546875" style="13" customWidth="1"/>
    <col min="9216" max="9216" width="32.42578125" style="13" customWidth="1"/>
    <col min="9217" max="9217" width="7.7109375" style="13" customWidth="1"/>
    <col min="9218" max="9218" width="16.42578125" style="13" bestFit="1" customWidth="1"/>
    <col min="9219" max="9219" width="17" style="13" customWidth="1"/>
    <col min="9220" max="9220" width="21.42578125" style="13" bestFit="1" customWidth="1"/>
    <col min="9221" max="9222" width="12.140625" style="13" bestFit="1" customWidth="1"/>
    <col min="9223" max="9470" width="8.85546875" style="13"/>
    <col min="9471" max="9471" width="7.85546875" style="13" customWidth="1"/>
    <col min="9472" max="9472" width="32.42578125" style="13" customWidth="1"/>
    <col min="9473" max="9473" width="7.7109375" style="13" customWidth="1"/>
    <col min="9474" max="9474" width="16.42578125" style="13" bestFit="1" customWidth="1"/>
    <col min="9475" max="9475" width="17" style="13" customWidth="1"/>
    <col min="9476" max="9476" width="21.42578125" style="13" bestFit="1" customWidth="1"/>
    <col min="9477" max="9478" width="12.140625" style="13" bestFit="1" customWidth="1"/>
    <col min="9479" max="9726" width="8.85546875" style="13"/>
    <col min="9727" max="9727" width="7.85546875" style="13" customWidth="1"/>
    <col min="9728" max="9728" width="32.42578125" style="13" customWidth="1"/>
    <col min="9729" max="9729" width="7.7109375" style="13" customWidth="1"/>
    <col min="9730" max="9730" width="16.42578125" style="13" bestFit="1" customWidth="1"/>
    <col min="9731" max="9731" width="17" style="13" customWidth="1"/>
    <col min="9732" max="9732" width="21.42578125" style="13" bestFit="1" customWidth="1"/>
    <col min="9733" max="9734" width="12.140625" style="13" bestFit="1" customWidth="1"/>
    <col min="9735" max="9982" width="8.85546875" style="13"/>
    <col min="9983" max="9983" width="7.85546875" style="13" customWidth="1"/>
    <col min="9984" max="9984" width="32.42578125" style="13" customWidth="1"/>
    <col min="9985" max="9985" width="7.7109375" style="13" customWidth="1"/>
    <col min="9986" max="9986" width="16.42578125" style="13" bestFit="1" customWidth="1"/>
    <col min="9987" max="9987" width="17" style="13" customWidth="1"/>
    <col min="9988" max="9988" width="21.42578125" style="13" bestFit="1" customWidth="1"/>
    <col min="9989" max="9990" width="12.140625" style="13" bestFit="1" customWidth="1"/>
    <col min="9991" max="10238" width="8.85546875" style="13"/>
    <col min="10239" max="10239" width="7.85546875" style="13" customWidth="1"/>
    <col min="10240" max="10240" width="32.42578125" style="13" customWidth="1"/>
    <col min="10241" max="10241" width="7.7109375" style="13" customWidth="1"/>
    <col min="10242" max="10242" width="16.42578125" style="13" bestFit="1" customWidth="1"/>
    <col min="10243" max="10243" width="17" style="13" customWidth="1"/>
    <col min="10244" max="10244" width="21.42578125" style="13" bestFit="1" customWidth="1"/>
    <col min="10245" max="10246" width="12.140625" style="13" bestFit="1" customWidth="1"/>
    <col min="10247" max="10494" width="8.85546875" style="13"/>
    <col min="10495" max="10495" width="7.85546875" style="13" customWidth="1"/>
    <col min="10496" max="10496" width="32.42578125" style="13" customWidth="1"/>
    <col min="10497" max="10497" width="7.7109375" style="13" customWidth="1"/>
    <col min="10498" max="10498" width="16.42578125" style="13" bestFit="1" customWidth="1"/>
    <col min="10499" max="10499" width="17" style="13" customWidth="1"/>
    <col min="10500" max="10500" width="21.42578125" style="13" bestFit="1" customWidth="1"/>
    <col min="10501" max="10502" width="12.140625" style="13" bestFit="1" customWidth="1"/>
    <col min="10503" max="10750" width="8.85546875" style="13"/>
    <col min="10751" max="10751" width="7.85546875" style="13" customWidth="1"/>
    <col min="10752" max="10752" width="32.42578125" style="13" customWidth="1"/>
    <col min="10753" max="10753" width="7.7109375" style="13" customWidth="1"/>
    <col min="10754" max="10754" width="16.42578125" style="13" bestFit="1" customWidth="1"/>
    <col min="10755" max="10755" width="17" style="13" customWidth="1"/>
    <col min="10756" max="10756" width="21.42578125" style="13" bestFit="1" customWidth="1"/>
    <col min="10757" max="10758" width="12.140625" style="13" bestFit="1" customWidth="1"/>
    <col min="10759" max="11006" width="8.85546875" style="13"/>
    <col min="11007" max="11007" width="7.85546875" style="13" customWidth="1"/>
    <col min="11008" max="11008" width="32.42578125" style="13" customWidth="1"/>
    <col min="11009" max="11009" width="7.7109375" style="13" customWidth="1"/>
    <col min="11010" max="11010" width="16.42578125" style="13" bestFit="1" customWidth="1"/>
    <col min="11011" max="11011" width="17" style="13" customWidth="1"/>
    <col min="11012" max="11012" width="21.42578125" style="13" bestFit="1" customWidth="1"/>
    <col min="11013" max="11014" width="12.140625" style="13" bestFit="1" customWidth="1"/>
    <col min="11015" max="11262" width="8.85546875" style="13"/>
    <col min="11263" max="11263" width="7.85546875" style="13" customWidth="1"/>
    <col min="11264" max="11264" width="32.42578125" style="13" customWidth="1"/>
    <col min="11265" max="11265" width="7.7109375" style="13" customWidth="1"/>
    <col min="11266" max="11266" width="16.42578125" style="13" bestFit="1" customWidth="1"/>
    <col min="11267" max="11267" width="17" style="13" customWidth="1"/>
    <col min="11268" max="11268" width="21.42578125" style="13" bestFit="1" customWidth="1"/>
    <col min="11269" max="11270" width="12.140625" style="13" bestFit="1" customWidth="1"/>
    <col min="11271" max="11518" width="8.85546875" style="13"/>
    <col min="11519" max="11519" width="7.85546875" style="13" customWidth="1"/>
    <col min="11520" max="11520" width="32.42578125" style="13" customWidth="1"/>
    <col min="11521" max="11521" width="7.7109375" style="13" customWidth="1"/>
    <col min="11522" max="11522" width="16.42578125" style="13" bestFit="1" customWidth="1"/>
    <col min="11523" max="11523" width="17" style="13" customWidth="1"/>
    <col min="11524" max="11524" width="21.42578125" style="13" bestFit="1" customWidth="1"/>
    <col min="11525" max="11526" width="12.140625" style="13" bestFit="1" customWidth="1"/>
    <col min="11527" max="11774" width="8.85546875" style="13"/>
    <col min="11775" max="11775" width="7.85546875" style="13" customWidth="1"/>
    <col min="11776" max="11776" width="32.42578125" style="13" customWidth="1"/>
    <col min="11777" max="11777" width="7.7109375" style="13" customWidth="1"/>
    <col min="11778" max="11778" width="16.42578125" style="13" bestFit="1" customWidth="1"/>
    <col min="11779" max="11779" width="17" style="13" customWidth="1"/>
    <col min="11780" max="11780" width="21.42578125" style="13" bestFit="1" customWidth="1"/>
    <col min="11781" max="11782" width="12.140625" style="13" bestFit="1" customWidth="1"/>
    <col min="11783" max="12030" width="8.85546875" style="13"/>
    <col min="12031" max="12031" width="7.85546875" style="13" customWidth="1"/>
    <col min="12032" max="12032" width="32.42578125" style="13" customWidth="1"/>
    <col min="12033" max="12033" width="7.7109375" style="13" customWidth="1"/>
    <col min="12034" max="12034" width="16.42578125" style="13" bestFit="1" customWidth="1"/>
    <col min="12035" max="12035" width="17" style="13" customWidth="1"/>
    <col min="12036" max="12036" width="21.42578125" style="13" bestFit="1" customWidth="1"/>
    <col min="12037" max="12038" width="12.140625" style="13" bestFit="1" customWidth="1"/>
    <col min="12039" max="12286" width="8.85546875" style="13"/>
    <col min="12287" max="12287" width="7.85546875" style="13" customWidth="1"/>
    <col min="12288" max="12288" width="32.42578125" style="13" customWidth="1"/>
    <col min="12289" max="12289" width="7.7109375" style="13" customWidth="1"/>
    <col min="12290" max="12290" width="16.42578125" style="13" bestFit="1" customWidth="1"/>
    <col min="12291" max="12291" width="17" style="13" customWidth="1"/>
    <col min="12292" max="12292" width="21.42578125" style="13" bestFit="1" customWidth="1"/>
    <col min="12293" max="12294" width="12.140625" style="13" bestFit="1" customWidth="1"/>
    <col min="12295" max="12542" width="8.85546875" style="13"/>
    <col min="12543" max="12543" width="7.85546875" style="13" customWidth="1"/>
    <col min="12544" max="12544" width="32.42578125" style="13" customWidth="1"/>
    <col min="12545" max="12545" width="7.7109375" style="13" customWidth="1"/>
    <col min="12546" max="12546" width="16.42578125" style="13" bestFit="1" customWidth="1"/>
    <col min="12547" max="12547" width="17" style="13" customWidth="1"/>
    <col min="12548" max="12548" width="21.42578125" style="13" bestFit="1" customWidth="1"/>
    <col min="12549" max="12550" width="12.140625" style="13" bestFit="1" customWidth="1"/>
    <col min="12551" max="12798" width="8.85546875" style="13"/>
    <col min="12799" max="12799" width="7.85546875" style="13" customWidth="1"/>
    <col min="12800" max="12800" width="32.42578125" style="13" customWidth="1"/>
    <col min="12801" max="12801" width="7.7109375" style="13" customWidth="1"/>
    <col min="12802" max="12802" width="16.42578125" style="13" bestFit="1" customWidth="1"/>
    <col min="12803" max="12803" width="17" style="13" customWidth="1"/>
    <col min="12804" max="12804" width="21.42578125" style="13" bestFit="1" customWidth="1"/>
    <col min="12805" max="12806" width="12.140625" style="13" bestFit="1" customWidth="1"/>
    <col min="12807" max="13054" width="8.85546875" style="13"/>
    <col min="13055" max="13055" width="7.85546875" style="13" customWidth="1"/>
    <col min="13056" max="13056" width="32.42578125" style="13" customWidth="1"/>
    <col min="13057" max="13057" width="7.7109375" style="13" customWidth="1"/>
    <col min="13058" max="13058" width="16.42578125" style="13" bestFit="1" customWidth="1"/>
    <col min="13059" max="13059" width="17" style="13" customWidth="1"/>
    <col min="13060" max="13060" width="21.42578125" style="13" bestFit="1" customWidth="1"/>
    <col min="13061" max="13062" width="12.140625" style="13" bestFit="1" customWidth="1"/>
    <col min="13063" max="13310" width="8.85546875" style="13"/>
    <col min="13311" max="13311" width="7.85546875" style="13" customWidth="1"/>
    <col min="13312" max="13312" width="32.42578125" style="13" customWidth="1"/>
    <col min="13313" max="13313" width="7.7109375" style="13" customWidth="1"/>
    <col min="13314" max="13314" width="16.42578125" style="13" bestFit="1" customWidth="1"/>
    <col min="13315" max="13315" width="17" style="13" customWidth="1"/>
    <col min="13316" max="13316" width="21.42578125" style="13" bestFit="1" customWidth="1"/>
    <col min="13317" max="13318" width="12.140625" style="13" bestFit="1" customWidth="1"/>
    <col min="13319" max="13566" width="8.85546875" style="13"/>
    <col min="13567" max="13567" width="7.85546875" style="13" customWidth="1"/>
    <col min="13568" max="13568" width="32.42578125" style="13" customWidth="1"/>
    <col min="13569" max="13569" width="7.7109375" style="13" customWidth="1"/>
    <col min="13570" max="13570" width="16.42578125" style="13" bestFit="1" customWidth="1"/>
    <col min="13571" max="13571" width="17" style="13" customWidth="1"/>
    <col min="13572" max="13572" width="21.42578125" style="13" bestFit="1" customWidth="1"/>
    <col min="13573" max="13574" width="12.140625" style="13" bestFit="1" customWidth="1"/>
    <col min="13575" max="13822" width="8.85546875" style="13"/>
    <col min="13823" max="13823" width="7.85546875" style="13" customWidth="1"/>
    <col min="13824" max="13824" width="32.42578125" style="13" customWidth="1"/>
    <col min="13825" max="13825" width="7.7109375" style="13" customWidth="1"/>
    <col min="13826" max="13826" width="16.42578125" style="13" bestFit="1" customWidth="1"/>
    <col min="13827" max="13827" width="17" style="13" customWidth="1"/>
    <col min="13828" max="13828" width="21.42578125" style="13" bestFit="1" customWidth="1"/>
    <col min="13829" max="13830" width="12.140625" style="13" bestFit="1" customWidth="1"/>
    <col min="13831" max="14078" width="8.85546875" style="13"/>
    <col min="14079" max="14079" width="7.85546875" style="13" customWidth="1"/>
    <col min="14080" max="14080" width="32.42578125" style="13" customWidth="1"/>
    <col min="14081" max="14081" width="7.7109375" style="13" customWidth="1"/>
    <col min="14082" max="14082" width="16.42578125" style="13" bestFit="1" customWidth="1"/>
    <col min="14083" max="14083" width="17" style="13" customWidth="1"/>
    <col min="14084" max="14084" width="21.42578125" style="13" bestFit="1" customWidth="1"/>
    <col min="14085" max="14086" width="12.140625" style="13" bestFit="1" customWidth="1"/>
    <col min="14087" max="14334" width="8.85546875" style="13"/>
    <col min="14335" max="14335" width="7.85546875" style="13" customWidth="1"/>
    <col min="14336" max="14336" width="32.42578125" style="13" customWidth="1"/>
    <col min="14337" max="14337" width="7.7109375" style="13" customWidth="1"/>
    <col min="14338" max="14338" width="16.42578125" style="13" bestFit="1" customWidth="1"/>
    <col min="14339" max="14339" width="17" style="13" customWidth="1"/>
    <col min="14340" max="14340" width="21.42578125" style="13" bestFit="1" customWidth="1"/>
    <col min="14341" max="14342" width="12.140625" style="13" bestFit="1" customWidth="1"/>
    <col min="14343" max="14590" width="8.85546875" style="13"/>
    <col min="14591" max="14591" width="7.85546875" style="13" customWidth="1"/>
    <col min="14592" max="14592" width="32.42578125" style="13" customWidth="1"/>
    <col min="14593" max="14593" width="7.7109375" style="13" customWidth="1"/>
    <col min="14594" max="14594" width="16.42578125" style="13" bestFit="1" customWidth="1"/>
    <col min="14595" max="14595" width="17" style="13" customWidth="1"/>
    <col min="14596" max="14596" width="21.42578125" style="13" bestFit="1" customWidth="1"/>
    <col min="14597" max="14598" width="12.140625" style="13" bestFit="1" customWidth="1"/>
    <col min="14599" max="14846" width="8.85546875" style="13"/>
    <col min="14847" max="14847" width="7.85546875" style="13" customWidth="1"/>
    <col min="14848" max="14848" width="32.42578125" style="13" customWidth="1"/>
    <col min="14849" max="14849" width="7.7109375" style="13" customWidth="1"/>
    <col min="14850" max="14850" width="16.42578125" style="13" bestFit="1" customWidth="1"/>
    <col min="14851" max="14851" width="17" style="13" customWidth="1"/>
    <col min="14852" max="14852" width="21.42578125" style="13" bestFit="1" customWidth="1"/>
    <col min="14853" max="14854" width="12.140625" style="13" bestFit="1" customWidth="1"/>
    <col min="14855" max="15102" width="8.85546875" style="13"/>
    <col min="15103" max="15103" width="7.85546875" style="13" customWidth="1"/>
    <col min="15104" max="15104" width="32.42578125" style="13" customWidth="1"/>
    <col min="15105" max="15105" width="7.7109375" style="13" customWidth="1"/>
    <col min="15106" max="15106" width="16.42578125" style="13" bestFit="1" customWidth="1"/>
    <col min="15107" max="15107" width="17" style="13" customWidth="1"/>
    <col min="15108" max="15108" width="21.42578125" style="13" bestFit="1" customWidth="1"/>
    <col min="15109" max="15110" width="12.140625" style="13" bestFit="1" customWidth="1"/>
    <col min="15111" max="15358" width="8.85546875" style="13"/>
    <col min="15359" max="15359" width="7.85546875" style="13" customWidth="1"/>
    <col min="15360" max="15360" width="32.42578125" style="13" customWidth="1"/>
    <col min="15361" max="15361" width="7.7109375" style="13" customWidth="1"/>
    <col min="15362" max="15362" width="16.42578125" style="13" bestFit="1" customWidth="1"/>
    <col min="15363" max="15363" width="17" style="13" customWidth="1"/>
    <col min="15364" max="15364" width="21.42578125" style="13" bestFit="1" customWidth="1"/>
    <col min="15365" max="15366" width="12.140625" style="13" bestFit="1" customWidth="1"/>
    <col min="15367" max="15614" width="8.85546875" style="13"/>
    <col min="15615" max="15615" width="7.85546875" style="13" customWidth="1"/>
    <col min="15616" max="15616" width="32.42578125" style="13" customWidth="1"/>
    <col min="15617" max="15617" width="7.7109375" style="13" customWidth="1"/>
    <col min="15618" max="15618" width="16.42578125" style="13" bestFit="1" customWidth="1"/>
    <col min="15619" max="15619" width="17" style="13" customWidth="1"/>
    <col min="15620" max="15620" width="21.42578125" style="13" bestFit="1" customWidth="1"/>
    <col min="15621" max="15622" width="12.140625" style="13" bestFit="1" customWidth="1"/>
    <col min="15623" max="15870" width="8.85546875" style="13"/>
    <col min="15871" max="15871" width="7.85546875" style="13" customWidth="1"/>
    <col min="15872" max="15872" width="32.42578125" style="13" customWidth="1"/>
    <col min="15873" max="15873" width="7.7109375" style="13" customWidth="1"/>
    <col min="15874" max="15874" width="16.42578125" style="13" bestFit="1" customWidth="1"/>
    <col min="15875" max="15875" width="17" style="13" customWidth="1"/>
    <col min="15876" max="15876" width="21.42578125" style="13" bestFit="1" customWidth="1"/>
    <col min="15877" max="15878" width="12.140625" style="13" bestFit="1" customWidth="1"/>
    <col min="15879" max="16126" width="8.85546875" style="13"/>
    <col min="16127" max="16127" width="7.85546875" style="13" customWidth="1"/>
    <col min="16128" max="16128" width="32.42578125" style="13" customWidth="1"/>
    <col min="16129" max="16129" width="7.7109375" style="13" customWidth="1"/>
    <col min="16130" max="16130" width="16.42578125" style="13" bestFit="1" customWidth="1"/>
    <col min="16131" max="16131" width="17" style="13" customWidth="1"/>
    <col min="16132" max="16132" width="21.42578125" style="13" bestFit="1" customWidth="1"/>
    <col min="16133" max="16134" width="12.140625" style="13" bestFit="1" customWidth="1"/>
    <col min="16135" max="16384" width="8.85546875" style="13"/>
  </cols>
  <sheetData>
    <row r="1" spans="1:8" x14ac:dyDescent="0.2">
      <c r="A1" s="325" t="s">
        <v>88</v>
      </c>
      <c r="B1" s="325"/>
      <c r="C1" s="325"/>
      <c r="D1" s="325"/>
      <c r="E1" s="325"/>
      <c r="F1" s="325"/>
    </row>
    <row r="2" spans="1:8" x14ac:dyDescent="0.2">
      <c r="A2" s="325"/>
      <c r="B2" s="325"/>
      <c r="C2" s="325"/>
      <c r="D2" s="325"/>
      <c r="E2" s="325"/>
      <c r="F2" s="325"/>
    </row>
    <row r="3" spans="1:8" ht="15" x14ac:dyDescent="0.2">
      <c r="A3" s="326" t="s">
        <v>88</v>
      </c>
      <c r="B3" s="326"/>
      <c r="C3" s="326"/>
      <c r="D3" s="326"/>
      <c r="E3" s="326"/>
      <c r="F3" s="326"/>
    </row>
    <row r="4" spans="1:8" x14ac:dyDescent="0.2">
      <c r="A4" s="161" t="s">
        <v>29</v>
      </c>
      <c r="B4" s="161" t="s">
        <v>31</v>
      </c>
      <c r="C4" s="162" t="s">
        <v>8</v>
      </c>
      <c r="D4" s="162" t="s">
        <v>89</v>
      </c>
      <c r="E4" s="161" t="s">
        <v>90</v>
      </c>
      <c r="F4" s="161" t="s">
        <v>91</v>
      </c>
    </row>
    <row r="5" spans="1:8" x14ac:dyDescent="0.2">
      <c r="A5" s="163">
        <v>1</v>
      </c>
      <c r="B5" s="164"/>
      <c r="C5" s="163"/>
      <c r="D5" s="165">
        <v>160</v>
      </c>
      <c r="E5" s="166"/>
      <c r="F5" s="163"/>
      <c r="H5" s="105"/>
    </row>
    <row r="6" spans="1:8" x14ac:dyDescent="0.2">
      <c r="A6" s="163">
        <v>2</v>
      </c>
      <c r="B6" s="164"/>
      <c r="C6" s="172"/>
      <c r="D6" s="165">
        <v>160</v>
      </c>
      <c r="E6" s="166"/>
      <c r="F6" s="163"/>
      <c r="H6" s="105"/>
    </row>
    <row r="7" spans="1:8" x14ac:dyDescent="0.2">
      <c r="A7" s="163">
        <v>3</v>
      </c>
      <c r="B7" s="164"/>
      <c r="C7" s="163"/>
      <c r="D7" s="165">
        <v>160</v>
      </c>
      <c r="E7" s="166"/>
      <c r="F7" s="163"/>
      <c r="H7" s="105"/>
    </row>
    <row r="8" spans="1:8" x14ac:dyDescent="0.2">
      <c r="A8" s="163">
        <v>4</v>
      </c>
      <c r="B8" s="164"/>
      <c r="C8" s="172"/>
      <c r="D8" s="165">
        <v>160</v>
      </c>
      <c r="E8" s="166"/>
      <c r="F8" s="163"/>
    </row>
    <row r="9" spans="1:8" x14ac:dyDescent="0.2">
      <c r="A9" s="327" t="s">
        <v>92</v>
      </c>
      <c r="B9" s="327"/>
      <c r="C9" s="327"/>
      <c r="D9" s="327"/>
      <c r="E9" s="327"/>
      <c r="F9" s="167">
        <f>SUM(E5:E8)</f>
        <v>0</v>
      </c>
    </row>
    <row r="10" spans="1:8" ht="5.45" customHeight="1" x14ac:dyDescent="0.2"/>
    <row r="14" spans="1:8" ht="15" hidden="1" x14ac:dyDescent="0.25">
      <c r="B14" t="s">
        <v>113</v>
      </c>
    </row>
    <row r="15" spans="1:8" ht="15" hidden="1" x14ac:dyDescent="0.25">
      <c r="B15" t="s">
        <v>114</v>
      </c>
      <c r="H15" s="98"/>
    </row>
    <row r="16" spans="1:8" ht="15" hidden="1" x14ac:dyDescent="0.25">
      <c r="B16" t="s">
        <v>115</v>
      </c>
    </row>
    <row r="17" spans="2:2" ht="15" hidden="1" x14ac:dyDescent="0.25">
      <c r="B17" t="s">
        <v>116</v>
      </c>
    </row>
    <row r="18" spans="2:2" ht="15" hidden="1" x14ac:dyDescent="0.25">
      <c r="B18" t="s">
        <v>117</v>
      </c>
    </row>
    <row r="19" spans="2:2" hidden="1" x14ac:dyDescent="0.2"/>
    <row r="20" spans="2:2" hidden="1" x14ac:dyDescent="0.2"/>
  </sheetData>
  <mergeCells count="3">
    <mergeCell ref="A1:F2"/>
    <mergeCell ref="A3:F3"/>
    <mergeCell ref="A9:E9"/>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5</vt:i4>
      </vt:variant>
    </vt:vector>
  </HeadingPairs>
  <TitlesOfParts>
    <vt:vector size="15" baseType="lpstr">
      <vt:lpstr>AS</vt:lpstr>
      <vt:lpstr>_memória PU</vt:lpstr>
      <vt:lpstr>HH</vt:lpstr>
      <vt:lpstr>MEM. CALC MOD</vt:lpstr>
      <vt:lpstr>MEM. CALC MOI</vt:lpstr>
      <vt:lpstr>OUTROS CUSTOS</vt:lpstr>
      <vt:lpstr>escopo</vt:lpstr>
      <vt:lpstr>historico revisão</vt:lpstr>
      <vt:lpstr>PRÊMIO</vt:lpstr>
      <vt:lpstr>Planilha2</vt:lpstr>
      <vt:lpstr>'_memória PU'!Area_de_impressao</vt:lpstr>
      <vt:lpstr>AS!Area_de_impressao</vt:lpstr>
      <vt:lpstr>'MEM. CALC MOD'!Area_de_impressao</vt:lpstr>
      <vt:lpstr>'MEM. CALC MOI'!Area_de_impressao</vt:lpstr>
      <vt:lpstr>'_memória PU'!Titulos_de_impressao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lvnf@msn.com</dc:creator>
  <cp:lastModifiedBy>Risoterm - Gabriel</cp:lastModifiedBy>
  <cp:lastPrinted>2024-03-20T15:07:23Z</cp:lastPrinted>
  <dcterms:created xsi:type="dcterms:W3CDTF">2023-03-06T17:57:11Z</dcterms:created>
  <dcterms:modified xsi:type="dcterms:W3CDTF">2025-01-08T13:10:20Z</dcterms:modified>
</cp:coreProperties>
</file>