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2019\C. 532 CONVERSOR\"/>
    </mc:Choice>
  </mc:AlternateContent>
  <bookViews>
    <workbookView xWindow="0" yWindow="0" windowWidth="20430" windowHeight="7650" tabRatio="814"/>
  </bookViews>
  <sheets>
    <sheet name="PQ" sheetId="6" r:id="rId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xlnm._FilterDatabase" localSheetId="0" hidden="1">PQ!$B$6:$H$25</definedName>
    <definedName name="_xlnm.Print_Area" localSheetId="0">PQ!$A$1:$I$25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12345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52511"/>
  <fileRecoveryPr autoRecover="0"/>
</workbook>
</file>

<file path=xl/calcChain.xml><?xml version="1.0" encoding="utf-8"?>
<calcChain xmlns="http://schemas.openxmlformats.org/spreadsheetml/2006/main">
  <c r="G11" i="6" l="1"/>
  <c r="G14" i="6"/>
  <c r="G12" i="6"/>
  <c r="G17" i="6"/>
  <c r="G16" i="6"/>
  <c r="G13" i="6"/>
  <c r="G10" i="6"/>
  <c r="G7" i="6" l="1"/>
  <c r="H7" i="6" s="1"/>
  <c r="H8" i="6" l="1"/>
  <c r="H9" i="6"/>
  <c r="H10" i="6"/>
  <c r="H11" i="6"/>
  <c r="H12" i="6"/>
  <c r="H13" i="6"/>
  <c r="H14" i="6"/>
  <c r="H15" i="6"/>
  <c r="H16" i="6"/>
  <c r="H17" i="6"/>
  <c r="H18" i="6" l="1"/>
  <c r="H23" i="6"/>
  <c r="H22" i="6" l="1"/>
  <c r="H25" i="6"/>
  <c r="H21" i="6"/>
  <c r="H24" i="6"/>
  <c r="H20" i="6" l="1"/>
  <c r="H19" i="6" l="1"/>
</calcChain>
</file>

<file path=xl/sharedStrings.xml><?xml version="1.0" encoding="utf-8"?>
<sst xmlns="http://schemas.openxmlformats.org/spreadsheetml/2006/main" count="49" uniqueCount="33">
  <si>
    <t>R$ UNIT</t>
  </si>
  <si>
    <t>TOTAL</t>
  </si>
  <si>
    <t>NATUREZA DA DESPESA:</t>
  </si>
  <si>
    <t>PLANILHA DE QUANTIDADE E PREÇOS</t>
  </si>
  <si>
    <t>Und</t>
  </si>
  <si>
    <t>Qtde</t>
  </si>
  <si>
    <t>Item</t>
  </si>
  <si>
    <t>HRS</t>
  </si>
  <si>
    <t>UA</t>
  </si>
  <si>
    <t>VB</t>
  </si>
  <si>
    <t>Serviços</t>
  </si>
  <si>
    <t>EXTRA</t>
  </si>
  <si>
    <t>Valor total</t>
  </si>
  <si>
    <t>Valor de HH ( Discriminar todas as funções abaixo)</t>
  </si>
  <si>
    <t>ANEXO I</t>
  </si>
  <si>
    <t>40.10</t>
  </si>
  <si>
    <t>40.20</t>
  </si>
  <si>
    <t>40.30</t>
  </si>
  <si>
    <t>40.40</t>
  </si>
  <si>
    <t>40.50</t>
  </si>
  <si>
    <t>40.60</t>
  </si>
  <si>
    <t>Refratários Conversor</t>
  </si>
  <si>
    <t>3.1.1 Mobilização;</t>
  </si>
  <si>
    <t>3.1.2 Resfriamento e o Aquecimento do forno - Paranapanema;</t>
  </si>
  <si>
    <t>3.1.3 Andaimes: material e mão de obra - Paranapanema;</t>
  </si>
  <si>
    <t>3.1.4 Montagem e Desmontagem do sistema de abastecimento e remoção de materiais;</t>
  </si>
  <si>
    <t>3.1.5 Demolição e Montagem do revestimento refratário: Forno conversor completo, duto da câmara de pó – containers completo. (Conforme quantidade descrita no Anexo I e regiões marcadas nos desenhos);</t>
  </si>
  <si>
    <t>3.1.6 Limpeza dos Resfriadores.</t>
  </si>
  <si>
    <t>3.1.7 Remoção e limpeza dos resíduos;</t>
  </si>
  <si>
    <t>3.1.8 Separaçao do resíduos ( cataçao do cobre nos refratário demolido );</t>
  </si>
  <si>
    <t>3.1.9 Serviços de Caldeiraria para apoio do refratário – ex: solda de ancoragens refratárias – Paranapanema;</t>
  </si>
  <si>
    <t>3.1.10 Elaborar relatório final;</t>
  </si>
  <si>
    <t>3.1.11 Desmobilização, limpeza e organização da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</si>
</sst>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9" tint="0.59996337778862885"/>
      </top>
      <bottom style="medium">
        <color theme="9" tint="0.59996337778862885"/>
      </bottom>
      <diagonal/>
    </border>
    <border>
      <left/>
      <right style="medium">
        <color indexed="64"/>
      </right>
      <top style="medium">
        <color theme="9" tint="0.59996337778862885"/>
      </top>
      <bottom style="medium">
        <color theme="9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9" tint="0.59996337778862885"/>
      </top>
      <bottom style="medium">
        <color theme="9" tint="0.5999633777886288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/>
    <xf numFmtId="0" fontId="3" fillId="0" borderId="0" xfId="0" applyFont="1" applyBorder="1"/>
    <xf numFmtId="43" fontId="3" fillId="0" borderId="0" xfId="1" applyFont="1" applyBorder="1"/>
    <xf numFmtId="43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3" fontId="6" fillId="3" borderId="6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2"/>
    </xf>
    <xf numFmtId="0" fontId="7" fillId="2" borderId="13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7" fillId="2" borderId="1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8" fillId="0" borderId="13" xfId="2" applyNumberFormat="1" applyFont="1" applyFill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8" fillId="0" borderId="19" xfId="2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0" fillId="0" borderId="0" xfId="1" applyFont="1" applyBorder="1" applyAlignment="1">
      <alignment vertical="center"/>
    </xf>
    <xf numFmtId="0" fontId="6" fillId="3" borderId="15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8" fillId="0" borderId="1" xfId="6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4" fontId="8" fillId="0" borderId="13" xfId="6" applyNumberFormat="1" applyFont="1" applyFill="1" applyBorder="1" applyAlignment="1">
      <alignment horizontal="left" vertical="center" wrapText="1"/>
    </xf>
    <xf numFmtId="4" fontId="8" fillId="0" borderId="12" xfId="6" applyNumberFormat="1" applyFont="1" applyFill="1" applyBorder="1" applyAlignment="1">
      <alignment horizontal="left" vertical="center" wrapText="1"/>
    </xf>
  </cellXfs>
  <cellStyles count="14">
    <cellStyle name="Moeda" xfId="2" builtinId="4"/>
    <cellStyle name="Moeda 2" xfId="8"/>
    <cellStyle name="Moeda 2 2" xfId="13"/>
    <cellStyle name="Moeda 3" xfId="10"/>
    <cellStyle name="Normal" xfId="0" builtinId="0"/>
    <cellStyle name="Normal 2" xfId="3"/>
    <cellStyle name="Normal_Planilha Desc. Ácido" xfId="6"/>
    <cellStyle name="Porcentagem 2" xfId="5"/>
    <cellStyle name="Vírgula" xfId="1" builtinId="3"/>
    <cellStyle name="Vírgula 2" xfId="4"/>
    <cellStyle name="Vírgula 2 2" xfId="11"/>
    <cellStyle name="Vírgula 3" xfId="7"/>
    <cellStyle name="Vírgula 3 2" xfId="12"/>
    <cellStyle name="Vírgula 4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212910</xdr:colOff>
      <xdr:row>1</xdr:row>
      <xdr:rowOff>78442</xdr:rowOff>
    </xdr:from>
    <xdr:to>
      <xdr:col>2</xdr:col>
      <xdr:colOff>1557618</xdr:colOff>
      <xdr:row>1</xdr:row>
      <xdr:rowOff>358588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348F1E36-66A2-4E1B-9F5A-CD39D1040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81" y="179295"/>
          <a:ext cx="1972237" cy="28014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1085850</xdr:colOff>
      <xdr:row>1</xdr:row>
      <xdr:rowOff>371475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52400" y="104775"/>
          <a:ext cx="16954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29"/>
  <sheetViews>
    <sheetView showGridLines="0" tabSelected="1" view="pageBreakPreview" topLeftCell="A3" zoomScaleNormal="85" zoomScaleSheetLayoutView="100" workbookViewId="0">
      <selection activeCell="N17" sqref="N17"/>
    </sheetView>
  </sheetViews>
  <sheetFormatPr defaultRowHeight="15" x14ac:dyDescent="0.25"/>
  <cols>
    <col min="1" max="1" width="2" style="1" customWidth="1"/>
    <col min="2" max="2" width="9.42578125" style="1" customWidth="1"/>
    <col min="3" max="3" width="31.140625" style="21" customWidth="1"/>
    <col min="4" max="4" width="45.5703125" style="6" customWidth="1"/>
    <col min="5" max="5" width="6" style="2" customWidth="1"/>
    <col min="6" max="6" width="11.5703125" style="3" customWidth="1"/>
    <col min="7" max="7" width="17.7109375" style="4" customWidth="1"/>
    <col min="8" max="8" width="22" style="4" customWidth="1"/>
    <col min="9" max="9" width="2.42578125" style="1" customWidth="1"/>
    <col min="10" max="16384" width="9.140625" style="1"/>
  </cols>
  <sheetData>
    <row r="1" spans="2:8" ht="40.5" customHeight="1" thickBot="1" x14ac:dyDescent="0.45">
      <c r="B1" s="52" t="s">
        <v>14</v>
      </c>
      <c r="C1" s="52"/>
      <c r="D1" s="52"/>
      <c r="E1" s="52"/>
      <c r="F1" s="52"/>
      <c r="G1" s="52"/>
      <c r="H1" s="52"/>
    </row>
    <row r="2" spans="2:8" ht="31.5" customHeight="1" thickBot="1" x14ac:dyDescent="0.3">
      <c r="B2" s="47" t="s">
        <v>3</v>
      </c>
      <c r="C2" s="48"/>
      <c r="D2" s="48"/>
      <c r="E2" s="48"/>
      <c r="F2" s="48"/>
      <c r="G2" s="48"/>
      <c r="H2" s="49"/>
    </row>
    <row r="3" spans="2:8" ht="4.5" customHeight="1" thickBot="1" x14ac:dyDescent="0.3">
      <c r="B3" s="5"/>
      <c r="C3" s="22"/>
      <c r="E3" s="7"/>
      <c r="F3" s="42"/>
      <c r="G3" s="9"/>
      <c r="H3" s="10"/>
    </row>
    <row r="4" spans="2:8" ht="16.5" thickBot="1" x14ac:dyDescent="0.3">
      <c r="B4" s="14" t="s">
        <v>2</v>
      </c>
      <c r="C4" s="18"/>
      <c r="D4" s="45" t="s">
        <v>21</v>
      </c>
      <c r="E4" s="18"/>
      <c r="F4" s="18"/>
      <c r="G4" s="18"/>
      <c r="H4" s="19"/>
    </row>
    <row r="5" spans="2:8" ht="4.5" customHeight="1" thickBot="1" x14ac:dyDescent="0.3">
      <c r="B5" s="5"/>
      <c r="C5" s="22"/>
      <c r="E5" s="7"/>
      <c r="F5" s="8"/>
      <c r="G5" s="9"/>
      <c r="H5" s="10"/>
    </row>
    <row r="6" spans="2:8" s="4" customFormat="1" ht="21.75" customHeight="1" x14ac:dyDescent="0.25">
      <c r="B6" s="12" t="s">
        <v>6</v>
      </c>
      <c r="C6" s="43" t="s">
        <v>10</v>
      </c>
      <c r="D6" s="35"/>
      <c r="E6" s="13" t="s">
        <v>4</v>
      </c>
      <c r="F6" s="13" t="s">
        <v>5</v>
      </c>
      <c r="G6" s="26" t="s">
        <v>0</v>
      </c>
      <c r="H6" s="28" t="s">
        <v>1</v>
      </c>
    </row>
    <row r="7" spans="2:8" s="36" customFormat="1" x14ac:dyDescent="0.25">
      <c r="B7" s="37">
        <v>1</v>
      </c>
      <c r="C7" s="53" t="s">
        <v>22</v>
      </c>
      <c r="D7" s="54"/>
      <c r="E7" s="17" t="s">
        <v>9</v>
      </c>
      <c r="F7" s="17">
        <v>1</v>
      </c>
      <c r="G7" s="32">
        <f>1637843.66*0.1</f>
        <v>163784.36600000001</v>
      </c>
      <c r="H7" s="32">
        <f t="shared" ref="H7:H17" si="0">F7*G7</f>
        <v>163784.36600000001</v>
      </c>
    </row>
    <row r="8" spans="2:8" s="36" customFormat="1" x14ac:dyDescent="0.25">
      <c r="B8" s="37">
        <v>2</v>
      </c>
      <c r="C8" s="53" t="s">
        <v>23</v>
      </c>
      <c r="D8" s="54"/>
      <c r="E8" s="46" t="s">
        <v>9</v>
      </c>
      <c r="F8" s="46">
        <v>1</v>
      </c>
      <c r="G8" s="27">
        <v>0</v>
      </c>
      <c r="H8" s="32">
        <f t="shared" si="0"/>
        <v>0</v>
      </c>
    </row>
    <row r="9" spans="2:8" s="36" customFormat="1" x14ac:dyDescent="0.25">
      <c r="B9" s="37">
        <v>3</v>
      </c>
      <c r="C9" s="53" t="s">
        <v>24</v>
      </c>
      <c r="D9" s="54"/>
      <c r="E9" s="46" t="s">
        <v>9</v>
      </c>
      <c r="F9" s="46">
        <v>1</v>
      </c>
      <c r="G9" s="27">
        <v>0</v>
      </c>
      <c r="H9" s="32">
        <f t="shared" si="0"/>
        <v>0</v>
      </c>
    </row>
    <row r="10" spans="2:8" s="36" customFormat="1" x14ac:dyDescent="0.25">
      <c r="B10" s="37">
        <v>4</v>
      </c>
      <c r="C10" s="53" t="s">
        <v>25</v>
      </c>
      <c r="D10" s="54"/>
      <c r="E10" s="46" t="s">
        <v>9</v>
      </c>
      <c r="F10" s="46">
        <v>1</v>
      </c>
      <c r="G10" s="32">
        <f>1637843.66*0.025</f>
        <v>40946.091500000002</v>
      </c>
      <c r="H10" s="32">
        <f t="shared" si="0"/>
        <v>40946.091500000002</v>
      </c>
    </row>
    <row r="11" spans="2:8" s="36" customFormat="1" x14ac:dyDescent="0.25">
      <c r="B11" s="37">
        <v>5</v>
      </c>
      <c r="C11" s="53" t="s">
        <v>26</v>
      </c>
      <c r="D11" s="54"/>
      <c r="E11" s="46" t="s">
        <v>9</v>
      </c>
      <c r="F11" s="46">
        <v>1</v>
      </c>
      <c r="G11" s="32">
        <f>1637843.66*0.674</f>
        <v>1103906.62684</v>
      </c>
      <c r="H11" s="32">
        <f t="shared" si="0"/>
        <v>1103906.62684</v>
      </c>
    </row>
    <row r="12" spans="2:8" s="36" customFormat="1" x14ac:dyDescent="0.25">
      <c r="B12" s="37">
        <v>6</v>
      </c>
      <c r="C12" s="53" t="s">
        <v>27</v>
      </c>
      <c r="D12" s="54"/>
      <c r="E12" s="46" t="s">
        <v>9</v>
      </c>
      <c r="F12" s="46">
        <v>1</v>
      </c>
      <c r="G12" s="32">
        <f>1637843.66*0.15</f>
        <v>245676.54899999997</v>
      </c>
      <c r="H12" s="32">
        <f t="shared" si="0"/>
        <v>245676.54899999997</v>
      </c>
    </row>
    <row r="13" spans="2:8" s="36" customFormat="1" x14ac:dyDescent="0.25">
      <c r="B13" s="37">
        <v>7</v>
      </c>
      <c r="C13" s="53" t="s">
        <v>28</v>
      </c>
      <c r="D13" s="54"/>
      <c r="E13" s="46" t="s">
        <v>9</v>
      </c>
      <c r="F13" s="46">
        <v>1</v>
      </c>
      <c r="G13" s="32">
        <f>1637843.66*0.03</f>
        <v>49135.309799999995</v>
      </c>
      <c r="H13" s="32">
        <f t="shared" si="0"/>
        <v>49135.309799999995</v>
      </c>
    </row>
    <row r="14" spans="2:8" s="36" customFormat="1" x14ac:dyDescent="0.25">
      <c r="B14" s="37">
        <v>8</v>
      </c>
      <c r="C14" s="53" t="s">
        <v>29</v>
      </c>
      <c r="D14" s="54"/>
      <c r="E14" s="46" t="s">
        <v>9</v>
      </c>
      <c r="F14" s="46">
        <v>1</v>
      </c>
      <c r="G14" s="32">
        <f>1637843.66*0.016</f>
        <v>26205.49856</v>
      </c>
      <c r="H14" s="32">
        <f t="shared" si="0"/>
        <v>26205.49856</v>
      </c>
    </row>
    <row r="15" spans="2:8" s="36" customFormat="1" x14ac:dyDescent="0.25">
      <c r="B15" s="37">
        <v>9</v>
      </c>
      <c r="C15" s="53" t="s">
        <v>30</v>
      </c>
      <c r="D15" s="54"/>
      <c r="E15" s="46" t="s">
        <v>9</v>
      </c>
      <c r="F15" s="46">
        <v>1</v>
      </c>
      <c r="G15" s="27">
        <v>0</v>
      </c>
      <c r="H15" s="32">
        <f t="shared" si="0"/>
        <v>0</v>
      </c>
    </row>
    <row r="16" spans="2:8" s="36" customFormat="1" x14ac:dyDescent="0.25">
      <c r="B16" s="37">
        <v>10</v>
      </c>
      <c r="C16" s="53" t="s">
        <v>31</v>
      </c>
      <c r="D16" s="54"/>
      <c r="E16" s="46" t="s">
        <v>9</v>
      </c>
      <c r="F16" s="46">
        <v>1</v>
      </c>
      <c r="G16" s="32">
        <f>1637843.66*0.0025</f>
        <v>4094.6091499999998</v>
      </c>
      <c r="H16" s="32">
        <f t="shared" si="0"/>
        <v>4094.6091499999998</v>
      </c>
    </row>
    <row r="17" spans="2:8" s="36" customFormat="1" x14ac:dyDescent="0.25">
      <c r="B17" s="37">
        <v>11</v>
      </c>
      <c r="C17" s="53" t="s">
        <v>32</v>
      </c>
      <c r="D17" s="54"/>
      <c r="E17" s="46" t="s">
        <v>9</v>
      </c>
      <c r="F17" s="46">
        <v>1</v>
      </c>
      <c r="G17" s="32">
        <f>1637843.66*0.0025</f>
        <v>4094.6091499999998</v>
      </c>
      <c r="H17" s="32">
        <f t="shared" si="0"/>
        <v>4094.6091499999998</v>
      </c>
    </row>
    <row r="18" spans="2:8" s="38" customFormat="1" x14ac:dyDescent="0.25">
      <c r="B18" s="11" t="s">
        <v>1</v>
      </c>
      <c r="C18" s="15" t="s">
        <v>12</v>
      </c>
      <c r="D18" s="23"/>
      <c r="E18" s="24"/>
      <c r="F18" s="25"/>
      <c r="G18" s="30"/>
      <c r="H18" s="29">
        <f>SUM(H7:H17)</f>
        <v>1637843.6599999997</v>
      </c>
    </row>
    <row r="19" spans="2:8" s="4" customFormat="1" x14ac:dyDescent="0.25">
      <c r="B19" s="11" t="s">
        <v>11</v>
      </c>
      <c r="C19" s="15" t="s">
        <v>13</v>
      </c>
      <c r="D19" s="23"/>
      <c r="E19" s="24" t="s">
        <v>8</v>
      </c>
      <c r="F19" s="25">
        <v>1</v>
      </c>
      <c r="G19" s="30"/>
      <c r="H19" s="29">
        <f>SUM(H20:H25)</f>
        <v>363</v>
      </c>
    </row>
    <row r="20" spans="2:8" s="4" customFormat="1" x14ac:dyDescent="0.25">
      <c r="B20" s="20" t="s">
        <v>15</v>
      </c>
      <c r="C20" s="50"/>
      <c r="D20" s="51"/>
      <c r="E20" s="16" t="s">
        <v>7</v>
      </c>
      <c r="F20" s="34">
        <v>1</v>
      </c>
      <c r="G20" s="31">
        <v>85</v>
      </c>
      <c r="H20" s="33">
        <f t="shared" ref="H20:H24" si="1">ROUNDUP(G20*F20,2)</f>
        <v>85</v>
      </c>
    </row>
    <row r="21" spans="2:8" s="4" customFormat="1" x14ac:dyDescent="0.25">
      <c r="B21" s="20" t="s">
        <v>16</v>
      </c>
      <c r="C21" s="39"/>
      <c r="D21" s="40"/>
      <c r="E21" s="16" t="s">
        <v>7</v>
      </c>
      <c r="F21" s="34">
        <v>1</v>
      </c>
      <c r="G21" s="31">
        <v>65</v>
      </c>
      <c r="H21" s="33">
        <f t="shared" ref="H21:H23" si="2">ROUNDUP(G21*F21,2)</f>
        <v>65</v>
      </c>
    </row>
    <row r="22" spans="2:8" s="4" customFormat="1" x14ac:dyDescent="0.25">
      <c r="B22" s="20" t="s">
        <v>17</v>
      </c>
      <c r="C22" s="39"/>
      <c r="D22" s="40"/>
      <c r="E22" s="16" t="s">
        <v>7</v>
      </c>
      <c r="F22" s="34">
        <v>1</v>
      </c>
      <c r="G22" s="31">
        <v>48</v>
      </c>
      <c r="H22" s="33">
        <f t="shared" si="2"/>
        <v>48</v>
      </c>
    </row>
    <row r="23" spans="2:8" s="4" customFormat="1" x14ac:dyDescent="0.25">
      <c r="B23" s="20" t="s">
        <v>18</v>
      </c>
      <c r="C23" s="44"/>
      <c r="D23" s="40"/>
      <c r="E23" s="16" t="s">
        <v>7</v>
      </c>
      <c r="F23" s="34">
        <v>1</v>
      </c>
      <c r="G23" s="31">
        <v>55</v>
      </c>
      <c r="H23" s="33">
        <f t="shared" si="2"/>
        <v>55</v>
      </c>
    </row>
    <row r="24" spans="2:8" s="4" customFormat="1" x14ac:dyDescent="0.25">
      <c r="B24" s="20" t="s">
        <v>19</v>
      </c>
      <c r="C24" s="39"/>
      <c r="D24" s="40"/>
      <c r="E24" s="16" t="s">
        <v>7</v>
      </c>
      <c r="F24" s="34">
        <v>1</v>
      </c>
      <c r="G24" s="31">
        <v>55</v>
      </c>
      <c r="H24" s="33">
        <f t="shared" si="1"/>
        <v>55</v>
      </c>
    </row>
    <row r="25" spans="2:8" s="4" customFormat="1" x14ac:dyDescent="0.25">
      <c r="B25" s="20" t="s">
        <v>20</v>
      </c>
      <c r="C25" s="39"/>
      <c r="D25" s="40"/>
      <c r="E25" s="16" t="s">
        <v>7</v>
      </c>
      <c r="F25" s="34">
        <v>1</v>
      </c>
      <c r="G25" s="31">
        <v>55</v>
      </c>
      <c r="H25" s="33">
        <f t="shared" ref="H25" si="3">ROUNDUP(G25*F25,2)</f>
        <v>55</v>
      </c>
    </row>
    <row r="27" spans="2:8" x14ac:dyDescent="0.25">
      <c r="H27" s="3"/>
    </row>
    <row r="28" spans="2:8" x14ac:dyDescent="0.25">
      <c r="H28" s="41"/>
    </row>
    <row r="29" spans="2:8" x14ac:dyDescent="0.25">
      <c r="H29" s="41"/>
    </row>
  </sheetData>
  <dataConsolidate/>
  <mergeCells count="14">
    <mergeCell ref="B2:H2"/>
    <mergeCell ref="C20:D20"/>
    <mergeCell ref="B1:H1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PQ</vt:lpstr>
      <vt:lpstr>PQ!Area_de_impressao</vt:lpstr>
    </vt:vector>
  </TitlesOfParts>
  <Company>SAMARCO MINERAÇÃO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 Caroline de Avila Barbosa</dc:creator>
  <cp:lastModifiedBy>Larissa Mesquita</cp:lastModifiedBy>
  <cp:lastPrinted>2019-08-09T03:29:33Z</cp:lastPrinted>
  <dcterms:created xsi:type="dcterms:W3CDTF">2014-12-10T13:53:02Z</dcterms:created>
  <dcterms:modified xsi:type="dcterms:W3CDTF">2019-08-09T03:29:36Z</dcterms:modified>
</cp:coreProperties>
</file>