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LARISSA\PC 933 L 19- Paranapanema Laminação\"/>
    </mc:Choice>
  </mc:AlternateContent>
  <bookViews>
    <workbookView xWindow="0" yWindow="0" windowWidth="20490" windowHeight="7755" tabRatio="814"/>
  </bookViews>
  <sheets>
    <sheet name="PQ" sheetId="6" r:id="rId1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_xlnm._FilterDatabase" localSheetId="0" hidden="1">PQ!$B$9:$H$45</definedName>
    <definedName name="_xlnm.Print_Area" localSheetId="0">PQ!$A$1:$I$45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12345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52511"/>
  <fileRecoveryPr autoRecover="0"/>
</workbook>
</file>

<file path=xl/calcChain.xml><?xml version="1.0" encoding="utf-8"?>
<calcChain xmlns="http://schemas.openxmlformats.org/spreadsheetml/2006/main">
  <c r="H42" i="6" l="1"/>
  <c r="H43" i="6"/>
  <c r="H44" i="6"/>
  <c r="H18" i="6"/>
  <c r="H17" i="6"/>
  <c r="H16" i="6"/>
  <c r="H28" i="6"/>
  <c r="H25" i="6"/>
  <c r="H21" i="6"/>
  <c r="K19" i="6"/>
  <c r="H14" i="6"/>
  <c r="K16" i="6"/>
  <c r="K15" i="6"/>
  <c r="K14" i="6"/>
  <c r="G14" i="6"/>
  <c r="K13" i="6"/>
  <c r="J13" i="6"/>
  <c r="H31" i="6"/>
  <c r="J12" i="6"/>
  <c r="H11" i="6"/>
  <c r="H45" i="6" l="1"/>
  <c r="H15" i="6" l="1"/>
  <c r="H22" i="6" l="1"/>
  <c r="H20" i="6" l="1"/>
  <c r="H27" i="6"/>
  <c r="H24" i="6"/>
  <c r="H13" i="6"/>
  <c r="H33" i="6" s="1"/>
  <c r="H30" i="6" l="1"/>
  <c r="H10" i="6" l="1"/>
</calcChain>
</file>

<file path=xl/sharedStrings.xml><?xml version="1.0" encoding="utf-8"?>
<sst xmlns="http://schemas.openxmlformats.org/spreadsheetml/2006/main" count="87" uniqueCount="57">
  <si>
    <t>R$ UNIT</t>
  </si>
  <si>
    <t>TOTAL</t>
  </si>
  <si>
    <t>Und</t>
  </si>
  <si>
    <t>Qtde</t>
  </si>
  <si>
    <t>Item</t>
  </si>
  <si>
    <t>HRS</t>
  </si>
  <si>
    <t>UA</t>
  </si>
  <si>
    <t>VB</t>
  </si>
  <si>
    <t>Serviços</t>
  </si>
  <si>
    <t>Mobilização</t>
  </si>
  <si>
    <t>Mobilização (Máximo de 20% do valor total dos serviços)</t>
  </si>
  <si>
    <t>EXTRA</t>
  </si>
  <si>
    <t>Valor total</t>
  </si>
  <si>
    <t>Valor de HH ( Discriminar todas as funções abaixo)</t>
  </si>
  <si>
    <t>Desmobilização e entrega de Data book(Máximo de 20% do valor total de serviços)</t>
  </si>
  <si>
    <t>ANEXO I</t>
  </si>
  <si>
    <t>1.1</t>
  </si>
  <si>
    <t>2.1</t>
  </si>
  <si>
    <t>2.2</t>
  </si>
  <si>
    <t>2.3</t>
  </si>
  <si>
    <t>2.4</t>
  </si>
  <si>
    <t>FORNO ASARCO - FO-582-01</t>
  </si>
  <si>
    <t>FORNO DE ESPERA - FO-582-02</t>
  </si>
  <si>
    <t>2.16</t>
  </si>
  <si>
    <t>2.17</t>
  </si>
  <si>
    <t>2.27</t>
  </si>
  <si>
    <t>2.32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</si>
  <si>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</si>
  <si>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</si>
  <si>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</si>
  <si>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</si>
  <si>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</si>
  <si>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</si>
  <si>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</si>
  <si>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</si>
  <si>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</si>
  <si>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</si>
  <si>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-</t>
  </si>
  <si>
    <t>PROJETO: CBMA.19.001</t>
  </si>
  <si>
    <t>REVISÃO: 00</t>
  </si>
  <si>
    <t>Partida assistida, Databook e Desmobilização</t>
  </si>
  <si>
    <t>PLANILHA DE PREÇOS UNITÁRIOS</t>
  </si>
  <si>
    <t>SERVIÇOS DE DEMOLIÇÃO E MONTAGEM REFRATÁRIA - SRL-2019</t>
  </si>
  <si>
    <t>Demolição e Montagem Refratária</t>
  </si>
  <si>
    <t>Resfriamento, Aquecimento e Conforto Térmico</t>
  </si>
  <si>
    <t>Andaime: material e mão de obra</t>
  </si>
  <si>
    <t>Isolamento térmico</t>
  </si>
  <si>
    <t>ESCORIFICADOR</t>
  </si>
  <si>
    <t>CALHA</t>
  </si>
  <si>
    <t>2.5</t>
  </si>
  <si>
    <t>Serviço de Resgate</t>
  </si>
  <si>
    <t>Téc. de Segurança</t>
  </si>
  <si>
    <t>Encarregado</t>
  </si>
  <si>
    <t>Pedreiro Refratarista</t>
  </si>
  <si>
    <t>Cortador</t>
  </si>
  <si>
    <t>Ajudante</t>
  </si>
  <si>
    <t>Obs. Segurança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</si>
</sst>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9" tint="0.59996337778862885"/>
      </top>
      <bottom style="medium">
        <color theme="9" tint="0.59996337778862885"/>
      </bottom>
      <diagonal/>
    </border>
    <border>
      <left/>
      <right style="medium">
        <color indexed="64"/>
      </right>
      <top style="medium">
        <color theme="9" tint="0.59996337778862885"/>
      </top>
      <bottom style="medium">
        <color theme="9" tint="0.5999633777886288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theme="9" tint="0.59996337778862885"/>
      </top>
      <bottom style="medium">
        <color theme="9" tint="0.59996337778862885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0" fontId="5" fillId="3" borderId="9" xfId="0" applyFont="1" applyFill="1" applyBorder="1" applyAlignment="1" applyProtection="1">
      <alignment horizontal="center" vertical="center"/>
      <protection hidden="1"/>
    </xf>
    <xf numFmtId="43" fontId="5" fillId="3" borderId="6" xfId="1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2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4" fontId="8" fillId="0" borderId="1" xfId="6" applyNumberFormat="1" applyFont="1" applyFill="1" applyBorder="1" applyAlignment="1" applyProtection="1">
      <alignment horizontal="left" vertical="center"/>
      <protection hidden="1"/>
    </xf>
    <xf numFmtId="4" fontId="8" fillId="0" borderId="1" xfId="6" applyNumberFormat="1" applyFont="1" applyFill="1" applyBorder="1" applyAlignment="1" applyProtection="1">
      <alignment horizontal="center" vertical="center"/>
      <protection hidden="1"/>
    </xf>
    <xf numFmtId="4" fontId="8" fillId="0" borderId="1" xfId="6" applyNumberFormat="1" applyFont="1" applyFill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1" xfId="0" applyNumberFormat="1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NumberFormat="1" applyFont="1" applyFill="1" applyBorder="1" applyAlignme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43" fontId="8" fillId="0" borderId="1" xfId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164" fontId="6" fillId="2" borderId="18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8" xfId="2" applyNumberFormat="1" applyFont="1" applyBorder="1" applyAlignment="1" applyProtection="1">
      <alignment horizontal="center" vertical="center"/>
      <protection hidden="1"/>
    </xf>
    <xf numFmtId="164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8" xfId="2" applyNumberFormat="1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Border="1" applyProtection="1">
      <protection hidden="1"/>
    </xf>
    <xf numFmtId="43" fontId="3" fillId="0" borderId="0" xfId="1" applyFont="1" applyBorder="1" applyProtection="1">
      <protection hidden="1"/>
    </xf>
    <xf numFmtId="43" fontId="0" fillId="0" borderId="0" xfId="1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43" fontId="3" fillId="0" borderId="0" xfId="1" applyFont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164" fontId="8" fillId="0" borderId="1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2" applyNumberFormat="1" applyFont="1" applyFill="1" applyBorder="1" applyAlignment="1" applyProtection="1">
      <alignment horizontal="center" vertical="center"/>
      <protection locked="0"/>
    </xf>
    <xf numFmtId="4" fontId="8" fillId="0" borderId="12" xfId="6" applyNumberFormat="1" applyFont="1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44" fontId="7" fillId="0" borderId="0" xfId="0" applyNumberFormat="1" applyFont="1" applyAlignment="1">
      <alignment horizontal="left" vertical="center"/>
    </xf>
    <xf numFmtId="44" fontId="6" fillId="0" borderId="0" xfId="0" applyNumberFormat="1" applyFont="1" applyAlignment="1">
      <alignment horizontal="left" vertical="center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/>
      <protection hidden="1"/>
    </xf>
    <xf numFmtId="4" fontId="8" fillId="0" borderId="13" xfId="6" applyNumberFormat="1" applyFont="1" applyFill="1" applyBorder="1" applyAlignment="1" applyProtection="1">
      <alignment horizontal="left" vertical="center"/>
      <protection hidden="1"/>
    </xf>
    <xf numFmtId="4" fontId="8" fillId="0" borderId="12" xfId="6" applyNumberFormat="1" applyFont="1" applyFill="1" applyBorder="1" applyAlignment="1" applyProtection="1">
      <alignment horizontal="left" vertical="center"/>
      <protection hidden="1"/>
    </xf>
    <xf numFmtId="0" fontId="6" fillId="2" borderId="13" xfId="0" applyNumberFormat="1" applyFont="1" applyFill="1" applyBorder="1" applyAlignment="1" applyProtection="1">
      <alignment horizontal="center" vertical="center"/>
      <protection hidden="1"/>
    </xf>
    <xf numFmtId="0" fontId="6" fillId="2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9" xfId="0" applyFont="1" applyFill="1" applyBorder="1" applyAlignment="1" applyProtection="1">
      <alignment horizontal="center" vertical="center"/>
      <protection hidden="1"/>
    </xf>
  </cellXfs>
  <cellStyles count="9">
    <cellStyle name="Moeda" xfId="2" builtinId="4"/>
    <cellStyle name="Moeda 2" xfId="8"/>
    <cellStyle name="Normal" xfId="0" builtinId="0"/>
    <cellStyle name="Normal 2" xfId="3"/>
    <cellStyle name="Normal_Planilha Desc. Ácido" xfId="6"/>
    <cellStyle name="Porcentagem 2" xfId="5"/>
    <cellStyle name="Vírgula" xfId="1" builtinId="3"/>
    <cellStyle name="Vírgula 2" xfId="4"/>
    <cellStyle name="Vírgula 3" xfId="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212910</xdr:colOff>
      <xdr:row>1</xdr:row>
      <xdr:rowOff>78442</xdr:rowOff>
    </xdr:from>
    <xdr:to>
      <xdr:col>2</xdr:col>
      <xdr:colOff>1557618</xdr:colOff>
      <xdr:row>1</xdr:row>
      <xdr:rowOff>358588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348F1E36-66A2-4E1B-9F5A-CD39D1040E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381" y="179295"/>
          <a:ext cx="1972237" cy="28014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2</xdr:col>
      <xdr:colOff>1085850</xdr:colOff>
      <xdr:row>1</xdr:row>
      <xdr:rowOff>371475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152400" y="104775"/>
          <a:ext cx="16954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K49"/>
  <sheetViews>
    <sheetView showGridLines="0" tabSelected="1" view="pageBreakPreview" zoomScaleNormal="85" zoomScaleSheetLayoutView="100" workbookViewId="0">
      <selection activeCell="H30" activeCellId="5" sqref="H10 H13 H20 H24 H27 H30"/>
    </sheetView>
  </sheetViews>
  <sheetFormatPr defaultRowHeight="15" x14ac:dyDescent="0.25"/>
  <cols>
    <col min="1" max="1" width="2" style="1" customWidth="1"/>
    <col min="2" max="2" width="9.42578125" style="1" customWidth="1"/>
    <col min="3" max="3" width="31.140625" style="6" customWidth="1"/>
    <col min="4" max="4" width="51.5703125" style="5" customWidth="1"/>
    <col min="5" max="5" width="6" style="2" customWidth="1"/>
    <col min="6" max="6" width="11.5703125" style="3" customWidth="1"/>
    <col min="7" max="7" width="17.7109375" style="4" customWidth="1"/>
    <col min="8" max="8" width="22" style="4" customWidth="1"/>
    <col min="9" max="9" width="2.42578125" style="1" customWidth="1"/>
    <col min="10" max="10" width="23.5703125" style="1" customWidth="1"/>
    <col min="11" max="11" width="15.42578125" style="1" bestFit="1" customWidth="1"/>
    <col min="12" max="16384" width="9.140625" style="1"/>
  </cols>
  <sheetData>
    <row r="1" spans="2:11" ht="40.5" customHeight="1" thickBot="1" x14ac:dyDescent="0.45">
      <c r="B1" s="65" t="s">
        <v>15</v>
      </c>
      <c r="C1" s="65"/>
      <c r="D1" s="65"/>
      <c r="E1" s="65"/>
      <c r="F1" s="65"/>
      <c r="G1" s="65"/>
      <c r="H1" s="65"/>
    </row>
    <row r="2" spans="2:11" ht="36.75" customHeight="1" thickBot="1" x14ac:dyDescent="0.3">
      <c r="B2" s="62" t="s">
        <v>41</v>
      </c>
      <c r="C2" s="63"/>
      <c r="D2" s="63"/>
      <c r="E2" s="63"/>
      <c r="F2" s="63"/>
      <c r="G2" s="63"/>
      <c r="H2" s="64"/>
    </row>
    <row r="3" spans="2:11" ht="4.5" customHeight="1" thickBot="1" x14ac:dyDescent="0.3">
      <c r="B3" s="39"/>
      <c r="C3" s="40"/>
      <c r="D3" s="41"/>
      <c r="E3" s="42"/>
      <c r="F3" s="43"/>
      <c r="G3" s="44"/>
      <c r="H3" s="45"/>
    </row>
    <row r="4" spans="2:11" ht="16.5" thickBot="1" x14ac:dyDescent="0.3">
      <c r="B4" s="70" t="s">
        <v>42</v>
      </c>
      <c r="C4" s="71"/>
      <c r="D4" s="71"/>
      <c r="E4" s="71"/>
      <c r="F4" s="71"/>
      <c r="G4" s="71"/>
      <c r="H4" s="72"/>
    </row>
    <row r="5" spans="2:11" ht="4.5" customHeight="1" x14ac:dyDescent="0.25">
      <c r="B5" s="39"/>
      <c r="C5" s="40"/>
      <c r="D5" s="41"/>
      <c r="E5" s="42"/>
      <c r="F5" s="46"/>
      <c r="G5" s="44"/>
      <c r="H5" s="45"/>
    </row>
    <row r="6" spans="2:11" ht="4.5" customHeight="1" thickBot="1" x14ac:dyDescent="0.3">
      <c r="B6" s="39"/>
      <c r="C6" s="40"/>
      <c r="D6" s="41"/>
      <c r="E6" s="42"/>
      <c r="F6" s="43"/>
      <c r="G6" s="44"/>
      <c r="H6" s="45"/>
    </row>
    <row r="7" spans="2:11" ht="16.5" thickBot="1" x14ac:dyDescent="0.3">
      <c r="B7" s="73" t="s">
        <v>38</v>
      </c>
      <c r="C7" s="74"/>
      <c r="D7" s="47"/>
      <c r="E7" s="47"/>
      <c r="F7" s="47"/>
      <c r="G7" s="47"/>
      <c r="H7" s="48" t="s">
        <v>39</v>
      </c>
    </row>
    <row r="8" spans="2:11" ht="4.5" customHeight="1" thickBot="1" x14ac:dyDescent="0.3">
      <c r="B8" s="39"/>
      <c r="C8" s="40"/>
      <c r="D8" s="41"/>
      <c r="E8" s="42"/>
      <c r="F8" s="46"/>
      <c r="G8" s="44"/>
      <c r="H8" s="45"/>
    </row>
    <row r="9" spans="2:11" s="4" customFormat="1" ht="21.75" customHeight="1" x14ac:dyDescent="0.25">
      <c r="B9" s="15" t="s">
        <v>4</v>
      </c>
      <c r="C9" s="75" t="s">
        <v>8</v>
      </c>
      <c r="D9" s="76"/>
      <c r="E9" s="16" t="s">
        <v>2</v>
      </c>
      <c r="F9" s="16" t="s">
        <v>3</v>
      </c>
      <c r="G9" s="38" t="s">
        <v>0</v>
      </c>
      <c r="H9" s="33" t="s">
        <v>1</v>
      </c>
    </row>
    <row r="10" spans="2:11" s="8" customFormat="1" x14ac:dyDescent="0.25">
      <c r="B10" s="17">
        <v>1</v>
      </c>
      <c r="C10" s="68" t="s">
        <v>9</v>
      </c>
      <c r="D10" s="69"/>
      <c r="E10" s="18" t="s">
        <v>6</v>
      </c>
      <c r="F10" s="19">
        <v>1</v>
      </c>
      <c r="G10" s="7"/>
      <c r="H10" s="34">
        <f>H11</f>
        <v>210924.85400000002</v>
      </c>
    </row>
    <row r="11" spans="2:11" s="9" customFormat="1" x14ac:dyDescent="0.25">
      <c r="B11" s="20" t="s">
        <v>16</v>
      </c>
      <c r="C11" s="21" t="s">
        <v>10</v>
      </c>
      <c r="D11" s="21"/>
      <c r="E11" s="22" t="s">
        <v>7</v>
      </c>
      <c r="F11" s="22">
        <v>1</v>
      </c>
      <c r="G11" s="13" t="s">
        <v>37</v>
      </c>
      <c r="H11" s="35">
        <f>1054624.27*0.2</f>
        <v>210924.85400000002</v>
      </c>
      <c r="J11" s="11">
        <v>1054624.27</v>
      </c>
    </row>
    <row r="12" spans="2:11" s="10" customFormat="1" x14ac:dyDescent="0.25">
      <c r="B12" s="20"/>
      <c r="C12" s="23"/>
      <c r="D12" s="55"/>
      <c r="E12" s="22"/>
      <c r="F12" s="22"/>
      <c r="G12" s="14"/>
      <c r="H12" s="35"/>
      <c r="J12" s="11">
        <f>J11-H11</f>
        <v>843699.41599999997</v>
      </c>
    </row>
    <row r="13" spans="2:11" s="8" customFormat="1" x14ac:dyDescent="0.25">
      <c r="B13" s="17">
        <v>2</v>
      </c>
      <c r="C13" s="68" t="s">
        <v>21</v>
      </c>
      <c r="D13" s="69"/>
      <c r="E13" s="18" t="s">
        <v>6</v>
      </c>
      <c r="F13" s="19">
        <v>1</v>
      </c>
      <c r="G13" s="7"/>
      <c r="H13" s="34">
        <f>SUM(H14:H19)</f>
        <v>553677.74174999993</v>
      </c>
      <c r="J13" s="58">
        <f>J12-H31</f>
        <v>790968.20250000001</v>
      </c>
      <c r="K13" s="58">
        <f>J13*0.7</f>
        <v>553677.74174999993</v>
      </c>
    </row>
    <row r="14" spans="2:11" s="9" customFormat="1" x14ac:dyDescent="0.25">
      <c r="B14" s="20" t="s">
        <v>17</v>
      </c>
      <c r="C14" s="66" t="s">
        <v>43</v>
      </c>
      <c r="D14" s="67"/>
      <c r="E14" s="22" t="s">
        <v>7</v>
      </c>
      <c r="F14" s="22">
        <v>1</v>
      </c>
      <c r="G14" s="49">
        <f>K13*0.88</f>
        <v>487236.41273999994</v>
      </c>
      <c r="H14" s="49">
        <f>K13*0.88</f>
        <v>487236.41273999994</v>
      </c>
      <c r="J14" s="11"/>
      <c r="K14" s="59">
        <f>J13*0.1</f>
        <v>79096.820250000004</v>
      </c>
    </row>
    <row r="15" spans="2:11" s="9" customFormat="1" x14ac:dyDescent="0.25">
      <c r="B15" s="20" t="s">
        <v>18</v>
      </c>
      <c r="C15" s="66" t="s">
        <v>44</v>
      </c>
      <c r="D15" s="67"/>
      <c r="E15" s="22" t="s">
        <v>7</v>
      </c>
      <c r="F15" s="22">
        <v>1</v>
      </c>
      <c r="G15" s="49"/>
      <c r="H15" s="35">
        <f t="shared" ref="H15" si="0">ROUNDUP(G15*F15,2)</f>
        <v>0</v>
      </c>
      <c r="J15" s="11"/>
      <c r="K15" s="59">
        <f>J13*0.1</f>
        <v>79096.820250000004</v>
      </c>
    </row>
    <row r="16" spans="2:11" s="9" customFormat="1" x14ac:dyDescent="0.25">
      <c r="B16" s="20" t="s">
        <v>19</v>
      </c>
      <c r="C16" s="66" t="s">
        <v>50</v>
      </c>
      <c r="D16" s="67"/>
      <c r="E16" s="22" t="s">
        <v>7</v>
      </c>
      <c r="F16" s="22">
        <v>1</v>
      </c>
      <c r="G16" s="49"/>
      <c r="H16" s="49">
        <f>K13*0.03</f>
        <v>16610.332252499997</v>
      </c>
      <c r="J16" s="11"/>
      <c r="K16" s="59">
        <f>J13*0.1</f>
        <v>79096.820250000004</v>
      </c>
    </row>
    <row r="17" spans="2:11" s="9" customFormat="1" x14ac:dyDescent="0.25">
      <c r="B17" s="20" t="s">
        <v>20</v>
      </c>
      <c r="C17" s="66" t="s">
        <v>45</v>
      </c>
      <c r="D17" s="67"/>
      <c r="E17" s="22" t="s">
        <v>7</v>
      </c>
      <c r="F17" s="22">
        <v>1</v>
      </c>
      <c r="G17" s="49"/>
      <c r="H17" s="49">
        <f>K13*0.02</f>
        <v>11073.554834999999</v>
      </c>
      <c r="J17" s="11"/>
    </row>
    <row r="18" spans="2:11" s="9" customFormat="1" x14ac:dyDescent="0.25">
      <c r="B18" s="20" t="s">
        <v>49</v>
      </c>
      <c r="C18" s="66" t="s">
        <v>46</v>
      </c>
      <c r="D18" s="67"/>
      <c r="E18" s="22" t="s">
        <v>7</v>
      </c>
      <c r="F18" s="22">
        <v>1</v>
      </c>
      <c r="G18" s="49"/>
      <c r="H18" s="49">
        <f>K13*0.07</f>
        <v>38757.441922500002</v>
      </c>
      <c r="J18" s="11"/>
    </row>
    <row r="19" spans="2:11" s="9" customFormat="1" x14ac:dyDescent="0.25">
      <c r="B19" s="20"/>
      <c r="C19" s="21"/>
      <c r="D19" s="21"/>
      <c r="E19" s="22"/>
      <c r="F19" s="22"/>
      <c r="G19" s="49"/>
      <c r="H19" s="35"/>
      <c r="J19" s="11"/>
      <c r="K19" s="59">
        <f>J13*0.1</f>
        <v>79096.820250000004</v>
      </c>
    </row>
    <row r="20" spans="2:11" s="10" customFormat="1" x14ac:dyDescent="0.25">
      <c r="B20" s="17"/>
      <c r="C20" s="68" t="s">
        <v>22</v>
      </c>
      <c r="D20" s="69"/>
      <c r="E20" s="18" t="s">
        <v>6</v>
      </c>
      <c r="F20" s="19">
        <v>1</v>
      </c>
      <c r="G20" s="50"/>
      <c r="H20" s="34">
        <f>SUM(H21:H23)</f>
        <v>79096.820250000004</v>
      </c>
      <c r="J20" s="11"/>
    </row>
    <row r="21" spans="2:11" s="10" customFormat="1" x14ac:dyDescent="0.25">
      <c r="B21" s="20" t="s">
        <v>23</v>
      </c>
      <c r="C21" s="66" t="s">
        <v>43</v>
      </c>
      <c r="D21" s="67"/>
      <c r="E21" s="22" t="s">
        <v>7</v>
      </c>
      <c r="F21" s="22">
        <v>1</v>
      </c>
      <c r="G21" s="49"/>
      <c r="H21" s="35">
        <f>K19</f>
        <v>79096.820250000004</v>
      </c>
      <c r="J21" s="11"/>
    </row>
    <row r="22" spans="2:11" s="10" customFormat="1" x14ac:dyDescent="0.25">
      <c r="B22" s="20" t="s">
        <v>24</v>
      </c>
      <c r="C22" s="66" t="s">
        <v>44</v>
      </c>
      <c r="D22" s="67"/>
      <c r="E22" s="22" t="s">
        <v>7</v>
      </c>
      <c r="F22" s="22">
        <v>1</v>
      </c>
      <c r="G22" s="49"/>
      <c r="H22" s="35">
        <f t="shared" ref="H22" si="1">ROUNDUP(G22*F22,2)</f>
        <v>0</v>
      </c>
      <c r="J22" s="11"/>
    </row>
    <row r="23" spans="2:11" s="9" customFormat="1" x14ac:dyDescent="0.25">
      <c r="B23" s="20"/>
      <c r="C23" s="21"/>
      <c r="D23" s="21"/>
      <c r="E23" s="22"/>
      <c r="F23" s="22"/>
      <c r="G23" s="49"/>
      <c r="H23" s="35"/>
      <c r="J23" s="11"/>
    </row>
    <row r="24" spans="2:11" s="10" customFormat="1" x14ac:dyDescent="0.25">
      <c r="B24" s="17"/>
      <c r="C24" s="68" t="s">
        <v>47</v>
      </c>
      <c r="D24" s="69"/>
      <c r="E24" s="18" t="s">
        <v>6</v>
      </c>
      <c r="F24" s="19">
        <v>1</v>
      </c>
      <c r="G24" s="50"/>
      <c r="H24" s="34">
        <f>SUM(H25:H26)</f>
        <v>79096.820250000004</v>
      </c>
      <c r="J24" s="11"/>
    </row>
    <row r="25" spans="2:11" s="10" customFormat="1" ht="15" customHeight="1" x14ac:dyDescent="0.25">
      <c r="B25" s="20" t="s">
        <v>25</v>
      </c>
      <c r="C25" s="66" t="s">
        <v>43</v>
      </c>
      <c r="D25" s="67"/>
      <c r="E25" s="22" t="s">
        <v>7</v>
      </c>
      <c r="F25" s="22">
        <v>1</v>
      </c>
      <c r="G25" s="49"/>
      <c r="H25" s="35">
        <f>K19</f>
        <v>79096.820250000004</v>
      </c>
      <c r="J25" s="11"/>
    </row>
    <row r="26" spans="2:11" s="10" customFormat="1" x14ac:dyDescent="0.25">
      <c r="B26" s="20"/>
      <c r="C26" s="21"/>
      <c r="D26" s="21"/>
      <c r="E26" s="22"/>
      <c r="F26" s="22"/>
      <c r="G26" s="49"/>
      <c r="H26" s="35"/>
      <c r="J26" s="11"/>
    </row>
    <row r="27" spans="2:11" s="10" customFormat="1" x14ac:dyDescent="0.25">
      <c r="B27" s="17"/>
      <c r="C27" s="68" t="s">
        <v>48</v>
      </c>
      <c r="D27" s="69"/>
      <c r="E27" s="18" t="s">
        <v>6</v>
      </c>
      <c r="F27" s="19">
        <v>1</v>
      </c>
      <c r="G27" s="50"/>
      <c r="H27" s="34">
        <f>SUM(H28:H29)</f>
        <v>79096.820250000004</v>
      </c>
      <c r="J27" s="11"/>
    </row>
    <row r="28" spans="2:11" s="10" customFormat="1" x14ac:dyDescent="0.25">
      <c r="B28" s="20" t="s">
        <v>26</v>
      </c>
      <c r="C28" s="66" t="s">
        <v>43</v>
      </c>
      <c r="D28" s="67"/>
      <c r="E28" s="22" t="s">
        <v>7</v>
      </c>
      <c r="F28" s="22">
        <v>1</v>
      </c>
      <c r="G28" s="49"/>
      <c r="H28" s="35">
        <f>K19</f>
        <v>79096.820250000004</v>
      </c>
      <c r="J28" s="11"/>
    </row>
    <row r="29" spans="2:11" s="9" customFormat="1" x14ac:dyDescent="0.25">
      <c r="B29" s="20"/>
      <c r="C29" s="21"/>
      <c r="D29" s="21"/>
      <c r="E29" s="22"/>
      <c r="F29" s="22"/>
      <c r="G29" s="49"/>
      <c r="H29" s="35"/>
      <c r="J29" s="11"/>
    </row>
    <row r="30" spans="2:11" s="10" customFormat="1" x14ac:dyDescent="0.25">
      <c r="B30" s="17">
        <v>3</v>
      </c>
      <c r="C30" s="68" t="s">
        <v>40</v>
      </c>
      <c r="D30" s="69"/>
      <c r="E30" s="18" t="s">
        <v>6</v>
      </c>
      <c r="F30" s="19">
        <v>1</v>
      </c>
      <c r="G30" s="51"/>
      <c r="H30" s="34">
        <f>H31</f>
        <v>52731.213500000005</v>
      </c>
      <c r="J30" s="11"/>
    </row>
    <row r="31" spans="2:11" s="10" customFormat="1" x14ac:dyDescent="0.25">
      <c r="B31" s="20"/>
      <c r="C31" s="21" t="s">
        <v>14</v>
      </c>
      <c r="D31" s="21"/>
      <c r="E31" s="22" t="s">
        <v>7</v>
      </c>
      <c r="F31" s="22">
        <v>1</v>
      </c>
      <c r="G31" s="52"/>
      <c r="H31" s="35">
        <f>J11*0.05</f>
        <v>52731.213500000005</v>
      </c>
      <c r="J31" s="11"/>
    </row>
    <row r="32" spans="2:11" s="10" customFormat="1" x14ac:dyDescent="0.25">
      <c r="B32" s="24"/>
      <c r="C32" s="21"/>
      <c r="D32" s="21"/>
      <c r="E32" s="22"/>
      <c r="F32" s="22"/>
      <c r="G32" s="49"/>
      <c r="H32" s="35"/>
      <c r="J32" s="11"/>
    </row>
    <row r="33" spans="2:10" s="10" customFormat="1" x14ac:dyDescent="0.25">
      <c r="B33" s="17" t="s">
        <v>1</v>
      </c>
      <c r="C33" s="68" t="s">
        <v>12</v>
      </c>
      <c r="D33" s="69"/>
      <c r="E33" s="18"/>
      <c r="F33" s="19"/>
      <c r="G33" s="51"/>
      <c r="H33" s="34">
        <f>H10+H13+H20+H24+H27+H30</f>
        <v>1054624.27</v>
      </c>
      <c r="J33" s="11"/>
    </row>
    <row r="34" spans="2:10" s="10" customFormat="1" x14ac:dyDescent="0.25">
      <c r="B34" s="25"/>
      <c r="C34" s="26"/>
      <c r="D34" s="26"/>
      <c r="E34" s="27"/>
      <c r="F34" s="28"/>
      <c r="G34" s="53"/>
      <c r="H34" s="36"/>
      <c r="J34" s="11"/>
    </row>
    <row r="35" spans="2:10" s="4" customFormat="1" x14ac:dyDescent="0.25">
      <c r="B35" s="17" t="s">
        <v>11</v>
      </c>
      <c r="C35" s="29" t="s">
        <v>13</v>
      </c>
      <c r="D35" s="29"/>
      <c r="E35" s="18" t="s">
        <v>6</v>
      </c>
      <c r="F35" s="19">
        <v>1</v>
      </c>
      <c r="G35" s="51"/>
      <c r="H35" s="34"/>
    </row>
    <row r="36" spans="2:10" s="4" customFormat="1" x14ac:dyDescent="0.25">
      <c r="B36" s="30" t="s">
        <v>27</v>
      </c>
      <c r="C36" s="60" t="s">
        <v>51</v>
      </c>
      <c r="D36" s="61"/>
      <c r="E36" s="31" t="s">
        <v>5</v>
      </c>
      <c r="F36" s="32">
        <v>1</v>
      </c>
      <c r="G36" s="54"/>
      <c r="H36" s="37">
        <v>54</v>
      </c>
    </row>
    <row r="37" spans="2:10" s="4" customFormat="1" x14ac:dyDescent="0.25">
      <c r="B37" s="30" t="s">
        <v>28</v>
      </c>
      <c r="C37" s="56" t="s">
        <v>52</v>
      </c>
      <c r="D37" s="57"/>
      <c r="E37" s="31" t="s">
        <v>5</v>
      </c>
      <c r="F37" s="32">
        <v>1</v>
      </c>
      <c r="G37" s="54"/>
      <c r="H37" s="37">
        <v>58</v>
      </c>
    </row>
    <row r="38" spans="2:10" s="4" customFormat="1" x14ac:dyDescent="0.25">
      <c r="B38" s="30" t="s">
        <v>29</v>
      </c>
      <c r="C38" s="56" t="s">
        <v>53</v>
      </c>
      <c r="D38" s="57"/>
      <c r="E38" s="31" t="s">
        <v>5</v>
      </c>
      <c r="F38" s="32">
        <v>1</v>
      </c>
      <c r="G38" s="54"/>
      <c r="H38" s="37">
        <v>52</v>
      </c>
    </row>
    <row r="39" spans="2:10" s="4" customFormat="1" x14ac:dyDescent="0.25">
      <c r="B39" s="30" t="s">
        <v>30</v>
      </c>
      <c r="C39" s="56" t="s">
        <v>54</v>
      </c>
      <c r="D39" s="57"/>
      <c r="E39" s="31" t="s">
        <v>5</v>
      </c>
      <c r="F39" s="32">
        <v>1</v>
      </c>
      <c r="G39" s="54"/>
      <c r="H39" s="37">
        <v>46</v>
      </c>
    </row>
    <row r="40" spans="2:10" s="4" customFormat="1" x14ac:dyDescent="0.25">
      <c r="B40" s="30" t="s">
        <v>31</v>
      </c>
      <c r="C40" s="56" t="s">
        <v>55</v>
      </c>
      <c r="D40" s="57"/>
      <c r="E40" s="31" t="s">
        <v>5</v>
      </c>
      <c r="F40" s="32">
        <v>1</v>
      </c>
      <c r="G40" s="54"/>
      <c r="H40" s="37">
        <v>42</v>
      </c>
    </row>
    <row r="41" spans="2:10" s="4" customFormat="1" x14ac:dyDescent="0.25">
      <c r="B41" s="30" t="s">
        <v>32</v>
      </c>
      <c r="C41" s="56" t="s">
        <v>56</v>
      </c>
      <c r="D41" s="57"/>
      <c r="E41" s="31" t="s">
        <v>5</v>
      </c>
      <c r="F41" s="32">
        <v>1</v>
      </c>
      <c r="G41" s="54"/>
      <c r="H41" s="37">
        <v>42</v>
      </c>
    </row>
    <row r="42" spans="2:10" s="4" customFormat="1" x14ac:dyDescent="0.25">
      <c r="B42" s="30" t="s">
        <v>33</v>
      </c>
      <c r="C42" s="56"/>
      <c r="D42" s="57"/>
      <c r="E42" s="31" t="s">
        <v>5</v>
      </c>
      <c r="F42" s="32">
        <v>1</v>
      </c>
      <c r="G42" s="54"/>
      <c r="H42" s="37">
        <f t="shared" ref="H42:H45" si="2">ROUNDUP(G42*F42,2)</f>
        <v>0</v>
      </c>
    </row>
    <row r="43" spans="2:10" s="4" customFormat="1" x14ac:dyDescent="0.25">
      <c r="B43" s="30" t="s">
        <v>34</v>
      </c>
      <c r="C43" s="56"/>
      <c r="D43" s="57"/>
      <c r="E43" s="31" t="s">
        <v>5</v>
      </c>
      <c r="F43" s="32">
        <v>1</v>
      </c>
      <c r="G43" s="54"/>
      <c r="H43" s="37">
        <f t="shared" si="2"/>
        <v>0</v>
      </c>
    </row>
    <row r="44" spans="2:10" s="4" customFormat="1" x14ac:dyDescent="0.25">
      <c r="B44" s="30" t="s">
        <v>35</v>
      </c>
      <c r="C44" s="56"/>
      <c r="D44" s="57"/>
      <c r="E44" s="31" t="s">
        <v>5</v>
      </c>
      <c r="F44" s="32">
        <v>1</v>
      </c>
      <c r="G44" s="54"/>
      <c r="H44" s="37">
        <f t="shared" si="2"/>
        <v>0</v>
      </c>
    </row>
    <row r="45" spans="2:10" s="4" customFormat="1" x14ac:dyDescent="0.25">
      <c r="B45" s="30" t="s">
        <v>36</v>
      </c>
      <c r="C45" s="56"/>
      <c r="D45" s="57"/>
      <c r="E45" s="31" t="s">
        <v>5</v>
      </c>
      <c r="F45" s="32">
        <v>1</v>
      </c>
      <c r="G45" s="54"/>
      <c r="H45" s="37">
        <f t="shared" si="2"/>
        <v>0</v>
      </c>
    </row>
    <row r="47" spans="2:10" x14ac:dyDescent="0.25">
      <c r="H47" s="3"/>
    </row>
    <row r="48" spans="2:10" x14ac:dyDescent="0.25">
      <c r="H48" s="12"/>
    </row>
    <row r="49" spans="8:8" x14ac:dyDescent="0.25">
      <c r="H49" s="12"/>
    </row>
  </sheetData>
  <sheetProtection formatCells="0" formatColumns="0" formatRows="0" insertColumns="0" insertRows="0" insertHyperlinks="0" deleteColumns="0" deleteRows="0" sort="0" autoFilter="0" pivotTables="0"/>
  <dataConsolidate/>
  <mergeCells count="22">
    <mergeCell ref="C27:D27"/>
    <mergeCell ref="C9:D9"/>
    <mergeCell ref="C10:D10"/>
    <mergeCell ref="C13:D13"/>
    <mergeCell ref="C20:D20"/>
    <mergeCell ref="C24:D24"/>
    <mergeCell ref="C36:D36"/>
    <mergeCell ref="B2:H2"/>
    <mergeCell ref="B1:H1"/>
    <mergeCell ref="C15:D15"/>
    <mergeCell ref="C17:D17"/>
    <mergeCell ref="C18:D18"/>
    <mergeCell ref="C21:D21"/>
    <mergeCell ref="C22:D22"/>
    <mergeCell ref="C25:D25"/>
    <mergeCell ref="C16:D16"/>
    <mergeCell ref="C14:D14"/>
    <mergeCell ref="C28:D28"/>
    <mergeCell ref="C30:D30"/>
    <mergeCell ref="C33:D33"/>
    <mergeCell ref="B4:H4"/>
    <mergeCell ref="B7:C7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PQ</vt:lpstr>
      <vt:lpstr>PQ!Area_de_impressao</vt:lpstr>
    </vt:vector>
  </TitlesOfParts>
  <Company>SAMARCO MINERAÇÃO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Rubia Caroline de Avila Barbosa</dc:creator>
  <cp:lastModifiedBy>Larissa Mesquita</cp:lastModifiedBy>
  <cp:lastPrinted>2019-02-25T17:39:47Z</cp:lastPrinted>
  <dcterms:created xsi:type="dcterms:W3CDTF">2014-12-10T13:53:02Z</dcterms:created>
  <dcterms:modified xsi:type="dcterms:W3CDTF">2019-02-25T17:39:53Z</dcterms:modified>
</cp:coreProperties>
</file>