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50" tabRatio="790" activeTab="0"/>
  </bookViews>
  <sheets>
    <sheet name="Composição de Preços" sheetId="1" r:id="rId1"/>
    <sheet name="Plan Materiais Aplicação" sheetId="2" r:id="rId2"/>
    <sheet name="Plan Materiais Consumo" sheetId="3" r:id="rId3"/>
    <sheet name="Plan EPI" sheetId="4" r:id="rId4"/>
  </sheets>
  <definedNames>
    <definedName name="_xlnm.Print_Area" localSheetId="0">'Composição de Preços'!$A$1:$G$284</definedName>
    <definedName name="_xlnm.Print_Titles" localSheetId="0">'Composição de Preços'!$1:$1</definedName>
  </definedNames>
  <calcPr fullCalcOnLoad="1"/>
</workbook>
</file>

<file path=xl/comments1.xml><?xml version="1.0" encoding="utf-8"?>
<comments xmlns="http://schemas.openxmlformats.org/spreadsheetml/2006/main">
  <authors>
    <author>Braskem S.A.</author>
    <author>Armando Machado</author>
  </authors>
  <commentList>
    <comment ref="B113" authorId="0">
      <text>
        <r>
          <rPr>
            <b/>
            <sz val="8"/>
            <rFont val="Tahoma"/>
            <family val="2"/>
          </rPr>
          <t>VARIÁVEL CONFORME O GRAU DE RISCO DA ATIVIDADE:
1%, 2% OU 3%</t>
        </r>
      </text>
    </comment>
    <comment ref="B106" authorId="0">
      <text>
        <r>
          <rPr>
            <b/>
            <sz val="8"/>
            <rFont val="Tahoma"/>
            <family val="2"/>
          </rPr>
          <t>1/12</t>
        </r>
      </text>
    </comment>
    <comment ref="B107" authorId="0">
      <text>
        <r>
          <rPr>
            <b/>
            <sz val="8"/>
            <rFont val="Tahoma"/>
            <family val="2"/>
          </rPr>
          <t>1/3 X 1/12</t>
        </r>
      </text>
    </comment>
    <comment ref="B142" authorId="0">
      <text>
        <r>
          <rPr>
            <b/>
            <sz val="8"/>
            <rFont val="Tahoma"/>
            <family val="2"/>
          </rPr>
          <t>1/12</t>
        </r>
      </text>
    </comment>
    <comment ref="B143" authorId="0">
      <text>
        <r>
          <rPr>
            <b/>
            <sz val="8"/>
            <rFont val="Tahoma"/>
            <family val="2"/>
          </rPr>
          <t>CONSIDERAR A PROPORÇÃO DE FERIADOS ANUAIS, QUE INFLUENCIAM A DISPONIBILIDADE DA  CONTRATADA</t>
        </r>
      </text>
    </comment>
    <comment ref="B144" authorId="1">
      <text>
        <r>
          <rPr>
            <b/>
            <sz val="8"/>
            <rFont val="Tahoma"/>
            <family val="2"/>
          </rPr>
          <t>SETE DIAS CORRIDOS OU DUAS HORAS POR DIA, DURANTE O AVISO PRÉVIO.</t>
        </r>
      </text>
    </comment>
  </commentList>
</comments>
</file>

<file path=xl/sharedStrings.xml><?xml version="1.0" encoding="utf-8"?>
<sst xmlns="http://schemas.openxmlformats.org/spreadsheetml/2006/main" count="198" uniqueCount="167">
  <si>
    <t>Categoria Profissional</t>
  </si>
  <si>
    <t>Tipo</t>
  </si>
  <si>
    <t>Quantidade Prevista</t>
  </si>
  <si>
    <t>Custo Unitário R$</t>
  </si>
  <si>
    <t>Seguro de Acidentes Pessoais</t>
  </si>
  <si>
    <t>Exame Médico</t>
  </si>
  <si>
    <t>Seguros em Geral</t>
  </si>
  <si>
    <t>Assistência Médica</t>
  </si>
  <si>
    <t>Treinamento</t>
  </si>
  <si>
    <t>2.Custos Indiretos</t>
  </si>
  <si>
    <t>Administração Central</t>
  </si>
  <si>
    <t>Lucro</t>
  </si>
  <si>
    <t>Alíquota (%)</t>
  </si>
  <si>
    <t>Base de Cálculo (R$)</t>
  </si>
  <si>
    <t>ISS</t>
  </si>
  <si>
    <t>PIS</t>
  </si>
  <si>
    <t>Adicional de Periculosidade - 30%</t>
  </si>
  <si>
    <t>Total de Outros Custos Diretos</t>
  </si>
  <si>
    <t>Total Custos Indiretos</t>
  </si>
  <si>
    <t>Alíquota (%) em relação ao ítem 1</t>
  </si>
  <si>
    <t>Horas/Dias/Meses Trabalhados</t>
  </si>
  <si>
    <t>Quantidade de pessoal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</si>
  <si>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</si>
  <si>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</si>
  <si>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</si>
  <si>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</si>
  <si>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</si>
  <si>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venham a incidir nos custos</t>
  </si>
  <si>
    <t>Preenche-se os percentuais referentes aos encargos sociais. Se necessário, pode-se acrescentar outros encargos sociais que</t>
  </si>
  <si>
    <t>Preenche-se a quantidade prevista dos itens relacionados. Se necessário, pode-se acrescentar outros itens que sejam relevantes</t>
  </si>
  <si>
    <t>Preenche-se os custos unitários referentes aos itens relacionados</t>
  </si>
  <si>
    <t xml:space="preserve">OBS: Os cálculos serão feitos automaticamente pelas fórmulas contidas na planilha </t>
  </si>
  <si>
    <t>Transporte</t>
  </si>
  <si>
    <t>Quantidade      Prevista</t>
  </si>
  <si>
    <t>Materiais de Consumo</t>
  </si>
  <si>
    <t>Total Equipamentos</t>
  </si>
  <si>
    <t>Total Materiais</t>
  </si>
  <si>
    <t>FGTS</t>
  </si>
  <si>
    <t>Custo Unitário (R$)</t>
  </si>
  <si>
    <t>1.2 - Equipamentos Principais</t>
  </si>
  <si>
    <t>Total Custos Diretos (1.1+1.2+1.3+1.4)</t>
  </si>
  <si>
    <t>Pneus</t>
  </si>
  <si>
    <t>Combustível</t>
  </si>
  <si>
    <t xml:space="preserve">          INSTRUÇÕES PARA PREENCHIMENTO DA PLANILHA</t>
  </si>
  <si>
    <t>COFINS</t>
  </si>
  <si>
    <t xml:space="preserve"> </t>
  </si>
  <si>
    <t>Preenche-se os percentuais referentes aos tributos que incidem sobre o faturamento</t>
  </si>
  <si>
    <t>Preenche-se os percentuais incidentes sobre os custos diretos, referentes à taxa de administração e à margem de lucro</t>
  </si>
  <si>
    <t>ATENÇÃO: PREENCHER SOMENTE OS CAMPOS EM AZUL</t>
  </si>
  <si>
    <t>ENCARGOS SOCIAIS BÁSICOS</t>
  </si>
  <si>
    <t>13o. SALÁRIO</t>
  </si>
  <si>
    <t>GRATIFICAÇÃO DE FÉRIAS</t>
  </si>
  <si>
    <t>CONTRIBUIÇÕES SOCIAIS</t>
  </si>
  <si>
    <t>INSS EMPRESA</t>
  </si>
  <si>
    <t>INCRA</t>
  </si>
  <si>
    <t>SALÁRIO EDUCAÇÃO</t>
  </si>
  <si>
    <t>SENAI / SENAC / SENAT</t>
  </si>
  <si>
    <t>SESI / SESC / SEST</t>
  </si>
  <si>
    <t>SEBRAE</t>
  </si>
  <si>
    <t>INCIDÊNCIA DE ST II SOBRE ST I</t>
  </si>
  <si>
    <t>ENCARGOS SOCIAIS DA ROTATIVIDADE NO EMPREGO</t>
  </si>
  <si>
    <t>INDENIZAÇÃO DO FGTS</t>
  </si>
  <si>
    <t>ENCARGOS SOCIAIS DA DISPONIBILIDADE DO EMPREGADO</t>
  </si>
  <si>
    <t>FERIADOS</t>
  </si>
  <si>
    <t>FÉRIAS</t>
  </si>
  <si>
    <t>GRUPO A</t>
  </si>
  <si>
    <t>GRUPO B</t>
  </si>
  <si>
    <t>ST I</t>
  </si>
  <si>
    <t>ST II</t>
  </si>
  <si>
    <t>GRUPO C</t>
  </si>
  <si>
    <t xml:space="preserve">GRUPO D </t>
  </si>
  <si>
    <t>ENCARGOS SOCIAIS DA INCIDÊNCIA DAS CONTRIBUIÇÕES SOCIAIS   SOBRE O GRUPO C</t>
  </si>
  <si>
    <t>SUB-TOTAL A</t>
  </si>
  <si>
    <t>SUB-TOTAL B</t>
  </si>
  <si>
    <t>SUB-TOTAL C</t>
  </si>
  <si>
    <t>SEGURO ACIDENTE DE TRABALHO</t>
  </si>
  <si>
    <t>SUB-TOTAL D</t>
  </si>
  <si>
    <t>Total de Encargos</t>
  </si>
  <si>
    <t>Total de salários</t>
  </si>
  <si>
    <t>Total de M.O (1.1)</t>
  </si>
  <si>
    <t>1.Custos Diretos</t>
  </si>
  <si>
    <t>Descrição</t>
  </si>
  <si>
    <t>%</t>
  </si>
  <si>
    <t>Valores (R$)</t>
  </si>
  <si>
    <t>Total Tributos sobre o Faturamento</t>
  </si>
  <si>
    <t>Valor Total (R$)</t>
  </si>
  <si>
    <t>Salário
 Hora/Dia/Mês (R$)</t>
  </si>
  <si>
    <t>Total (R$)</t>
  </si>
  <si>
    <t>3.Total dos Custos (R$)</t>
  </si>
  <si>
    <t>4.Tributos Incidentes sobre o Faturamento</t>
  </si>
  <si>
    <t>5.Preço Total para Faturamento (R$)</t>
  </si>
  <si>
    <t>Preço Total para Faturamento (Item 3 / (100%-Item 4))</t>
  </si>
  <si>
    <t>Custos Diretos + Custos Indiretos</t>
  </si>
  <si>
    <t>Conjunto de EPIs</t>
  </si>
  <si>
    <t>IMPOSTO DE RENDA</t>
  </si>
  <si>
    <t>CONTRIBUIÇÃO SOCIAL</t>
  </si>
  <si>
    <t>Total Salário Bruto - M.O.D</t>
  </si>
  <si>
    <t>Total Salário Bruto - M.O.I</t>
  </si>
  <si>
    <t>1.1 a) Mão-de-Obra Direta (M.O.D)</t>
  </si>
  <si>
    <t>1.5 Outros Custos Diretos</t>
  </si>
  <si>
    <t>1.2 - 1.3 - 1.4 - 1.5</t>
  </si>
  <si>
    <r>
      <t xml:space="preserve">1.1 b) Mão-de-Obra Indireta (M.O.I) - </t>
    </r>
    <r>
      <rPr>
        <b/>
        <sz val="8"/>
        <color indexed="10"/>
        <rFont val="Arial"/>
        <family val="2"/>
      </rPr>
      <t>Caso algum integrante de MOI atue na área da BRASKEM - utilizar 1.1a</t>
    </r>
  </si>
  <si>
    <t>Total Ferramentaria</t>
  </si>
  <si>
    <t>EMPRESA:</t>
  </si>
  <si>
    <t>PLANILHA DE MATERIAIS DE CONSUMO</t>
  </si>
  <si>
    <t>DESCRIÇÃO DOS MATERIAIS</t>
  </si>
  <si>
    <t>QTD.</t>
  </si>
  <si>
    <t>UNID</t>
  </si>
  <si>
    <t>PREÇO UNITÁRIO</t>
  </si>
  <si>
    <t xml:space="preserve">TOTAL </t>
  </si>
  <si>
    <t>ITEM</t>
  </si>
  <si>
    <t>TOTAL GERAL</t>
  </si>
  <si>
    <t>PLANILHA DE EQUIPAMENTOS INDIVIDUAIS - EPI</t>
  </si>
  <si>
    <t>Detalhamento</t>
  </si>
  <si>
    <t>SERVIÇO</t>
  </si>
  <si>
    <r>
      <t xml:space="preserve">Preencher Planilha de EPI </t>
    </r>
    <r>
      <rPr>
        <u val="single"/>
        <sz val="8"/>
        <color indexed="10"/>
        <rFont val="Arial"/>
        <family val="2"/>
      </rPr>
      <t>(Guia Plan EPI)</t>
    </r>
  </si>
  <si>
    <t>Total de recursos Utilizados</t>
  </si>
  <si>
    <r>
      <t xml:space="preserve">Total de recursos </t>
    </r>
    <r>
      <rPr>
        <b/>
        <sz val="10"/>
        <rFont val="Arial"/>
        <family val="2"/>
      </rPr>
      <t>com</t>
    </r>
    <r>
      <rPr>
        <sz val="10"/>
        <rFont val="Arial"/>
        <family val="2"/>
      </rPr>
      <t xml:space="preserve"> EPIs novos</t>
    </r>
  </si>
  <si>
    <r>
      <t xml:space="preserve">Total de recursos </t>
    </r>
    <r>
      <rPr>
        <b/>
        <sz val="10"/>
        <rFont val="Arial"/>
        <family val="2"/>
      </rPr>
      <t>sem</t>
    </r>
    <r>
      <rPr>
        <sz val="10"/>
        <rFont val="Arial"/>
        <family val="2"/>
      </rPr>
      <t xml:space="preserve"> EPIs novos</t>
    </r>
  </si>
  <si>
    <t>EPIs</t>
  </si>
  <si>
    <t>COMPOSIÇÃO</t>
  </si>
  <si>
    <r>
      <t>*</t>
    </r>
    <r>
      <rPr>
        <b/>
        <sz val="10"/>
        <rFont val="Arial"/>
        <family val="2"/>
      </rPr>
      <t xml:space="preserve"> Indica a periodicidade de reposição de cada EPI.
Informar a composição relativamente à duração do Contrato.</t>
    </r>
  </si>
  <si>
    <r>
      <t xml:space="preserve">ÍNDICE DE REPOSIÇÃO </t>
    </r>
    <r>
      <rPr>
        <b/>
        <sz val="9.5"/>
        <color indexed="10"/>
        <rFont val="Arial"/>
        <family val="2"/>
      </rPr>
      <t>*</t>
    </r>
  </si>
  <si>
    <t>AVISO PRÉVIO</t>
  </si>
  <si>
    <t>1.1 c) Encargos Sociais, Trabalhistas e Previdenciários</t>
  </si>
  <si>
    <t>1.3 - Materiais de Aplicação</t>
  </si>
  <si>
    <t>Materiais de Aplicação</t>
  </si>
  <si>
    <t>1.4 - Ferramentaria e Materiais de Consumo</t>
  </si>
  <si>
    <t>Ferramentaria</t>
  </si>
  <si>
    <r>
      <t xml:space="preserve">Preencher Planilha de Materiais </t>
    </r>
    <r>
      <rPr>
        <u val="single"/>
        <sz val="8"/>
        <color indexed="10"/>
        <rFont val="Arial"/>
        <family val="2"/>
      </rPr>
      <t>(Guia Plan Materiais de Consumo)</t>
    </r>
  </si>
  <si>
    <r>
      <t xml:space="preserve">Preencher Planilha de Materiais </t>
    </r>
    <r>
      <rPr>
        <u val="single"/>
        <sz val="8"/>
        <color indexed="10"/>
        <rFont val="Arial"/>
        <family val="2"/>
      </rPr>
      <t>(Guia Plan Materiais de Aplicação)</t>
    </r>
  </si>
  <si>
    <t>Lanche</t>
  </si>
  <si>
    <t>Desjejum</t>
  </si>
  <si>
    <t>PLANILHA DE MATERIAIS DE APLICAÇÃO</t>
  </si>
  <si>
    <t>PLANILHA DE COMPOSIÇÃO DE PREÇOS - LUCRO PRESUMIDO</t>
  </si>
  <si>
    <t>Jantar</t>
  </si>
  <si>
    <t>Almoço</t>
  </si>
  <si>
    <t>Capacete com jugular</t>
  </si>
  <si>
    <t>Óculos de segurança UVEX</t>
  </si>
  <si>
    <t>Protetores Auriculares</t>
  </si>
  <si>
    <t>Máscara de fuga tipo Parat II</t>
  </si>
  <si>
    <t>Botas de segurança</t>
  </si>
  <si>
    <t>Luvas de couro</t>
  </si>
  <si>
    <t>RISOTERM ISOLANTES TERMICOS LTDA</t>
  </si>
  <si>
    <t>Lavagem de roupa</t>
  </si>
  <si>
    <t>Fardamento</t>
  </si>
  <si>
    <t>PPRA / PCMSO / SMS</t>
  </si>
  <si>
    <t>Cinto de segurança</t>
  </si>
  <si>
    <t>AJUDANTE</t>
  </si>
  <si>
    <t>Frete</t>
  </si>
  <si>
    <t>Rádios</t>
  </si>
  <si>
    <t>INSTALADOR</t>
  </si>
  <si>
    <t>Furadeira/Parafusadeira</t>
  </si>
  <si>
    <t>ENGENHEIRO</t>
  </si>
  <si>
    <t>SUPERVISOR</t>
  </si>
  <si>
    <t>TÉCNICO DE PLANEJAMENTO</t>
  </si>
  <si>
    <t>MADEIRA</t>
  </si>
  <si>
    <t>TAPUME</t>
  </si>
  <si>
    <t>FITA ISOLANTE</t>
  </si>
  <si>
    <t>MATERIAL DE ESCRITÓRIO</t>
  </si>
  <si>
    <t>Abafador de ruído (3M - H10P3E)</t>
  </si>
  <si>
    <t>Container 6,00x2,30x2,80m</t>
  </si>
  <si>
    <t>Toldo 6 x 6m</t>
  </si>
  <si>
    <t>MATERIAL ISOLANTE</t>
  </si>
  <si>
    <t>MATERIAL FIBRA DE VIDRO</t>
  </si>
  <si>
    <t>EQUIPAMENTOS - ATENUADORES DE RUÍDO</t>
  </si>
  <si>
    <t xml:space="preserve">ISOLAMENTO ACÚSTICO - AMPLIAÇÃO CASA DOS SOPRADORES </t>
  </si>
</sst>
</file>

<file path=xl/styles.xml><?xml version="1.0" encoding="utf-8"?>
<styleSheet xmlns="http://schemas.openxmlformats.org/spreadsheetml/2006/main">
  <numFmts count="3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"/>
    <numFmt numFmtId="185" formatCode="0.0%"/>
    <numFmt numFmtId="186" formatCode="0.000"/>
    <numFmt numFmtId="187" formatCode="0.000%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</numFmts>
  <fonts count="5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33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0" fontId="0" fillId="0" borderId="0" xfId="0" applyNumberFormat="1" applyFont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horizontal="center"/>
    </xf>
    <xf numFmtId="177" fontId="0" fillId="0" borderId="14" xfId="66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>
      <alignment vertical="center"/>
    </xf>
    <xf numFmtId="0" fontId="2" fillId="0" borderId="18" xfId="66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 applyProtection="1">
      <alignment vertical="center"/>
      <protection locked="0"/>
    </xf>
    <xf numFmtId="0" fontId="0" fillId="35" borderId="20" xfId="0" applyFont="1" applyFill="1" applyBorder="1" applyAlignment="1" applyProtection="1">
      <alignment horizontal="center"/>
      <protection locked="0"/>
    </xf>
    <xf numFmtId="177" fontId="0" fillId="35" borderId="20" xfId="66" applyFont="1" applyFill="1" applyBorder="1" applyAlignment="1" applyProtection="1">
      <alignment horizontal="center" wrapText="1"/>
      <protection locked="0"/>
    </xf>
    <xf numFmtId="0" fontId="0" fillId="35" borderId="20" xfId="66" applyNumberFormat="1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5" borderId="21" xfId="0" applyFont="1" applyFill="1" applyBorder="1" applyAlignment="1" applyProtection="1">
      <alignment horizontal="center"/>
      <protection locked="0"/>
    </xf>
    <xf numFmtId="177" fontId="0" fillId="35" borderId="21" xfId="66" applyFont="1" applyFill="1" applyBorder="1" applyAlignment="1" applyProtection="1">
      <alignment horizontal="center" wrapText="1"/>
      <protection locked="0"/>
    </xf>
    <xf numFmtId="0" fontId="0" fillId="35" borderId="21" xfId="66" applyNumberFormat="1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>
      <alignment horizontal="center" vertical="center"/>
    </xf>
    <xf numFmtId="10" fontId="0" fillId="35" borderId="17" xfId="0" applyNumberFormat="1" applyFont="1" applyFill="1" applyBorder="1" applyAlignment="1" applyProtection="1">
      <alignment horizontal="center"/>
      <protection locked="0"/>
    </xf>
    <xf numFmtId="10" fontId="0" fillId="35" borderId="21" xfId="0" applyNumberFormat="1" applyFont="1" applyFill="1" applyBorder="1" applyAlignment="1" applyProtection="1">
      <alignment horizontal="center"/>
      <protection locked="0"/>
    </xf>
    <xf numFmtId="0" fontId="0" fillId="35" borderId="22" xfId="0" applyNumberFormat="1" applyFont="1" applyFill="1" applyBorder="1" applyAlignment="1" applyProtection="1">
      <alignment horizontal="center"/>
      <protection locked="0"/>
    </xf>
    <xf numFmtId="177" fontId="0" fillId="35" borderId="22" xfId="66" applyFont="1" applyFill="1" applyBorder="1" applyAlignment="1" applyProtection="1">
      <alignment horizontal="center"/>
      <protection locked="0"/>
    </xf>
    <xf numFmtId="10" fontId="0" fillId="35" borderId="17" xfId="0" applyNumberFormat="1" applyFont="1" applyFill="1" applyBorder="1" applyAlignment="1" applyProtection="1">
      <alignment horizontal="left"/>
      <protection locked="0"/>
    </xf>
    <xf numFmtId="0" fontId="0" fillId="35" borderId="17" xfId="0" applyNumberFormat="1" applyFont="1" applyFill="1" applyBorder="1" applyAlignment="1" applyProtection="1">
      <alignment horizontal="center"/>
      <protection locked="0"/>
    </xf>
    <xf numFmtId="177" fontId="0" fillId="35" borderId="17" xfId="66" applyFont="1" applyFill="1" applyBorder="1" applyAlignment="1" applyProtection="1">
      <alignment horizontal="center"/>
      <protection locked="0"/>
    </xf>
    <xf numFmtId="10" fontId="0" fillId="35" borderId="21" xfId="0" applyNumberFormat="1" applyFont="1" applyFill="1" applyBorder="1" applyAlignment="1" applyProtection="1">
      <alignment horizontal="left"/>
      <protection locked="0"/>
    </xf>
    <xf numFmtId="0" fontId="0" fillId="35" borderId="21" xfId="0" applyNumberFormat="1" applyFont="1" applyFill="1" applyBorder="1" applyAlignment="1" applyProtection="1">
      <alignment horizontal="center"/>
      <protection locked="0"/>
    </xf>
    <xf numFmtId="177" fontId="0" fillId="35" borderId="21" xfId="66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justify"/>
    </xf>
    <xf numFmtId="0" fontId="0" fillId="35" borderId="16" xfId="0" applyFont="1" applyFill="1" applyBorder="1" applyAlignment="1" applyProtection="1">
      <alignment horizontal="center"/>
      <protection locked="0"/>
    </xf>
    <xf numFmtId="177" fontId="0" fillId="35" borderId="16" xfId="66" applyFont="1" applyFill="1" applyBorder="1" applyAlignment="1" applyProtection="1">
      <alignment horizontal="center"/>
      <protection locked="0"/>
    </xf>
    <xf numFmtId="177" fontId="0" fillId="35" borderId="20" xfId="66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10" fontId="0" fillId="35" borderId="16" xfId="0" applyNumberFormat="1" applyFont="1" applyFill="1" applyBorder="1" applyAlignment="1" applyProtection="1">
      <alignment horizontal="center"/>
      <protection locked="0"/>
    </xf>
    <xf numFmtId="10" fontId="0" fillId="35" borderId="23" xfId="0" applyNumberFormat="1" applyFont="1" applyFill="1" applyBorder="1" applyAlignment="1" applyProtection="1">
      <alignment horizontal="center"/>
      <protection locked="0"/>
    </xf>
    <xf numFmtId="0" fontId="0" fillId="35" borderId="24" xfId="0" applyFont="1" applyFill="1" applyBorder="1" applyAlignment="1" applyProtection="1">
      <alignment/>
      <protection locked="0"/>
    </xf>
    <xf numFmtId="0" fontId="0" fillId="35" borderId="21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2" fillId="36" borderId="0" xfId="0" applyFont="1" applyFill="1" applyAlignment="1">
      <alignment horizontal="left"/>
    </xf>
    <xf numFmtId="0" fontId="2" fillId="36" borderId="12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2" fillId="36" borderId="13" xfId="0" applyFont="1" applyFill="1" applyBorder="1" applyAlignment="1">
      <alignment vertical="center"/>
    </xf>
    <xf numFmtId="0" fontId="0" fillId="36" borderId="15" xfId="0" applyFont="1" applyFill="1" applyBorder="1" applyAlignment="1">
      <alignment vertical="center"/>
    </xf>
    <xf numFmtId="0" fontId="2" fillId="36" borderId="25" xfId="0" applyFont="1" applyFill="1" applyBorder="1" applyAlignment="1">
      <alignment vertical="center"/>
    </xf>
    <xf numFmtId="0" fontId="0" fillId="35" borderId="26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/>
      <protection locked="0"/>
    </xf>
    <xf numFmtId="177" fontId="2" fillId="0" borderId="15" xfId="0" applyNumberFormat="1" applyFont="1" applyBorder="1" applyAlignment="1" applyProtection="1">
      <alignment vertical="center"/>
      <protection locked="0"/>
    </xf>
    <xf numFmtId="177" fontId="0" fillId="34" borderId="20" xfId="66" applyFont="1" applyFill="1" applyBorder="1" applyAlignment="1" applyProtection="1">
      <alignment horizontal="center" vertical="center"/>
      <protection/>
    </xf>
    <xf numFmtId="177" fontId="2" fillId="0" borderId="20" xfId="66" applyFont="1" applyBorder="1" applyAlignment="1" applyProtection="1">
      <alignment horizontal="center" vertical="center"/>
      <protection/>
    </xf>
    <xf numFmtId="177" fontId="2" fillId="0" borderId="12" xfId="0" applyNumberFormat="1" applyFont="1" applyBorder="1" applyAlignment="1" applyProtection="1">
      <alignment vertical="center"/>
      <protection/>
    </xf>
    <xf numFmtId="177" fontId="2" fillId="33" borderId="12" xfId="0" applyNumberFormat="1" applyFont="1" applyFill="1" applyBorder="1" applyAlignment="1" applyProtection="1">
      <alignment horizontal="right" vertical="center"/>
      <protection/>
    </xf>
    <xf numFmtId="177" fontId="2" fillId="36" borderId="15" xfId="0" applyNumberFormat="1" applyFont="1" applyFill="1" applyBorder="1" applyAlignment="1" applyProtection="1">
      <alignment horizontal="right" vertical="center"/>
      <protection/>
    </xf>
    <xf numFmtId="177" fontId="0" fillId="34" borderId="17" xfId="0" applyNumberFormat="1" applyFont="1" applyFill="1" applyBorder="1" applyAlignment="1" applyProtection="1">
      <alignment horizontal="center"/>
      <protection/>
    </xf>
    <xf numFmtId="177" fontId="0" fillId="34" borderId="27" xfId="0" applyNumberFormat="1" applyFont="1" applyFill="1" applyBorder="1" applyAlignment="1" applyProtection="1">
      <alignment horizontal="center"/>
      <protection/>
    </xf>
    <xf numFmtId="177" fontId="0" fillId="34" borderId="28" xfId="0" applyNumberFormat="1" applyFont="1" applyFill="1" applyBorder="1" applyAlignment="1" applyProtection="1">
      <alignment horizontal="center"/>
      <protection/>
    </xf>
    <xf numFmtId="177" fontId="0" fillId="34" borderId="26" xfId="0" applyNumberFormat="1" applyFont="1" applyFill="1" applyBorder="1" applyAlignment="1" applyProtection="1">
      <alignment horizontal="center"/>
      <protection/>
    </xf>
    <xf numFmtId="177" fontId="0" fillId="34" borderId="16" xfId="66" applyFont="1" applyFill="1" applyBorder="1" applyAlignment="1" applyProtection="1">
      <alignment horizontal="center"/>
      <protection/>
    </xf>
    <xf numFmtId="177" fontId="0" fillId="34" borderId="20" xfId="66" applyFont="1" applyFill="1" applyBorder="1" applyAlignment="1" applyProtection="1">
      <alignment horizontal="center"/>
      <protection/>
    </xf>
    <xf numFmtId="177" fontId="0" fillId="34" borderId="17" xfId="66" applyFont="1" applyFill="1" applyBorder="1" applyAlignment="1" applyProtection="1">
      <alignment horizontal="center"/>
      <protection/>
    </xf>
    <xf numFmtId="177" fontId="2" fillId="36" borderId="12" xfId="0" applyNumberFormat="1" applyFont="1" applyFill="1" applyBorder="1" applyAlignment="1" applyProtection="1">
      <alignment vertical="center"/>
      <protection/>
    </xf>
    <xf numFmtId="177" fontId="2" fillId="34" borderId="12" xfId="66" applyFont="1" applyFill="1" applyBorder="1" applyAlignment="1" applyProtection="1">
      <alignment vertical="center"/>
      <protection/>
    </xf>
    <xf numFmtId="177" fontId="0" fillId="34" borderId="23" xfId="66" applyFont="1" applyFill="1" applyBorder="1" applyAlignment="1" applyProtection="1">
      <alignment horizontal="center"/>
      <protection/>
    </xf>
    <xf numFmtId="177" fontId="0" fillId="34" borderId="26" xfId="66" applyFont="1" applyFill="1" applyBorder="1" applyAlignment="1" applyProtection="1">
      <alignment horizontal="center"/>
      <protection/>
    </xf>
    <xf numFmtId="177" fontId="0" fillId="34" borderId="21" xfId="66" applyFont="1" applyFill="1" applyBorder="1" applyAlignment="1" applyProtection="1">
      <alignment horizontal="center"/>
      <protection/>
    </xf>
    <xf numFmtId="177" fontId="2" fillId="36" borderId="25" xfId="0" applyNumberFormat="1" applyFont="1" applyFill="1" applyBorder="1" applyAlignment="1" applyProtection="1">
      <alignment vertical="center"/>
      <protection/>
    </xf>
    <xf numFmtId="177" fontId="2" fillId="33" borderId="12" xfId="0" applyNumberFormat="1" applyFont="1" applyFill="1" applyBorder="1" applyAlignment="1" applyProtection="1">
      <alignment vertical="center"/>
      <protection/>
    </xf>
    <xf numFmtId="10" fontId="2" fillId="33" borderId="12" xfId="0" applyNumberFormat="1" applyFont="1" applyFill="1" applyBorder="1" applyAlignment="1" applyProtection="1">
      <alignment horizontal="center" vertical="center"/>
      <protection/>
    </xf>
    <xf numFmtId="177" fontId="3" fillId="34" borderId="12" xfId="66" applyFont="1" applyFill="1" applyBorder="1" applyAlignment="1" applyProtection="1">
      <alignment vertical="center"/>
      <protection/>
    </xf>
    <xf numFmtId="10" fontId="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0" fillId="0" borderId="29" xfId="0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2" fillId="36" borderId="13" xfId="0" applyFont="1" applyFill="1" applyBorder="1" applyAlignment="1">
      <alignment horizontal="right" vertical="center"/>
    </xf>
    <xf numFmtId="10" fontId="0" fillId="0" borderId="17" xfId="0" applyNumberFormat="1" applyFont="1" applyFill="1" applyBorder="1" applyAlignment="1" applyProtection="1">
      <alignment horizontal="left"/>
      <protection locked="0"/>
    </xf>
    <xf numFmtId="10" fontId="10" fillId="0" borderId="17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10" fontId="2" fillId="36" borderId="12" xfId="52" applyNumberFormat="1" applyFont="1" applyFill="1" applyBorder="1" applyAlignment="1" applyProtection="1">
      <alignment vertical="center"/>
      <protection/>
    </xf>
    <xf numFmtId="10" fontId="0" fillId="35" borderId="17" xfId="0" applyNumberFormat="1" applyFont="1" applyFill="1" applyBorder="1" applyAlignment="1" applyProtection="1">
      <alignment horizontal="right"/>
      <protection locked="0"/>
    </xf>
    <xf numFmtId="0" fontId="8" fillId="0" borderId="27" xfId="0" applyFont="1" applyBorder="1" applyAlignment="1">
      <alignment horizontal="right"/>
    </xf>
    <xf numFmtId="0" fontId="2" fillId="34" borderId="15" xfId="0" applyFont="1" applyFill="1" applyBorder="1" applyAlignment="1">
      <alignment horizontal="center" vertical="center" wrapText="1"/>
    </xf>
    <xf numFmtId="177" fontId="0" fillId="34" borderId="30" xfId="52" applyNumberFormat="1" applyFont="1" applyFill="1" applyBorder="1" applyAlignment="1" applyProtection="1">
      <alignment/>
      <protection/>
    </xf>
    <xf numFmtId="177" fontId="2" fillId="36" borderId="12" xfId="52" applyNumberFormat="1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 locked="0"/>
    </xf>
    <xf numFmtId="0" fontId="0" fillId="35" borderId="23" xfId="0" applyFont="1" applyFill="1" applyBorder="1" applyAlignment="1" applyProtection="1">
      <alignment horizontal="center"/>
      <protection locked="0"/>
    </xf>
    <xf numFmtId="177" fontId="0" fillId="35" borderId="23" xfId="66" applyFont="1" applyFill="1" applyBorder="1" applyAlignment="1" applyProtection="1">
      <alignment horizontal="center" wrapText="1"/>
      <protection locked="0"/>
    </xf>
    <xf numFmtId="0" fontId="0" fillId="35" borderId="23" xfId="66" applyNumberFormat="1" applyFont="1" applyFill="1" applyBorder="1" applyAlignment="1" applyProtection="1">
      <alignment horizontal="center" vertical="center"/>
      <protection locked="0"/>
    </xf>
    <xf numFmtId="177" fontId="0" fillId="34" borderId="23" xfId="66" applyFont="1" applyFill="1" applyBorder="1" applyAlignment="1" applyProtection="1">
      <alignment horizontal="center" vertical="center"/>
      <protection/>
    </xf>
    <xf numFmtId="0" fontId="2" fillId="0" borderId="15" xfId="66" applyNumberFormat="1" applyFont="1" applyBorder="1" applyAlignment="1">
      <alignment horizontal="center" vertical="center"/>
    </xf>
    <xf numFmtId="177" fontId="2" fillId="0" borderId="12" xfId="66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left"/>
    </xf>
    <xf numFmtId="0" fontId="0" fillId="0" borderId="21" xfId="0" applyFont="1" applyBorder="1" applyAlignment="1">
      <alignment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/>
    </xf>
    <xf numFmtId="0" fontId="0" fillId="0" borderId="0" xfId="0" applyAlignment="1">
      <alignment vertical="center"/>
    </xf>
    <xf numFmtId="4" fontId="0" fillId="0" borderId="12" xfId="0" applyNumberFormat="1" applyBorder="1" applyAlignment="1">
      <alignment vertical="center"/>
    </xf>
    <xf numFmtId="0" fontId="17" fillId="37" borderId="0" xfId="0" applyFont="1" applyFill="1" applyAlignment="1">
      <alignment/>
    </xf>
    <xf numFmtId="0" fontId="0" fillId="37" borderId="0" xfId="0" applyFont="1" applyFill="1" applyAlignment="1">
      <alignment horizontal="left" vertical="center"/>
    </xf>
    <xf numFmtId="0" fontId="0" fillId="37" borderId="12" xfId="0" applyFont="1" applyFill="1" applyBorder="1" applyAlignment="1">
      <alignment vertical="center"/>
    </xf>
    <xf numFmtId="0" fontId="0" fillId="37" borderId="0" xfId="0" applyFill="1" applyAlignment="1">
      <alignment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 wrapText="1"/>
    </xf>
    <xf numFmtId="4" fontId="2" fillId="38" borderId="12" xfId="0" applyNumberFormat="1" applyFont="1" applyFill="1" applyBorder="1" applyAlignment="1">
      <alignment vertical="center"/>
    </xf>
    <xf numFmtId="0" fontId="19" fillId="38" borderId="12" xfId="0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9" fillId="38" borderId="12" xfId="0" applyFont="1" applyFill="1" applyBorder="1" applyAlignment="1">
      <alignment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37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2" fillId="0" borderId="0" xfId="0" applyFont="1" applyAlignment="1">
      <alignment horizontal="right"/>
    </xf>
    <xf numFmtId="0" fontId="23" fillId="0" borderId="31" xfId="0" applyFont="1" applyBorder="1" applyAlignment="1" applyProtection="1">
      <alignment/>
      <protection locked="0"/>
    </xf>
    <xf numFmtId="0" fontId="23" fillId="0" borderId="14" xfId="0" applyFont="1" applyBorder="1" applyAlignment="1" applyProtection="1">
      <alignment/>
      <protection locked="0"/>
    </xf>
    <xf numFmtId="0" fontId="21" fillId="37" borderId="31" xfId="0" applyFont="1" applyFill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0" xfId="0" applyAlignment="1">
      <alignment horizontal="center"/>
    </xf>
    <xf numFmtId="10" fontId="0" fillId="35" borderId="17" xfId="52" applyNumberFormat="1" applyFont="1" applyFill="1" applyBorder="1" applyAlignment="1" applyProtection="1">
      <alignment horizontal="right"/>
      <protection locked="0"/>
    </xf>
    <xf numFmtId="10" fontId="0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10" fontId="0" fillId="35" borderId="17" xfId="0" applyNumberFormat="1" applyFont="1" applyFill="1" applyBorder="1" applyAlignment="1" applyProtection="1">
      <alignment horizontal="left"/>
      <protection/>
    </xf>
    <xf numFmtId="0" fontId="0" fillId="35" borderId="17" xfId="0" applyFont="1" applyFill="1" applyBorder="1" applyAlignment="1" applyProtection="1">
      <alignment/>
      <protection locked="0"/>
    </xf>
    <xf numFmtId="10" fontId="0" fillId="35" borderId="16" xfId="52" applyNumberFormat="1" applyFont="1" applyFill="1" applyBorder="1" applyAlignment="1" applyProtection="1">
      <alignment horizontal="right"/>
      <protection/>
    </xf>
    <xf numFmtId="177" fontId="0" fillId="34" borderId="32" xfId="52" applyNumberFormat="1" applyFont="1" applyFill="1" applyBorder="1" applyAlignment="1" applyProtection="1">
      <alignment/>
      <protection/>
    </xf>
    <xf numFmtId="10" fontId="0" fillId="35" borderId="21" xfId="0" applyNumberFormat="1" applyFont="1" applyFill="1" applyBorder="1" applyAlignment="1" applyProtection="1">
      <alignment horizontal="right"/>
      <protection locked="0"/>
    </xf>
    <xf numFmtId="177" fontId="0" fillId="34" borderId="33" xfId="52" applyNumberFormat="1" applyFont="1" applyFill="1" applyBorder="1" applyAlignment="1" applyProtection="1">
      <alignment/>
      <protection/>
    </xf>
    <xf numFmtId="10" fontId="2" fillId="35" borderId="12" xfId="52" applyNumberFormat="1" applyFont="1" applyFill="1" applyBorder="1" applyAlignment="1" applyProtection="1">
      <alignment horizontal="right"/>
      <protection/>
    </xf>
    <xf numFmtId="177" fontId="2" fillId="34" borderId="12" xfId="52" applyNumberFormat="1" applyFont="1" applyFill="1" applyBorder="1" applyAlignment="1" applyProtection="1">
      <alignment/>
      <protection/>
    </xf>
    <xf numFmtId="10" fontId="0" fillId="35" borderId="12" xfId="52" applyNumberFormat="1" applyFont="1" applyFill="1" applyBorder="1" applyAlignment="1" applyProtection="1">
      <alignment horizontal="right"/>
      <protection/>
    </xf>
    <xf numFmtId="177" fontId="0" fillId="34" borderId="15" xfId="52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 wrapText="1"/>
    </xf>
    <xf numFmtId="10" fontId="0" fillId="0" borderId="16" xfId="0" applyNumberFormat="1" applyFont="1" applyFill="1" applyBorder="1" applyAlignment="1" applyProtection="1">
      <alignment horizontal="left"/>
      <protection locked="0"/>
    </xf>
    <xf numFmtId="177" fontId="0" fillId="34" borderId="12" xfId="52" applyNumberFormat="1" applyFont="1" applyFill="1" applyBorder="1" applyAlignment="1" applyProtection="1">
      <alignment/>
      <protection/>
    </xf>
    <xf numFmtId="177" fontId="0" fillId="34" borderId="16" xfId="52" applyNumberFormat="1" applyFont="1" applyFill="1" applyBorder="1" applyAlignment="1" applyProtection="1">
      <alignment/>
      <protection/>
    </xf>
    <xf numFmtId="10" fontId="0" fillId="0" borderId="21" xfId="0" applyNumberFormat="1" applyFont="1" applyFill="1" applyBorder="1" applyAlignment="1" applyProtection="1">
      <alignment horizontal="left"/>
      <protection locked="0"/>
    </xf>
    <xf numFmtId="10" fontId="0" fillId="35" borderId="21" xfId="52" applyNumberFormat="1" applyFont="1" applyFill="1" applyBorder="1" applyAlignment="1" applyProtection="1">
      <alignment horizontal="right"/>
      <protection/>
    </xf>
    <xf numFmtId="177" fontId="0" fillId="34" borderId="21" xfId="52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177" fontId="0" fillId="0" borderId="31" xfId="0" applyNumberFormat="1" applyFont="1" applyFill="1" applyBorder="1" applyAlignment="1" applyProtection="1">
      <alignment horizontal="center"/>
      <protection/>
    </xf>
    <xf numFmtId="10" fontId="0" fillId="0" borderId="34" xfId="0" applyNumberFormat="1" applyFont="1" applyFill="1" applyBorder="1" applyAlignment="1" applyProtection="1">
      <alignment horizontal="left"/>
      <protection locked="0"/>
    </xf>
    <xf numFmtId="10" fontId="0" fillId="35" borderId="35" xfId="0" applyNumberFormat="1" applyFont="1" applyFill="1" applyBorder="1" applyAlignment="1" applyProtection="1">
      <alignment horizontal="right"/>
      <protection locked="0"/>
    </xf>
    <xf numFmtId="177" fontId="0" fillId="34" borderId="36" xfId="52" applyNumberFormat="1" applyFont="1" applyFill="1" applyBorder="1" applyAlignment="1" applyProtection="1">
      <alignment/>
      <protection/>
    </xf>
    <xf numFmtId="10" fontId="0" fillId="35" borderId="37" xfId="0" applyNumberFormat="1" applyFont="1" applyFill="1" applyBorder="1" applyAlignment="1" applyProtection="1">
      <alignment horizontal="center"/>
      <protection locked="0"/>
    </xf>
    <xf numFmtId="10" fontId="0" fillId="35" borderId="38" xfId="0" applyNumberFormat="1" applyFont="1" applyFill="1" applyBorder="1" applyAlignment="1" applyProtection="1">
      <alignment horizontal="right"/>
      <protection locked="0"/>
    </xf>
    <xf numFmtId="177" fontId="0" fillId="34" borderId="39" xfId="52" applyNumberFormat="1" applyFont="1" applyFill="1" applyBorder="1" applyAlignment="1" applyProtection="1">
      <alignment/>
      <protection/>
    </xf>
    <xf numFmtId="10" fontId="0" fillId="35" borderId="40" xfId="0" applyNumberFormat="1" applyFont="1" applyFill="1" applyBorder="1" applyAlignment="1" applyProtection="1">
      <alignment horizontal="center"/>
      <protection locked="0"/>
    </xf>
    <xf numFmtId="10" fontId="0" fillId="35" borderId="41" xfId="0" applyNumberFormat="1" applyFont="1" applyFill="1" applyBorder="1" applyAlignment="1" applyProtection="1">
      <alignment horizontal="right"/>
      <protection locked="0"/>
    </xf>
    <xf numFmtId="177" fontId="0" fillId="34" borderId="42" xfId="52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177" fontId="0" fillId="34" borderId="21" xfId="0" applyNumberFormat="1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/>
      <protection/>
    </xf>
    <xf numFmtId="10" fontId="0" fillId="35" borderId="37" xfId="0" applyNumberFormat="1" applyFont="1" applyFill="1" applyBorder="1" applyAlignment="1" applyProtection="1">
      <alignment horizontal="right"/>
      <protection/>
    </xf>
    <xf numFmtId="10" fontId="0" fillId="35" borderId="40" xfId="0" applyNumberFormat="1" applyFont="1" applyFill="1" applyBorder="1" applyAlignment="1" applyProtection="1">
      <alignment horizontal="right"/>
      <protection/>
    </xf>
    <xf numFmtId="10" fontId="0" fillId="35" borderId="34" xfId="0" applyNumberFormat="1" applyFont="1" applyFill="1" applyBorder="1" applyAlignment="1" applyProtection="1">
      <alignment horizontal="right"/>
      <protection locked="0"/>
    </xf>
    <xf numFmtId="10" fontId="0" fillId="0" borderId="44" xfId="0" applyNumberFormat="1" applyFont="1" applyFill="1" applyBorder="1" applyAlignment="1" applyProtection="1">
      <alignment horizontal="left"/>
      <protection locked="0"/>
    </xf>
    <xf numFmtId="10" fontId="0" fillId="35" borderId="45" xfId="0" applyNumberFormat="1" applyFont="1" applyFill="1" applyBorder="1" applyAlignment="1" applyProtection="1">
      <alignment horizontal="right"/>
      <protection locked="0"/>
    </xf>
    <xf numFmtId="0" fontId="0" fillId="35" borderId="20" xfId="50" applyFont="1" applyFill="1" applyBorder="1" applyAlignment="1" applyProtection="1">
      <alignment vertical="center"/>
      <protection locked="0"/>
    </xf>
    <xf numFmtId="0" fontId="0" fillId="35" borderId="20" xfId="50" applyFont="1" applyFill="1" applyBorder="1" applyAlignment="1" applyProtection="1">
      <alignment horizontal="center"/>
      <protection locked="0"/>
    </xf>
    <xf numFmtId="177" fontId="0" fillId="35" borderId="20" xfId="56" applyFont="1" applyFill="1" applyBorder="1" applyAlignment="1" applyProtection="1">
      <alignment horizontal="center" wrapText="1"/>
      <protection locked="0"/>
    </xf>
    <xf numFmtId="0" fontId="0" fillId="35" borderId="20" xfId="56" applyNumberFormat="1" applyFont="1" applyFill="1" applyBorder="1" applyAlignment="1" applyProtection="1">
      <alignment horizontal="center" vertical="center"/>
      <protection locked="0"/>
    </xf>
    <xf numFmtId="10" fontId="0" fillId="35" borderId="16" xfId="50" applyNumberFormat="1" applyFont="1" applyFill="1" applyBorder="1" applyAlignment="1" applyProtection="1">
      <alignment horizontal="center"/>
      <protection locked="0"/>
    </xf>
    <xf numFmtId="10" fontId="0" fillId="35" borderId="17" xfId="50" applyNumberFormat="1" applyFont="1" applyFill="1" applyBorder="1" applyAlignment="1" applyProtection="1">
      <alignment horizontal="center"/>
      <protection locked="0"/>
    </xf>
    <xf numFmtId="10" fontId="0" fillId="35" borderId="21" xfId="5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0" fontId="0" fillId="35" borderId="17" xfId="50" applyNumberFormat="1" applyFont="1" applyFill="1" applyBorder="1" applyAlignment="1" applyProtection="1">
      <alignment horizontal="left"/>
      <protection locked="0"/>
    </xf>
    <xf numFmtId="10" fontId="0" fillId="35" borderId="20" xfId="50" applyNumberFormat="1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4" fontId="0" fillId="0" borderId="12" xfId="0" applyNumberFormat="1" applyFont="1" applyBorder="1" applyAlignment="1" applyProtection="1">
      <alignment vertical="center"/>
      <protection locked="0"/>
    </xf>
    <xf numFmtId="0" fontId="21" fillId="39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21" fillId="39" borderId="3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18" fillId="38" borderId="19" xfId="0" applyFont="1" applyFill="1" applyBorder="1" applyAlignment="1">
      <alignment horizontal="justify" vertical="center" wrapText="1"/>
    </xf>
    <xf numFmtId="0" fontId="18" fillId="38" borderId="29" xfId="0" applyFont="1" applyFill="1" applyBorder="1" applyAlignment="1">
      <alignment horizontal="justify" vertical="center" wrapText="1"/>
    </xf>
    <xf numFmtId="0" fontId="18" fillId="38" borderId="28" xfId="0" applyFont="1" applyFill="1" applyBorder="1" applyAlignment="1">
      <alignment horizontal="justify" vertical="center" wrapText="1"/>
    </xf>
    <xf numFmtId="0" fontId="18" fillId="38" borderId="24" xfId="0" applyFont="1" applyFill="1" applyBorder="1" applyAlignment="1">
      <alignment horizontal="justify" vertical="center" wrapText="1"/>
    </xf>
    <xf numFmtId="0" fontId="18" fillId="38" borderId="0" xfId="0" applyFont="1" applyFill="1" applyBorder="1" applyAlignment="1">
      <alignment horizontal="justify" vertical="center" wrapText="1"/>
    </xf>
    <xf numFmtId="0" fontId="18" fillId="38" borderId="27" xfId="0" applyFont="1" applyFill="1" applyBorder="1" applyAlignment="1">
      <alignment horizontal="justify" vertical="center" wrapText="1"/>
    </xf>
    <xf numFmtId="0" fontId="18" fillId="38" borderId="46" xfId="0" applyFont="1" applyFill="1" applyBorder="1" applyAlignment="1">
      <alignment horizontal="justify" vertical="center" wrapText="1"/>
    </xf>
    <xf numFmtId="0" fontId="18" fillId="38" borderId="31" xfId="0" applyFont="1" applyFill="1" applyBorder="1" applyAlignment="1">
      <alignment horizontal="justify" vertical="center" wrapText="1"/>
    </xf>
    <xf numFmtId="0" fontId="18" fillId="38" borderId="47" xfId="0" applyFont="1" applyFill="1" applyBorder="1" applyAlignment="1">
      <alignment horizontal="justify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Saída" xfId="54"/>
    <cellStyle name="Comma [0]" xfId="55"/>
    <cellStyle name="Separador de milhares 2" xfId="56"/>
    <cellStyle name="Separador de milhares 2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19050</xdr:rowOff>
    </xdr:from>
    <xdr:to>
      <xdr:col>6</xdr:col>
      <xdr:colOff>504825</xdr:colOff>
      <xdr:row>1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9050"/>
          <a:ext cx="1190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47625</xdr:rowOff>
    </xdr:from>
    <xdr:to>
      <xdr:col>5</xdr:col>
      <xdr:colOff>1285875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47625"/>
          <a:ext cx="1076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47625</xdr:rowOff>
    </xdr:from>
    <xdr:to>
      <xdr:col>8</xdr:col>
      <xdr:colOff>400050</xdr:colOff>
      <xdr:row>0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7625"/>
          <a:ext cx="1076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284"/>
  <sheetViews>
    <sheetView showGridLines="0" tabSelected="1" zoomScalePageLayoutView="0" workbookViewId="0" topLeftCell="A1">
      <selection activeCell="G207" sqref="G207"/>
    </sheetView>
  </sheetViews>
  <sheetFormatPr defaultColWidth="9.140625" defaultRowHeight="12.75"/>
  <cols>
    <col min="1" max="1" width="32.00390625" style="1" customWidth="1"/>
    <col min="2" max="2" width="17.8515625" style="1" customWidth="1"/>
    <col min="3" max="3" width="20.7109375" style="1" customWidth="1"/>
    <col min="4" max="4" width="18.7109375" style="1" customWidth="1"/>
    <col min="5" max="5" width="19.7109375" style="1" customWidth="1"/>
    <col min="6" max="7" width="11.8515625" style="1" customWidth="1"/>
    <col min="8" max="16384" width="9.140625" style="1" customWidth="1"/>
  </cols>
  <sheetData>
    <row r="1" spans="1:5" ht="18" customHeight="1">
      <c r="A1" s="211" t="s">
        <v>134</v>
      </c>
      <c r="B1" s="211"/>
      <c r="C1" s="211"/>
      <c r="D1" s="211"/>
      <c r="E1" s="211"/>
    </row>
    <row r="2" spans="1:6" ht="14.25" customHeight="1">
      <c r="A2" s="151" t="s">
        <v>103</v>
      </c>
      <c r="B2" s="152" t="s">
        <v>143</v>
      </c>
      <c r="C2" s="152"/>
      <c r="D2" s="152"/>
      <c r="E2" s="152"/>
      <c r="F2"/>
    </row>
    <row r="3" spans="1:5" ht="14.25" customHeight="1">
      <c r="A3" s="151" t="s">
        <v>114</v>
      </c>
      <c r="B3" s="153" t="s">
        <v>166</v>
      </c>
      <c r="C3" s="153"/>
      <c r="D3" s="153"/>
      <c r="E3" s="153"/>
    </row>
    <row r="4" spans="1:5" s="7" customFormat="1" ht="15" customHeight="1">
      <c r="A4" s="73" t="s">
        <v>80</v>
      </c>
      <c r="B4" s="71" t="s">
        <v>45</v>
      </c>
      <c r="C4" s="71"/>
      <c r="D4" s="71"/>
      <c r="E4" s="71"/>
    </row>
    <row r="5" s="2" customFormat="1" ht="6" customHeight="1"/>
    <row r="6" s="2" customFormat="1" ht="12.75">
      <c r="A6" s="5" t="s">
        <v>98</v>
      </c>
    </row>
    <row r="7" spans="1:5" s="5" customFormat="1" ht="24.75" customHeight="1">
      <c r="A7" s="35" t="s">
        <v>0</v>
      </c>
      <c r="B7" s="35" t="s">
        <v>20</v>
      </c>
      <c r="C7" s="35" t="s">
        <v>86</v>
      </c>
      <c r="D7" s="35" t="s">
        <v>21</v>
      </c>
      <c r="E7" s="35" t="s">
        <v>87</v>
      </c>
    </row>
    <row r="8" spans="1:5" ht="13.5" customHeight="1">
      <c r="A8" s="199" t="s">
        <v>153</v>
      </c>
      <c r="B8" s="200">
        <v>130</v>
      </c>
      <c r="C8" s="201">
        <v>40.5</v>
      </c>
      <c r="D8" s="202">
        <v>1</v>
      </c>
      <c r="E8" s="82">
        <f aca="true" t="shared" si="0" ref="E8:E71">B8*C8*D8</f>
        <v>5265</v>
      </c>
    </row>
    <row r="9" spans="1:5" ht="13.5" customHeight="1">
      <c r="A9" s="199" t="s">
        <v>154</v>
      </c>
      <c r="B9" s="200">
        <v>260</v>
      </c>
      <c r="C9" s="201">
        <v>17.69</v>
      </c>
      <c r="D9" s="202">
        <v>1</v>
      </c>
      <c r="E9" s="82">
        <f t="shared" si="0"/>
        <v>4599.400000000001</v>
      </c>
    </row>
    <row r="10" spans="1:5" ht="13.5" customHeight="1">
      <c r="A10" s="36" t="s">
        <v>155</v>
      </c>
      <c r="B10" s="37">
        <v>130</v>
      </c>
      <c r="C10" s="201">
        <v>13.5</v>
      </c>
      <c r="D10" s="39">
        <v>1</v>
      </c>
      <c r="E10" s="82">
        <f t="shared" si="0"/>
        <v>1755</v>
      </c>
    </row>
    <row r="11" spans="1:5" ht="13.5" customHeight="1">
      <c r="A11" s="199" t="s">
        <v>151</v>
      </c>
      <c r="B11" s="37">
        <v>260</v>
      </c>
      <c r="C11" s="201">
        <v>9.81</v>
      </c>
      <c r="D11" s="202">
        <v>4</v>
      </c>
      <c r="E11" s="82">
        <f t="shared" si="0"/>
        <v>10202.4</v>
      </c>
    </row>
    <row r="12" spans="1:5" ht="13.5" customHeight="1">
      <c r="A12" s="199" t="s">
        <v>148</v>
      </c>
      <c r="B12" s="37">
        <v>260</v>
      </c>
      <c r="C12" s="201">
        <v>5.96</v>
      </c>
      <c r="D12" s="202">
        <v>4</v>
      </c>
      <c r="E12" s="82">
        <f t="shared" si="0"/>
        <v>6198.4</v>
      </c>
    </row>
    <row r="13" spans="1:5" ht="13.5" customHeight="1">
      <c r="A13" s="199"/>
      <c r="B13" s="200"/>
      <c r="C13" s="201"/>
      <c r="D13" s="202"/>
      <c r="E13" s="82">
        <f t="shared" si="0"/>
        <v>0</v>
      </c>
    </row>
    <row r="14" spans="1:5" ht="13.5" customHeight="1">
      <c r="A14" s="199"/>
      <c r="B14" s="200"/>
      <c r="C14" s="201"/>
      <c r="D14" s="202"/>
      <c r="E14" s="82">
        <f t="shared" si="0"/>
        <v>0</v>
      </c>
    </row>
    <row r="15" spans="1:5" ht="13.5" customHeight="1">
      <c r="A15" s="36"/>
      <c r="B15" s="37"/>
      <c r="C15" s="38"/>
      <c r="D15" s="39"/>
      <c r="E15" s="82">
        <f t="shared" si="0"/>
        <v>0</v>
      </c>
    </row>
    <row r="16" spans="1:5" ht="13.5" customHeight="1">
      <c r="A16" s="36"/>
      <c r="B16" s="37"/>
      <c r="C16" s="38"/>
      <c r="D16" s="39"/>
      <c r="E16" s="82">
        <f t="shared" si="0"/>
        <v>0</v>
      </c>
    </row>
    <row r="17" spans="1:5" ht="13.5" customHeight="1">
      <c r="A17" s="36"/>
      <c r="B17" s="37"/>
      <c r="C17" s="38"/>
      <c r="D17" s="39"/>
      <c r="E17" s="82">
        <f t="shared" si="0"/>
        <v>0</v>
      </c>
    </row>
    <row r="18" spans="1:5" ht="13.5" customHeight="1">
      <c r="A18" s="36"/>
      <c r="B18" s="37"/>
      <c r="C18" s="38"/>
      <c r="D18" s="39"/>
      <c r="E18" s="82">
        <f t="shared" si="0"/>
        <v>0</v>
      </c>
    </row>
    <row r="19" spans="1:5" ht="13.5" customHeight="1">
      <c r="A19" s="36"/>
      <c r="B19" s="37"/>
      <c r="C19" s="38"/>
      <c r="D19" s="39"/>
      <c r="E19" s="82">
        <f t="shared" si="0"/>
        <v>0</v>
      </c>
    </row>
    <row r="20" spans="1:5" ht="13.5" customHeight="1">
      <c r="A20" s="36"/>
      <c r="B20" s="37"/>
      <c r="C20" s="38"/>
      <c r="D20" s="39"/>
      <c r="E20" s="82">
        <f t="shared" si="0"/>
        <v>0</v>
      </c>
    </row>
    <row r="21" spans="1:5" ht="13.5" customHeight="1">
      <c r="A21" s="36"/>
      <c r="B21" s="37"/>
      <c r="C21" s="38"/>
      <c r="D21" s="39"/>
      <c r="E21" s="82">
        <f t="shared" si="0"/>
        <v>0</v>
      </c>
    </row>
    <row r="22" spans="1:5" ht="13.5" customHeight="1">
      <c r="A22" s="36"/>
      <c r="B22" s="37"/>
      <c r="C22" s="38"/>
      <c r="D22" s="39"/>
      <c r="E22" s="82">
        <f t="shared" si="0"/>
        <v>0</v>
      </c>
    </row>
    <row r="23" spans="1:5" ht="13.5" customHeight="1">
      <c r="A23" s="36"/>
      <c r="B23" s="37"/>
      <c r="C23" s="38"/>
      <c r="D23" s="39"/>
      <c r="E23" s="82">
        <f t="shared" si="0"/>
        <v>0</v>
      </c>
    </row>
    <row r="24" spans="1:5" ht="13.5" customHeight="1">
      <c r="A24" s="36"/>
      <c r="B24" s="37"/>
      <c r="C24" s="38"/>
      <c r="D24" s="39"/>
      <c r="E24" s="82">
        <f t="shared" si="0"/>
        <v>0</v>
      </c>
    </row>
    <row r="25" spans="1:5" ht="13.5" customHeight="1">
      <c r="A25" s="36"/>
      <c r="B25" s="37"/>
      <c r="C25" s="38"/>
      <c r="D25" s="39"/>
      <c r="E25" s="82">
        <f t="shared" si="0"/>
        <v>0</v>
      </c>
    </row>
    <row r="26" spans="1:5" ht="13.5" customHeight="1">
      <c r="A26" s="36"/>
      <c r="B26" s="37"/>
      <c r="C26" s="38"/>
      <c r="D26" s="39"/>
      <c r="E26" s="82">
        <f t="shared" si="0"/>
        <v>0</v>
      </c>
    </row>
    <row r="27" spans="1:5" ht="13.5" customHeight="1">
      <c r="A27" s="36"/>
      <c r="B27" s="37"/>
      <c r="C27" s="38"/>
      <c r="D27" s="39"/>
      <c r="E27" s="82">
        <f t="shared" si="0"/>
        <v>0</v>
      </c>
    </row>
    <row r="28" spans="1:5" ht="13.5" customHeight="1">
      <c r="A28" s="36"/>
      <c r="B28" s="37"/>
      <c r="C28" s="38"/>
      <c r="D28" s="39"/>
      <c r="E28" s="82">
        <f t="shared" si="0"/>
        <v>0</v>
      </c>
    </row>
    <row r="29" spans="1:5" ht="13.5" customHeight="1">
      <c r="A29" s="36"/>
      <c r="B29" s="37"/>
      <c r="C29" s="38"/>
      <c r="D29" s="39"/>
      <c r="E29" s="82">
        <f t="shared" si="0"/>
        <v>0</v>
      </c>
    </row>
    <row r="30" spans="1:5" ht="13.5" customHeight="1">
      <c r="A30" s="36"/>
      <c r="B30" s="37"/>
      <c r="C30" s="38"/>
      <c r="D30" s="39"/>
      <c r="E30" s="82">
        <f t="shared" si="0"/>
        <v>0</v>
      </c>
    </row>
    <row r="31" spans="1:5" ht="13.5" customHeight="1">
      <c r="A31" s="36"/>
      <c r="B31" s="37"/>
      <c r="C31" s="38"/>
      <c r="D31" s="39"/>
      <c r="E31" s="82">
        <f t="shared" si="0"/>
        <v>0</v>
      </c>
    </row>
    <row r="32" spans="1:5" ht="13.5" customHeight="1">
      <c r="A32" s="36"/>
      <c r="B32" s="37"/>
      <c r="C32" s="38"/>
      <c r="D32" s="39"/>
      <c r="E32" s="82">
        <f t="shared" si="0"/>
        <v>0</v>
      </c>
    </row>
    <row r="33" spans="1:5" ht="13.5" customHeight="1">
      <c r="A33" s="36"/>
      <c r="B33" s="37"/>
      <c r="C33" s="38"/>
      <c r="D33" s="39"/>
      <c r="E33" s="82">
        <f t="shared" si="0"/>
        <v>0</v>
      </c>
    </row>
    <row r="34" spans="1:5" ht="13.5" customHeight="1">
      <c r="A34" s="36"/>
      <c r="B34" s="37"/>
      <c r="C34" s="38"/>
      <c r="D34" s="39"/>
      <c r="E34" s="82">
        <f t="shared" si="0"/>
        <v>0</v>
      </c>
    </row>
    <row r="35" spans="1:5" ht="13.5" customHeight="1">
      <c r="A35" s="36"/>
      <c r="B35" s="37"/>
      <c r="C35" s="38"/>
      <c r="D35" s="39"/>
      <c r="E35" s="82">
        <f t="shared" si="0"/>
        <v>0</v>
      </c>
    </row>
    <row r="36" spans="1:5" ht="13.5" customHeight="1">
      <c r="A36" s="36"/>
      <c r="B36" s="37"/>
      <c r="C36" s="38"/>
      <c r="D36" s="39"/>
      <c r="E36" s="82">
        <f t="shared" si="0"/>
        <v>0</v>
      </c>
    </row>
    <row r="37" spans="1:5" ht="13.5" customHeight="1">
      <c r="A37" s="36"/>
      <c r="B37" s="37"/>
      <c r="C37" s="38"/>
      <c r="D37" s="39"/>
      <c r="E37" s="82">
        <f t="shared" si="0"/>
        <v>0</v>
      </c>
    </row>
    <row r="38" spans="1:5" ht="13.5" customHeight="1">
      <c r="A38" s="36"/>
      <c r="B38" s="37"/>
      <c r="C38" s="38"/>
      <c r="D38" s="39"/>
      <c r="E38" s="82">
        <f t="shared" si="0"/>
        <v>0</v>
      </c>
    </row>
    <row r="39" spans="1:5" ht="13.5" customHeight="1">
      <c r="A39" s="36"/>
      <c r="B39" s="37"/>
      <c r="C39" s="38"/>
      <c r="D39" s="39"/>
      <c r="E39" s="82">
        <f t="shared" si="0"/>
        <v>0</v>
      </c>
    </row>
    <row r="40" spans="1:5" ht="13.5" customHeight="1">
      <c r="A40" s="36"/>
      <c r="B40" s="37"/>
      <c r="C40" s="38"/>
      <c r="D40" s="39"/>
      <c r="E40" s="82">
        <f t="shared" si="0"/>
        <v>0</v>
      </c>
    </row>
    <row r="41" spans="1:5" ht="13.5" customHeight="1">
      <c r="A41" s="36"/>
      <c r="B41" s="37"/>
      <c r="C41" s="38"/>
      <c r="D41" s="39"/>
      <c r="E41" s="82">
        <f t="shared" si="0"/>
        <v>0</v>
      </c>
    </row>
    <row r="42" spans="1:5" ht="13.5" customHeight="1">
      <c r="A42" s="36"/>
      <c r="B42" s="37"/>
      <c r="C42" s="38"/>
      <c r="D42" s="39"/>
      <c r="E42" s="82">
        <f t="shared" si="0"/>
        <v>0</v>
      </c>
    </row>
    <row r="43" spans="1:5" ht="13.5" customHeight="1">
      <c r="A43" s="36"/>
      <c r="B43" s="37"/>
      <c r="C43" s="38"/>
      <c r="D43" s="39"/>
      <c r="E43" s="82">
        <f t="shared" si="0"/>
        <v>0</v>
      </c>
    </row>
    <row r="44" spans="1:5" ht="13.5" customHeight="1">
      <c r="A44" s="36"/>
      <c r="B44" s="37"/>
      <c r="C44" s="38"/>
      <c r="D44" s="39"/>
      <c r="E44" s="82">
        <f t="shared" si="0"/>
        <v>0</v>
      </c>
    </row>
    <row r="45" spans="1:5" ht="13.5" customHeight="1">
      <c r="A45" s="36"/>
      <c r="B45" s="37"/>
      <c r="C45" s="38"/>
      <c r="D45" s="39"/>
      <c r="E45" s="82">
        <f t="shared" si="0"/>
        <v>0</v>
      </c>
    </row>
    <row r="46" spans="1:5" ht="13.5" customHeight="1">
      <c r="A46" s="36"/>
      <c r="B46" s="37"/>
      <c r="C46" s="38"/>
      <c r="D46" s="39"/>
      <c r="E46" s="82">
        <f t="shared" si="0"/>
        <v>0</v>
      </c>
    </row>
    <row r="47" spans="1:5" ht="13.5" customHeight="1">
      <c r="A47" s="36"/>
      <c r="B47" s="37"/>
      <c r="C47" s="38"/>
      <c r="D47" s="39"/>
      <c r="E47" s="82">
        <f t="shared" si="0"/>
        <v>0</v>
      </c>
    </row>
    <row r="48" spans="1:5" ht="13.5" customHeight="1">
      <c r="A48" s="36"/>
      <c r="B48" s="37"/>
      <c r="C48" s="38"/>
      <c r="D48" s="39"/>
      <c r="E48" s="82">
        <f t="shared" si="0"/>
        <v>0</v>
      </c>
    </row>
    <row r="49" spans="1:5" ht="13.5" customHeight="1">
      <c r="A49" s="36"/>
      <c r="B49" s="37"/>
      <c r="C49" s="38"/>
      <c r="D49" s="39"/>
      <c r="E49" s="82">
        <f t="shared" si="0"/>
        <v>0</v>
      </c>
    </row>
    <row r="50" spans="1:5" ht="13.5" customHeight="1">
      <c r="A50" s="36"/>
      <c r="B50" s="37"/>
      <c r="C50" s="38"/>
      <c r="D50" s="39"/>
      <c r="E50" s="82">
        <f t="shared" si="0"/>
        <v>0</v>
      </c>
    </row>
    <row r="51" spans="1:5" ht="13.5" customHeight="1">
      <c r="A51" s="36"/>
      <c r="B51" s="37"/>
      <c r="C51" s="38"/>
      <c r="D51" s="39"/>
      <c r="E51" s="82">
        <f t="shared" si="0"/>
        <v>0</v>
      </c>
    </row>
    <row r="52" spans="1:5" ht="13.5" customHeight="1">
      <c r="A52" s="36"/>
      <c r="B52" s="37"/>
      <c r="C52" s="38"/>
      <c r="D52" s="39"/>
      <c r="E52" s="82">
        <f t="shared" si="0"/>
        <v>0</v>
      </c>
    </row>
    <row r="53" spans="1:5" ht="13.5" customHeight="1">
      <c r="A53" s="36"/>
      <c r="B53" s="37"/>
      <c r="C53" s="38"/>
      <c r="D53" s="39"/>
      <c r="E53" s="82">
        <f t="shared" si="0"/>
        <v>0</v>
      </c>
    </row>
    <row r="54" spans="1:5" ht="13.5" customHeight="1">
      <c r="A54" s="36"/>
      <c r="B54" s="37"/>
      <c r="C54" s="38"/>
      <c r="D54" s="39"/>
      <c r="E54" s="82">
        <f t="shared" si="0"/>
        <v>0</v>
      </c>
    </row>
    <row r="55" spans="1:5" ht="13.5" customHeight="1">
      <c r="A55" s="36"/>
      <c r="B55" s="37"/>
      <c r="C55" s="38"/>
      <c r="D55" s="39"/>
      <c r="E55" s="82">
        <f t="shared" si="0"/>
        <v>0</v>
      </c>
    </row>
    <row r="56" spans="1:5" ht="13.5" customHeight="1">
      <c r="A56" s="36"/>
      <c r="B56" s="37"/>
      <c r="C56" s="38"/>
      <c r="D56" s="39"/>
      <c r="E56" s="82">
        <f t="shared" si="0"/>
        <v>0</v>
      </c>
    </row>
    <row r="57" spans="1:5" ht="13.5" customHeight="1">
      <c r="A57" s="36"/>
      <c r="B57" s="37"/>
      <c r="C57" s="38"/>
      <c r="D57" s="39"/>
      <c r="E57" s="82">
        <f t="shared" si="0"/>
        <v>0</v>
      </c>
    </row>
    <row r="58" spans="1:5" ht="13.5" customHeight="1">
      <c r="A58" s="36"/>
      <c r="B58" s="37"/>
      <c r="C58" s="38"/>
      <c r="D58" s="39"/>
      <c r="E58" s="82">
        <f t="shared" si="0"/>
        <v>0</v>
      </c>
    </row>
    <row r="59" spans="1:5" ht="13.5" customHeight="1">
      <c r="A59" s="36"/>
      <c r="B59" s="37"/>
      <c r="C59" s="38"/>
      <c r="D59" s="39"/>
      <c r="E59" s="82">
        <f t="shared" si="0"/>
        <v>0</v>
      </c>
    </row>
    <row r="60" spans="1:5" ht="13.5" customHeight="1">
      <c r="A60" s="36"/>
      <c r="B60" s="37"/>
      <c r="C60" s="38"/>
      <c r="D60" s="39"/>
      <c r="E60" s="82">
        <f t="shared" si="0"/>
        <v>0</v>
      </c>
    </row>
    <row r="61" spans="1:5" ht="13.5" customHeight="1">
      <c r="A61" s="36"/>
      <c r="B61" s="37"/>
      <c r="C61" s="38"/>
      <c r="D61" s="39"/>
      <c r="E61" s="82">
        <f t="shared" si="0"/>
        <v>0</v>
      </c>
    </row>
    <row r="62" spans="1:5" ht="13.5" customHeight="1">
      <c r="A62" s="36"/>
      <c r="B62" s="37"/>
      <c r="C62" s="38"/>
      <c r="D62" s="39"/>
      <c r="E62" s="82">
        <f t="shared" si="0"/>
        <v>0</v>
      </c>
    </row>
    <row r="63" spans="1:5" ht="13.5" customHeight="1">
      <c r="A63" s="36"/>
      <c r="B63" s="37"/>
      <c r="C63" s="38"/>
      <c r="D63" s="39"/>
      <c r="E63" s="82">
        <f t="shared" si="0"/>
        <v>0</v>
      </c>
    </row>
    <row r="64" spans="1:5" ht="13.5" customHeight="1">
      <c r="A64" s="36"/>
      <c r="B64" s="37"/>
      <c r="C64" s="38"/>
      <c r="D64" s="39"/>
      <c r="E64" s="82">
        <f t="shared" si="0"/>
        <v>0</v>
      </c>
    </row>
    <row r="65" spans="1:5" ht="13.5" customHeight="1">
      <c r="A65" s="36"/>
      <c r="B65" s="37"/>
      <c r="C65" s="38"/>
      <c r="D65" s="39"/>
      <c r="E65" s="82">
        <f t="shared" si="0"/>
        <v>0</v>
      </c>
    </row>
    <row r="66" spans="1:5" ht="13.5" customHeight="1">
      <c r="A66" s="36"/>
      <c r="B66" s="37"/>
      <c r="C66" s="38"/>
      <c r="D66" s="39"/>
      <c r="E66" s="82">
        <f t="shared" si="0"/>
        <v>0</v>
      </c>
    </row>
    <row r="67" spans="1:5" ht="13.5" customHeight="1">
      <c r="A67" s="36"/>
      <c r="B67" s="37"/>
      <c r="C67" s="38"/>
      <c r="D67" s="39"/>
      <c r="E67" s="82">
        <f t="shared" si="0"/>
        <v>0</v>
      </c>
    </row>
    <row r="68" spans="1:5" ht="13.5" customHeight="1">
      <c r="A68" s="36"/>
      <c r="B68" s="37"/>
      <c r="C68" s="38"/>
      <c r="D68" s="39"/>
      <c r="E68" s="82">
        <f t="shared" si="0"/>
        <v>0</v>
      </c>
    </row>
    <row r="69" spans="1:5" ht="13.5" customHeight="1">
      <c r="A69" s="36"/>
      <c r="B69" s="37"/>
      <c r="C69" s="38"/>
      <c r="D69" s="39"/>
      <c r="E69" s="82">
        <f t="shared" si="0"/>
        <v>0</v>
      </c>
    </row>
    <row r="70" spans="1:5" ht="13.5" customHeight="1">
      <c r="A70" s="36"/>
      <c r="B70" s="37"/>
      <c r="C70" s="38"/>
      <c r="D70" s="39"/>
      <c r="E70" s="82">
        <f t="shared" si="0"/>
        <v>0</v>
      </c>
    </row>
    <row r="71" spans="1:5" ht="13.5" customHeight="1">
      <c r="A71" s="36"/>
      <c r="B71" s="37"/>
      <c r="C71" s="38"/>
      <c r="D71" s="39"/>
      <c r="E71" s="82">
        <f t="shared" si="0"/>
        <v>0</v>
      </c>
    </row>
    <row r="72" spans="1:5" ht="13.5" customHeight="1">
      <c r="A72" s="36"/>
      <c r="B72" s="37"/>
      <c r="C72" s="38"/>
      <c r="D72" s="39"/>
      <c r="E72" s="82">
        <f>B72*C72*D72</f>
        <v>0</v>
      </c>
    </row>
    <row r="73" spans="1:5" ht="13.5" customHeight="1">
      <c r="A73" s="36"/>
      <c r="B73" s="37"/>
      <c r="C73" s="38"/>
      <c r="D73" s="39"/>
      <c r="E73" s="82">
        <f>B73*C73*D73</f>
        <v>0</v>
      </c>
    </row>
    <row r="74" spans="1:7" ht="13.5" customHeight="1">
      <c r="A74" s="40"/>
      <c r="B74" s="41"/>
      <c r="C74" s="42"/>
      <c r="D74" s="43"/>
      <c r="E74" s="82">
        <f>B74*C74*D74</f>
        <v>0</v>
      </c>
      <c r="G74" s="134">
        <f>D8:D74</f>
        <v>0</v>
      </c>
    </row>
    <row r="75" spans="1:5" ht="13.5" customHeight="1">
      <c r="A75" s="26" t="s">
        <v>96</v>
      </c>
      <c r="B75" s="24"/>
      <c r="C75" s="25"/>
      <c r="D75" s="27"/>
      <c r="E75" s="83">
        <f>SUM(E8:E74)</f>
        <v>28020.200000000004</v>
      </c>
    </row>
    <row r="76" spans="1:5" s="2" customFormat="1" ht="13.5" customHeight="1">
      <c r="A76" s="79" t="s">
        <v>16</v>
      </c>
      <c r="B76" s="80"/>
      <c r="C76" s="80"/>
      <c r="D76" s="81"/>
      <c r="E76" s="84">
        <f>SUM(E8:E74)*30%</f>
        <v>8406.060000000001</v>
      </c>
    </row>
    <row r="77" s="2" customFormat="1" ht="7.5" customHeight="1"/>
    <row r="78" s="2" customFormat="1" ht="18" customHeight="1">
      <c r="A78" s="5" t="s">
        <v>101</v>
      </c>
    </row>
    <row r="79" spans="1:5" s="2" customFormat="1" ht="24.75" customHeight="1">
      <c r="A79" s="35" t="s">
        <v>0</v>
      </c>
      <c r="B79" s="35" t="s">
        <v>20</v>
      </c>
      <c r="C79" s="35" t="s">
        <v>86</v>
      </c>
      <c r="D79" s="35" t="s">
        <v>21</v>
      </c>
      <c r="E79" s="35" t="s">
        <v>87</v>
      </c>
    </row>
    <row r="80" spans="1:5" s="2" customFormat="1" ht="13.5" customHeight="1">
      <c r="A80" s="36"/>
      <c r="B80" s="37"/>
      <c r="C80" s="38"/>
      <c r="D80" s="39"/>
      <c r="E80" s="82">
        <f aca="true" t="shared" si="1" ref="E80:E91">B80*C80*D80</f>
        <v>0</v>
      </c>
    </row>
    <row r="81" spans="1:5" s="2" customFormat="1" ht="13.5" customHeight="1">
      <c r="A81" s="36"/>
      <c r="B81" s="37"/>
      <c r="C81" s="38"/>
      <c r="D81" s="39"/>
      <c r="E81" s="82">
        <f t="shared" si="1"/>
        <v>0</v>
      </c>
    </row>
    <row r="82" spans="1:5" s="2" customFormat="1" ht="13.5" customHeight="1">
      <c r="A82" s="36"/>
      <c r="B82" s="37"/>
      <c r="C82" s="38"/>
      <c r="D82" s="39"/>
      <c r="E82" s="82">
        <f t="shared" si="1"/>
        <v>0</v>
      </c>
    </row>
    <row r="83" spans="1:5" s="2" customFormat="1" ht="13.5" customHeight="1">
      <c r="A83" s="36"/>
      <c r="B83" s="37"/>
      <c r="C83" s="38"/>
      <c r="D83" s="39"/>
      <c r="E83" s="82">
        <f t="shared" si="1"/>
        <v>0</v>
      </c>
    </row>
    <row r="84" spans="1:5" s="2" customFormat="1" ht="13.5" customHeight="1">
      <c r="A84" s="36"/>
      <c r="B84" s="37"/>
      <c r="C84" s="38"/>
      <c r="D84" s="39"/>
      <c r="E84" s="82">
        <f t="shared" si="1"/>
        <v>0</v>
      </c>
    </row>
    <row r="85" spans="1:5" s="2" customFormat="1" ht="13.5" customHeight="1">
      <c r="A85" s="36"/>
      <c r="B85" s="37"/>
      <c r="C85" s="38"/>
      <c r="D85" s="39"/>
      <c r="E85" s="82">
        <f t="shared" si="1"/>
        <v>0</v>
      </c>
    </row>
    <row r="86" spans="1:5" s="2" customFormat="1" ht="13.5" customHeight="1">
      <c r="A86" s="36"/>
      <c r="B86" s="37"/>
      <c r="C86" s="38"/>
      <c r="D86" s="39"/>
      <c r="E86" s="82">
        <f t="shared" si="1"/>
        <v>0</v>
      </c>
    </row>
    <row r="87" spans="1:5" s="2" customFormat="1" ht="13.5" customHeight="1">
      <c r="A87" s="36"/>
      <c r="B87" s="37"/>
      <c r="C87" s="38"/>
      <c r="D87" s="39"/>
      <c r="E87" s="82">
        <f t="shared" si="1"/>
        <v>0</v>
      </c>
    </row>
    <row r="88" spans="1:5" s="2" customFormat="1" ht="13.5" customHeight="1">
      <c r="A88" s="36"/>
      <c r="B88" s="37"/>
      <c r="C88" s="38"/>
      <c r="D88" s="39"/>
      <c r="E88" s="82">
        <f t="shared" si="1"/>
        <v>0</v>
      </c>
    </row>
    <row r="89" spans="1:5" s="2" customFormat="1" ht="13.5" customHeight="1">
      <c r="A89" s="36"/>
      <c r="B89" s="37"/>
      <c r="C89" s="38"/>
      <c r="D89" s="39"/>
      <c r="E89" s="82">
        <f t="shared" si="1"/>
        <v>0</v>
      </c>
    </row>
    <row r="90" spans="1:5" s="2" customFormat="1" ht="13.5" customHeight="1">
      <c r="A90" s="36"/>
      <c r="B90" s="37"/>
      <c r="C90" s="38"/>
      <c r="D90" s="39"/>
      <c r="E90" s="82">
        <f t="shared" si="1"/>
        <v>0</v>
      </c>
    </row>
    <row r="91" spans="1:5" s="2" customFormat="1" ht="13.5" customHeight="1">
      <c r="A91" s="36"/>
      <c r="B91" s="37"/>
      <c r="C91" s="38"/>
      <c r="D91" s="39"/>
      <c r="E91" s="82">
        <f t="shared" si="1"/>
        <v>0</v>
      </c>
    </row>
    <row r="92" spans="1:5" s="2" customFormat="1" ht="13.5" customHeight="1">
      <c r="A92" s="36"/>
      <c r="B92" s="37"/>
      <c r="C92" s="38"/>
      <c r="D92" s="39"/>
      <c r="E92" s="82">
        <f>B92*C92*D92</f>
        <v>0</v>
      </c>
    </row>
    <row r="93" spans="1:5" s="2" customFormat="1" ht="13.5" customHeight="1">
      <c r="A93" s="36"/>
      <c r="B93" s="37"/>
      <c r="C93" s="38"/>
      <c r="D93" s="39"/>
      <c r="E93" s="82">
        <f>B93*C93*D93</f>
        <v>0</v>
      </c>
    </row>
    <row r="94" spans="1:5" s="2" customFormat="1" ht="13.5" customHeight="1">
      <c r="A94" s="121"/>
      <c r="B94" s="122"/>
      <c r="C94" s="123"/>
      <c r="D94" s="124"/>
      <c r="E94" s="125">
        <f>B94*C94*D94</f>
        <v>0</v>
      </c>
    </row>
    <row r="95" spans="1:5" s="2" customFormat="1" ht="13.5" customHeight="1">
      <c r="A95" s="26" t="s">
        <v>97</v>
      </c>
      <c r="B95" s="24"/>
      <c r="C95" s="25"/>
      <c r="D95" s="126"/>
      <c r="E95" s="127">
        <f>SUM(E80:E94)</f>
        <v>0</v>
      </c>
    </row>
    <row r="96" s="2" customFormat="1" ht="7.5" customHeight="1"/>
    <row r="97" spans="4:5" s="2" customFormat="1" ht="13.5" customHeight="1">
      <c r="D97" s="15" t="s">
        <v>78</v>
      </c>
      <c r="E97" s="85">
        <f>E75+E76+E95</f>
        <v>36426.26000000001</v>
      </c>
    </row>
    <row r="98" s="2" customFormat="1" ht="7.5" customHeight="1"/>
    <row r="99" s="2" customFormat="1" ht="13.5" customHeight="1">
      <c r="A99" s="5" t="s">
        <v>124</v>
      </c>
    </row>
    <row r="100" spans="1:4" s="2" customFormat="1" ht="13.5" customHeight="1">
      <c r="A100" s="55" t="s">
        <v>81</v>
      </c>
      <c r="B100" s="55" t="s">
        <v>82</v>
      </c>
      <c r="C100" s="55" t="s">
        <v>83</v>
      </c>
      <c r="D100" s="9"/>
    </row>
    <row r="101" spans="1:3" ht="13.5" customHeight="1">
      <c r="A101" s="105"/>
      <c r="B101" s="105"/>
      <c r="C101" s="105"/>
    </row>
    <row r="102" spans="1:4" s="2" customFormat="1" ht="12.75">
      <c r="A102" s="213" t="s">
        <v>65</v>
      </c>
      <c r="B102" s="213"/>
      <c r="C102" s="213"/>
      <c r="D102" s="10"/>
    </row>
    <row r="103" spans="1:4" s="2" customFormat="1" ht="12.75">
      <c r="A103" s="104"/>
      <c r="B103" s="104"/>
      <c r="C103" s="104"/>
      <c r="D103" s="10"/>
    </row>
    <row r="104" spans="1:4" s="2" customFormat="1" ht="12.75">
      <c r="A104" s="213" t="s">
        <v>49</v>
      </c>
      <c r="B104" s="213"/>
      <c r="C104" s="213"/>
      <c r="D104" s="10"/>
    </row>
    <row r="105" spans="1:4" s="2" customFormat="1" ht="12.75">
      <c r="A105" s="112"/>
      <c r="B105" s="103"/>
      <c r="C105" s="114"/>
      <c r="D105" s="10"/>
    </row>
    <row r="106" spans="1:4" s="2" customFormat="1" ht="12.75">
      <c r="A106" s="171" t="s">
        <v>50</v>
      </c>
      <c r="B106" s="162">
        <f>0.0833333333333333</f>
        <v>0.0833333333333333</v>
      </c>
      <c r="C106" s="173">
        <f>(B106*$E$97)</f>
        <v>3035.521666666666</v>
      </c>
      <c r="D106" s="10"/>
    </row>
    <row r="107" spans="1:4" s="2" customFormat="1" ht="12.75">
      <c r="A107" s="174" t="s">
        <v>51</v>
      </c>
      <c r="B107" s="175">
        <f>1/12/3</f>
        <v>0.027777777777777776</v>
      </c>
      <c r="C107" s="176">
        <f>(B107*$E$97)</f>
        <v>1011.8405555555557</v>
      </c>
      <c r="D107" s="10"/>
    </row>
    <row r="108" spans="1:4" s="2" customFormat="1" ht="12.75">
      <c r="A108" s="112"/>
      <c r="B108" s="158"/>
      <c r="C108" s="114"/>
      <c r="D108" s="10"/>
    </row>
    <row r="109" spans="1:4" s="2" customFormat="1" ht="12.75">
      <c r="A109" s="107" t="s">
        <v>67</v>
      </c>
      <c r="B109" s="168">
        <f>SUM(B106:B107)</f>
        <v>0.11111111111111108</v>
      </c>
      <c r="C109" s="172">
        <f>(SUM(C106:C107))</f>
        <v>4047.362222222222</v>
      </c>
      <c r="D109" s="10"/>
    </row>
    <row r="110" spans="1:4" s="2" customFormat="1" ht="12.75">
      <c r="A110" s="112"/>
      <c r="B110" s="158"/>
      <c r="C110" s="114"/>
      <c r="D110" s="10"/>
    </row>
    <row r="111" spans="1:4" s="2" customFormat="1" ht="12.75">
      <c r="A111" s="177" t="s">
        <v>52</v>
      </c>
      <c r="B111" s="158"/>
      <c r="C111" s="114"/>
      <c r="D111" s="10"/>
    </row>
    <row r="112" spans="1:4" s="2" customFormat="1" ht="12.75">
      <c r="A112" s="171" t="s">
        <v>53</v>
      </c>
      <c r="B112" s="196">
        <v>0.2</v>
      </c>
      <c r="C112" s="181">
        <f>(B112*$E$97)</f>
        <v>7285.252000000002</v>
      </c>
      <c r="D112" s="10"/>
    </row>
    <row r="113" spans="1:4" s="2" customFormat="1" ht="12.75">
      <c r="A113" s="111" t="s">
        <v>75</v>
      </c>
      <c r="B113" s="194">
        <v>0.03</v>
      </c>
      <c r="C113" s="184">
        <f>(B113*$E$97)</f>
        <v>1092.7878000000003</v>
      </c>
      <c r="D113" s="10"/>
    </row>
    <row r="114" spans="1:4" s="2" customFormat="1" ht="12.75">
      <c r="A114" s="110" t="s">
        <v>37</v>
      </c>
      <c r="B114" s="194">
        <v>0.08</v>
      </c>
      <c r="C114" s="184">
        <f aca="true" t="shared" si="2" ref="C114:C119">(B114*$E$97)</f>
        <v>2914.1008000000006</v>
      </c>
      <c r="D114" s="10"/>
    </row>
    <row r="115" spans="1:4" s="2" customFormat="1" ht="12.75">
      <c r="A115" s="110" t="s">
        <v>54</v>
      </c>
      <c r="B115" s="194">
        <v>0.002</v>
      </c>
      <c r="C115" s="184">
        <f t="shared" si="2"/>
        <v>72.85252000000003</v>
      </c>
      <c r="D115" s="10"/>
    </row>
    <row r="116" spans="1:4" s="2" customFormat="1" ht="12.75">
      <c r="A116" s="110" t="s">
        <v>55</v>
      </c>
      <c r="B116" s="194">
        <v>0.025</v>
      </c>
      <c r="C116" s="184">
        <f t="shared" si="2"/>
        <v>910.6565000000003</v>
      </c>
      <c r="D116" s="10"/>
    </row>
    <row r="117" spans="1:4" s="2" customFormat="1" ht="12.75">
      <c r="A117" s="110" t="s">
        <v>56</v>
      </c>
      <c r="B117" s="194">
        <v>0.01</v>
      </c>
      <c r="C117" s="184">
        <f t="shared" si="2"/>
        <v>364.2626000000001</v>
      </c>
      <c r="D117" s="10"/>
    </row>
    <row r="118" spans="1:4" s="2" customFormat="1" ht="12.75">
      <c r="A118" s="110" t="s">
        <v>57</v>
      </c>
      <c r="B118" s="194">
        <v>0.015</v>
      </c>
      <c r="C118" s="184">
        <f t="shared" si="2"/>
        <v>546.3939000000001</v>
      </c>
      <c r="D118" s="10"/>
    </row>
    <row r="119" spans="1:4" s="2" customFormat="1" ht="12.75">
      <c r="A119" s="174" t="s">
        <v>58</v>
      </c>
      <c r="B119" s="195">
        <v>0.006</v>
      </c>
      <c r="C119" s="187">
        <f t="shared" si="2"/>
        <v>218.55756000000005</v>
      </c>
      <c r="D119" s="10"/>
    </row>
    <row r="120" spans="1:4" s="2" customFormat="1" ht="12.75">
      <c r="A120" s="112"/>
      <c r="B120" s="158"/>
      <c r="C120" s="114"/>
      <c r="D120" s="10"/>
    </row>
    <row r="121" spans="1:4" s="2" customFormat="1" ht="12.75">
      <c r="A121" s="107" t="s">
        <v>68</v>
      </c>
      <c r="B121" s="168">
        <f>SUM(B112:B119)</f>
        <v>0.36800000000000005</v>
      </c>
      <c r="C121" s="172">
        <f>(SUM(C112:C119))</f>
        <v>13404.863680000004</v>
      </c>
      <c r="D121" s="10"/>
    </row>
    <row r="122" spans="1:4" s="2" customFormat="1" ht="12.75">
      <c r="A122" s="112"/>
      <c r="B122" s="158"/>
      <c r="C122" s="114"/>
      <c r="D122" s="10"/>
    </row>
    <row r="123" spans="1:4" s="2" customFormat="1" ht="12.75">
      <c r="A123" s="117" t="s">
        <v>59</v>
      </c>
      <c r="B123" s="168">
        <f>B109*B121</f>
        <v>0.040888888888888884</v>
      </c>
      <c r="C123" s="172">
        <f>(B123*$E$97)</f>
        <v>1489.429297777778</v>
      </c>
      <c r="D123" s="10"/>
    </row>
    <row r="124" spans="1:4" s="2" customFormat="1" ht="12.75">
      <c r="A124" s="113"/>
      <c r="B124" s="158"/>
      <c r="C124" s="114"/>
      <c r="D124" s="10"/>
    </row>
    <row r="125" spans="1:4" s="2" customFormat="1" ht="12.75">
      <c r="A125" s="108" t="s">
        <v>72</v>
      </c>
      <c r="B125" s="166">
        <f>B109+B121+B123</f>
        <v>0.52</v>
      </c>
      <c r="C125" s="167">
        <f>(C109+C121+C123)</f>
        <v>18941.655200000005</v>
      </c>
      <c r="D125" s="10"/>
    </row>
    <row r="126" spans="1:4" s="2" customFormat="1" ht="12.75">
      <c r="A126" s="112"/>
      <c r="B126" s="103"/>
      <c r="C126" s="114"/>
      <c r="D126" s="10"/>
    </row>
    <row r="127" spans="1:4" s="2" customFormat="1" ht="12.75">
      <c r="A127" s="213" t="s">
        <v>66</v>
      </c>
      <c r="B127" s="213"/>
      <c r="C127" s="213"/>
      <c r="D127" s="10"/>
    </row>
    <row r="128" spans="1:4" s="2" customFormat="1" ht="12.75" customHeight="1">
      <c r="A128" s="214" t="s">
        <v>60</v>
      </c>
      <c r="B128" s="214"/>
      <c r="C128" s="214"/>
      <c r="D128" s="10"/>
    </row>
    <row r="129" spans="1:4" s="2" customFormat="1" ht="12.75">
      <c r="A129" s="214"/>
      <c r="B129" s="214"/>
      <c r="C129" s="214"/>
      <c r="D129" s="10"/>
    </row>
    <row r="130" spans="1:4" s="2" customFormat="1" ht="12.75">
      <c r="A130" s="170"/>
      <c r="B130" s="103"/>
      <c r="C130" s="114"/>
      <c r="D130" s="10"/>
    </row>
    <row r="131" spans="1:4" s="2" customFormat="1" ht="12.75" customHeight="1">
      <c r="A131" s="179" t="s">
        <v>61</v>
      </c>
      <c r="B131" s="180">
        <f>50%*8%</f>
        <v>0.04</v>
      </c>
      <c r="C131" s="181">
        <f>(B131*$E$97)</f>
        <v>1457.0504000000003</v>
      </c>
      <c r="D131" s="10"/>
    </row>
    <row r="132" spans="1:4" s="2" customFormat="1" ht="12.75" customHeight="1">
      <c r="A132" s="197"/>
      <c r="B132" s="198"/>
      <c r="C132" s="184">
        <f>(B132*$E$97)</f>
        <v>0</v>
      </c>
      <c r="D132" s="10"/>
    </row>
    <row r="133" spans="1:4" s="2" customFormat="1" ht="12.75" customHeight="1">
      <c r="A133" s="182"/>
      <c r="B133" s="183"/>
      <c r="C133" s="184">
        <f>(B133*$E$97)</f>
        <v>0</v>
      </c>
      <c r="D133" s="10"/>
    </row>
    <row r="134" spans="1:4" s="2" customFormat="1" ht="12.75" customHeight="1">
      <c r="A134" s="185"/>
      <c r="B134" s="186"/>
      <c r="C134" s="187">
        <f>(B134*$E$97)</f>
        <v>0</v>
      </c>
      <c r="D134" s="10"/>
    </row>
    <row r="135" spans="1:4" s="2" customFormat="1" ht="12.75">
      <c r="A135" s="3"/>
      <c r="B135" s="103"/>
      <c r="C135" s="178"/>
      <c r="D135" s="10"/>
    </row>
    <row r="136" spans="1:4" s="2" customFormat="1" ht="12.75">
      <c r="A136" s="108" t="s">
        <v>73</v>
      </c>
      <c r="B136" s="166">
        <f>B131</f>
        <v>0.04</v>
      </c>
      <c r="C136" s="167">
        <f>SUM(C131:C134)</f>
        <v>1457.0504000000003</v>
      </c>
      <c r="D136" s="10"/>
    </row>
    <row r="137" spans="1:4" s="2" customFormat="1" ht="12.75">
      <c r="A137" s="3"/>
      <c r="B137" s="103"/>
      <c r="C137" s="114"/>
      <c r="D137" s="10"/>
    </row>
    <row r="138" spans="1:4" s="2" customFormat="1" ht="12.75">
      <c r="A138" s="213" t="s">
        <v>69</v>
      </c>
      <c r="B138" s="213"/>
      <c r="C138" s="213"/>
      <c r="D138" s="10"/>
    </row>
    <row r="139" spans="1:4" s="2" customFormat="1" ht="12.75" customHeight="1">
      <c r="A139" s="212" t="s">
        <v>62</v>
      </c>
      <c r="B139" s="212"/>
      <c r="C139" s="212"/>
      <c r="D139" s="10"/>
    </row>
    <row r="140" spans="1:4" s="2" customFormat="1" ht="12.75">
      <c r="A140" s="212"/>
      <c r="B140" s="212"/>
      <c r="C140" s="212"/>
      <c r="D140" s="10"/>
    </row>
    <row r="141" spans="1:4" s="2" customFormat="1" ht="12.75">
      <c r="A141" s="212"/>
      <c r="B141" s="212"/>
      <c r="C141" s="212"/>
      <c r="D141" s="10"/>
    </row>
    <row r="142" spans="1:4" s="2" customFormat="1" ht="12.75">
      <c r="A142" s="171" t="s">
        <v>64</v>
      </c>
      <c r="B142" s="162">
        <f>0.0833333333333333</f>
        <v>0.0833333333333333</v>
      </c>
      <c r="C142" s="163">
        <f aca="true" t="shared" si="3" ref="C142:C147">(B142*$E$97)</f>
        <v>3035.521666666666</v>
      </c>
      <c r="D142" s="10"/>
    </row>
    <row r="143" spans="1:4" s="2" customFormat="1" ht="12.75">
      <c r="A143" s="110" t="s">
        <v>63</v>
      </c>
      <c r="B143" s="116">
        <v>0.1557</v>
      </c>
      <c r="C143" s="119">
        <f t="shared" si="3"/>
        <v>5671.568682000002</v>
      </c>
      <c r="D143" s="10"/>
    </row>
    <row r="144" spans="1:4" s="2" customFormat="1" ht="12.75">
      <c r="A144" s="110" t="s">
        <v>123</v>
      </c>
      <c r="B144" s="157"/>
      <c r="C144" s="119">
        <f t="shared" si="3"/>
        <v>0</v>
      </c>
      <c r="D144" s="10"/>
    </row>
    <row r="145" spans="1:4" s="2" customFormat="1" ht="12.75">
      <c r="A145" s="49"/>
      <c r="B145" s="116"/>
      <c r="C145" s="119">
        <f t="shared" si="3"/>
        <v>0</v>
      </c>
      <c r="D145" s="10"/>
    </row>
    <row r="146" spans="1:4" s="2" customFormat="1" ht="12.75">
      <c r="A146" s="49"/>
      <c r="B146" s="116"/>
      <c r="C146" s="119">
        <f t="shared" si="3"/>
        <v>0</v>
      </c>
      <c r="D146" s="10"/>
    </row>
    <row r="147" spans="1:4" s="2" customFormat="1" ht="12.75">
      <c r="A147" s="52"/>
      <c r="B147" s="164"/>
      <c r="C147" s="165">
        <f t="shared" si="3"/>
        <v>0</v>
      </c>
      <c r="D147" s="10"/>
    </row>
    <row r="148" spans="1:4" s="2" customFormat="1" ht="12.75">
      <c r="A148" s="112"/>
      <c r="B148" s="103"/>
      <c r="C148" s="114"/>
      <c r="D148" s="10"/>
    </row>
    <row r="149" spans="1:4" s="2" customFormat="1" ht="12.75">
      <c r="A149" s="108" t="s">
        <v>74</v>
      </c>
      <c r="B149" s="166">
        <f>SUM(B142:B147)</f>
        <v>0.23903333333333332</v>
      </c>
      <c r="C149" s="167">
        <f>(SUM(C142:C147))</f>
        <v>8707.090348666668</v>
      </c>
      <c r="D149" s="10"/>
    </row>
    <row r="150" spans="1:4" s="2" customFormat="1" ht="12.75">
      <c r="A150" s="106"/>
      <c r="B150" s="103"/>
      <c r="C150" s="114"/>
      <c r="D150" s="10"/>
    </row>
    <row r="151" spans="1:4" s="2" customFormat="1" ht="12.75">
      <c r="A151" s="213" t="s">
        <v>70</v>
      </c>
      <c r="B151" s="213"/>
      <c r="C151" s="213"/>
      <c r="D151" s="10"/>
    </row>
    <row r="152" spans="1:4" s="2" customFormat="1" ht="12.75">
      <c r="A152" s="104"/>
      <c r="B152" s="104"/>
      <c r="C152" s="104"/>
      <c r="D152" s="10"/>
    </row>
    <row r="153" spans="1:4" s="2" customFormat="1" ht="12.75">
      <c r="A153" s="212" t="s">
        <v>71</v>
      </c>
      <c r="B153" s="212"/>
      <c r="C153" s="212"/>
      <c r="D153" s="10"/>
    </row>
    <row r="154" spans="1:4" s="2" customFormat="1" ht="12.75">
      <c r="A154" s="212"/>
      <c r="B154" s="212"/>
      <c r="C154" s="212"/>
      <c r="D154" s="10"/>
    </row>
    <row r="155" spans="1:4" s="2" customFormat="1" ht="12.75">
      <c r="A155" s="112"/>
      <c r="B155" s="103"/>
      <c r="C155" s="114"/>
      <c r="D155" s="10"/>
    </row>
    <row r="156" spans="1:4" s="2" customFormat="1" ht="12.75">
      <c r="A156" s="112"/>
      <c r="B156" s="168">
        <f>B121*B149</f>
        <v>0.08796426666666668</v>
      </c>
      <c r="C156" s="169">
        <f>(B156*$E$97)</f>
        <v>3204.2092483093347</v>
      </c>
      <c r="D156" s="10"/>
    </row>
    <row r="157" spans="1:4" s="2" customFormat="1" ht="12.75">
      <c r="A157" s="112"/>
      <c r="B157" s="103"/>
      <c r="C157" s="114"/>
      <c r="D157" s="10"/>
    </row>
    <row r="158" spans="1:4" s="2" customFormat="1" ht="12.75">
      <c r="A158" s="108" t="s">
        <v>76</v>
      </c>
      <c r="B158" s="166">
        <f>B156</f>
        <v>0.08796426666666668</v>
      </c>
      <c r="C158" s="167">
        <f>C156</f>
        <v>3204.2092483093347</v>
      </c>
      <c r="D158" s="10"/>
    </row>
    <row r="159" spans="1:4" s="2" customFormat="1" ht="7.5" customHeight="1">
      <c r="A159" s="112"/>
      <c r="B159" s="103"/>
      <c r="C159" s="114"/>
      <c r="D159" s="10"/>
    </row>
    <row r="160" spans="1:4" s="2" customFormat="1" ht="14.25" customHeight="1">
      <c r="A160" s="109" t="s">
        <v>77</v>
      </c>
      <c r="B160" s="115">
        <f>B125+B136+B149+B158</f>
        <v>0.8869976</v>
      </c>
      <c r="C160" s="120">
        <f>(C125+C136+C149+C158)</f>
        <v>32310.00519697601</v>
      </c>
      <c r="D160" s="11"/>
    </row>
    <row r="161" s="2" customFormat="1" ht="7.5" customHeight="1">
      <c r="B161" s="9"/>
    </row>
    <row r="162" spans="1:5" s="2" customFormat="1" ht="14.25" customHeight="1">
      <c r="A162" s="12"/>
      <c r="D162" s="72" t="s">
        <v>79</v>
      </c>
      <c r="E162" s="86">
        <f>(E97+C160)</f>
        <v>68736.26519697602</v>
      </c>
    </row>
    <row r="163" s="2" customFormat="1" ht="18" customHeight="1">
      <c r="A163" s="32" t="s">
        <v>39</v>
      </c>
    </row>
    <row r="164" spans="1:4" s="2" customFormat="1" ht="24" customHeight="1">
      <c r="A164" s="35" t="s">
        <v>1</v>
      </c>
      <c r="B164" s="65" t="s">
        <v>33</v>
      </c>
      <c r="C164" s="65" t="s">
        <v>38</v>
      </c>
      <c r="D164" s="118" t="s">
        <v>85</v>
      </c>
    </row>
    <row r="165" spans="1:4" s="2" customFormat="1" ht="13.5" customHeight="1">
      <c r="A165" s="49" t="s">
        <v>152</v>
      </c>
      <c r="B165" s="50">
        <v>4</v>
      </c>
      <c r="C165" s="51">
        <v>510</v>
      </c>
      <c r="D165" s="87">
        <f aca="true" t="shared" si="4" ref="D165:D170">B165*C165</f>
        <v>2040</v>
      </c>
    </row>
    <row r="166" spans="1:4" s="2" customFormat="1" ht="13.5" customHeight="1">
      <c r="A166" s="207" t="s">
        <v>150</v>
      </c>
      <c r="B166" s="50">
        <v>2</v>
      </c>
      <c r="C166" s="51">
        <v>300</v>
      </c>
      <c r="D166" s="87">
        <f t="shared" si="4"/>
        <v>600</v>
      </c>
    </row>
    <row r="167" spans="1:4" s="2" customFormat="1" ht="13.5" customHeight="1">
      <c r="A167" s="207" t="s">
        <v>162</v>
      </c>
      <c r="B167" s="50">
        <v>2</v>
      </c>
      <c r="C167" s="51">
        <v>450</v>
      </c>
      <c r="D167" s="87">
        <f t="shared" si="4"/>
        <v>900</v>
      </c>
    </row>
    <row r="168" spans="1:4" s="2" customFormat="1" ht="13.5" customHeight="1">
      <c r="A168" s="207" t="s">
        <v>161</v>
      </c>
      <c r="B168" s="50">
        <v>1</v>
      </c>
      <c r="C168" s="51">
        <v>550</v>
      </c>
      <c r="D168" s="87">
        <f t="shared" si="4"/>
        <v>550</v>
      </c>
    </row>
    <row r="169" spans="1:4" s="2" customFormat="1" ht="13.5" customHeight="1">
      <c r="A169" s="49"/>
      <c r="B169" s="50"/>
      <c r="C169" s="51"/>
      <c r="D169" s="87">
        <f t="shared" si="4"/>
        <v>0</v>
      </c>
    </row>
    <row r="170" spans="1:4" s="2" customFormat="1" ht="13.5" customHeight="1">
      <c r="A170" s="207"/>
      <c r="B170" s="50"/>
      <c r="C170" s="51"/>
      <c r="D170" s="87">
        <f t="shared" si="4"/>
        <v>0</v>
      </c>
    </row>
    <row r="171" spans="1:4" s="2" customFormat="1" ht="13.5" customHeight="1">
      <c r="A171" s="49"/>
      <c r="B171" s="50"/>
      <c r="C171" s="51"/>
      <c r="D171" s="87">
        <f aca="true" t="shared" si="5" ref="D171:D177">B171*C171</f>
        <v>0</v>
      </c>
    </row>
    <row r="172" spans="1:4" s="2" customFormat="1" ht="13.5" customHeight="1">
      <c r="A172" s="49"/>
      <c r="B172" s="50"/>
      <c r="C172" s="51"/>
      <c r="D172" s="87">
        <f t="shared" si="5"/>
        <v>0</v>
      </c>
    </row>
    <row r="173" spans="1:4" s="2" customFormat="1" ht="13.5" customHeight="1">
      <c r="A173" s="49"/>
      <c r="B173" s="50"/>
      <c r="C173" s="51"/>
      <c r="D173" s="87">
        <f t="shared" si="5"/>
        <v>0</v>
      </c>
    </row>
    <row r="174" spans="1:4" s="2" customFormat="1" ht="13.5" customHeight="1">
      <c r="A174" s="49"/>
      <c r="B174" s="50"/>
      <c r="C174" s="51"/>
      <c r="D174" s="87">
        <f t="shared" si="5"/>
        <v>0</v>
      </c>
    </row>
    <row r="175" spans="1:4" s="2" customFormat="1" ht="13.5" customHeight="1">
      <c r="A175" s="49"/>
      <c r="B175" s="50"/>
      <c r="C175" s="51"/>
      <c r="D175" s="87">
        <f t="shared" si="5"/>
        <v>0</v>
      </c>
    </row>
    <row r="176" spans="1:4" s="2" customFormat="1" ht="13.5" customHeight="1">
      <c r="A176" s="49"/>
      <c r="B176" s="50"/>
      <c r="C176" s="51"/>
      <c r="D176" s="87">
        <f t="shared" si="5"/>
        <v>0</v>
      </c>
    </row>
    <row r="177" spans="1:4" s="2" customFormat="1" ht="13.5" customHeight="1">
      <c r="A177" s="49"/>
      <c r="B177" s="50"/>
      <c r="C177" s="51"/>
      <c r="D177" s="87">
        <f t="shared" si="5"/>
        <v>0</v>
      </c>
    </row>
    <row r="178" spans="1:4" s="2" customFormat="1" ht="13.5" customHeight="1">
      <c r="A178" s="49"/>
      <c r="B178" s="50"/>
      <c r="C178" s="51"/>
      <c r="D178" s="87">
        <f>B178*C178</f>
        <v>0</v>
      </c>
    </row>
    <row r="179" spans="1:4" s="2" customFormat="1" ht="13.5" customHeight="1">
      <c r="A179" s="52"/>
      <c r="B179" s="53"/>
      <c r="C179" s="54"/>
      <c r="D179" s="88">
        <f>B179*C179</f>
        <v>0</v>
      </c>
    </row>
    <row r="180" spans="1:4" s="2" customFormat="1" ht="13.5" customHeight="1">
      <c r="A180" s="4"/>
      <c r="C180" s="72" t="s">
        <v>35</v>
      </c>
      <c r="D180" s="86">
        <f>SUM(D165:D179)</f>
        <v>4090</v>
      </c>
    </row>
    <row r="181" s="2" customFormat="1" ht="15" customHeight="1">
      <c r="A181" s="32" t="s">
        <v>125</v>
      </c>
    </row>
    <row r="182" spans="1:4" s="2" customFormat="1" ht="24" customHeight="1">
      <c r="A182" s="55" t="s">
        <v>1</v>
      </c>
      <c r="B182" s="56" t="s">
        <v>33</v>
      </c>
      <c r="C182" s="44" t="s">
        <v>38</v>
      </c>
      <c r="D182" s="118" t="s">
        <v>85</v>
      </c>
    </row>
    <row r="183" spans="1:5" s="2" customFormat="1" ht="13.5" customHeight="1">
      <c r="A183" s="33" t="s">
        <v>126</v>
      </c>
      <c r="B183" s="47">
        <v>1</v>
      </c>
      <c r="C183" s="48">
        <v>284410.38</v>
      </c>
      <c r="D183" s="89">
        <f aca="true" t="shared" si="6" ref="D183:D197">B183*C183</f>
        <v>284410.38</v>
      </c>
      <c r="E183" s="128" t="s">
        <v>130</v>
      </c>
    </row>
    <row r="184" spans="1:4" s="2" customFormat="1" ht="13.5" customHeight="1">
      <c r="A184" s="23" t="s">
        <v>41</v>
      </c>
      <c r="B184" s="78"/>
      <c r="C184" s="51"/>
      <c r="D184" s="90">
        <f t="shared" si="6"/>
        <v>0</v>
      </c>
    </row>
    <row r="185" spans="1:4" s="2" customFormat="1" ht="13.5" customHeight="1">
      <c r="A185" s="23" t="s">
        <v>42</v>
      </c>
      <c r="B185" s="50"/>
      <c r="C185" s="51"/>
      <c r="D185" s="90">
        <f t="shared" si="6"/>
        <v>0</v>
      </c>
    </row>
    <row r="186" spans="1:4" s="2" customFormat="1" ht="13.5" customHeight="1">
      <c r="A186" s="49" t="s">
        <v>149</v>
      </c>
      <c r="B186" s="50">
        <v>1</v>
      </c>
      <c r="C186" s="51">
        <v>2000</v>
      </c>
      <c r="D186" s="90">
        <f t="shared" si="6"/>
        <v>2000</v>
      </c>
    </row>
    <row r="187" spans="1:4" s="2" customFormat="1" ht="13.5" customHeight="1">
      <c r="A187" s="49"/>
      <c r="B187" s="50"/>
      <c r="C187" s="51"/>
      <c r="D187" s="90">
        <f t="shared" si="6"/>
        <v>0</v>
      </c>
    </row>
    <row r="188" spans="1:4" s="2" customFormat="1" ht="13.5" customHeight="1">
      <c r="A188" s="49"/>
      <c r="B188" s="50"/>
      <c r="C188" s="51"/>
      <c r="D188" s="90">
        <f t="shared" si="6"/>
        <v>0</v>
      </c>
    </row>
    <row r="189" spans="1:4" s="2" customFormat="1" ht="13.5" customHeight="1">
      <c r="A189" s="49"/>
      <c r="B189" s="50"/>
      <c r="C189" s="51"/>
      <c r="D189" s="90">
        <f t="shared" si="6"/>
        <v>0</v>
      </c>
    </row>
    <row r="190" spans="1:4" s="2" customFormat="1" ht="13.5" customHeight="1">
      <c r="A190" s="49"/>
      <c r="B190" s="50"/>
      <c r="C190" s="51"/>
      <c r="D190" s="90">
        <f t="shared" si="6"/>
        <v>0</v>
      </c>
    </row>
    <row r="191" spans="1:4" s="2" customFormat="1" ht="13.5" customHeight="1">
      <c r="A191" s="49"/>
      <c r="B191" s="50"/>
      <c r="C191" s="51"/>
      <c r="D191" s="90">
        <f t="shared" si="6"/>
        <v>0</v>
      </c>
    </row>
    <row r="192" spans="1:4" s="2" customFormat="1" ht="13.5" customHeight="1">
      <c r="A192" s="49"/>
      <c r="B192" s="50"/>
      <c r="C192" s="51"/>
      <c r="D192" s="90">
        <f t="shared" si="6"/>
        <v>0</v>
      </c>
    </row>
    <row r="193" spans="1:4" s="2" customFormat="1" ht="13.5" customHeight="1">
      <c r="A193" s="49"/>
      <c r="B193" s="50"/>
      <c r="C193" s="51"/>
      <c r="D193" s="90">
        <f t="shared" si="6"/>
        <v>0</v>
      </c>
    </row>
    <row r="194" spans="1:4" s="2" customFormat="1" ht="13.5" customHeight="1">
      <c r="A194" s="49"/>
      <c r="B194" s="50"/>
      <c r="C194" s="51"/>
      <c r="D194" s="87">
        <f t="shared" si="6"/>
        <v>0</v>
      </c>
    </row>
    <row r="195" spans="1:4" s="2" customFormat="1" ht="13.5" customHeight="1">
      <c r="A195" s="49"/>
      <c r="B195" s="50"/>
      <c r="C195" s="51"/>
      <c r="D195" s="87">
        <f t="shared" si="6"/>
        <v>0</v>
      </c>
    </row>
    <row r="196" spans="1:4" s="2" customFormat="1" ht="13.5" customHeight="1">
      <c r="A196" s="49"/>
      <c r="B196" s="50"/>
      <c r="C196" s="51"/>
      <c r="D196" s="87">
        <f t="shared" si="6"/>
        <v>0</v>
      </c>
    </row>
    <row r="197" spans="1:4" s="2" customFormat="1" ht="13.5" customHeight="1">
      <c r="A197" s="52"/>
      <c r="B197" s="53"/>
      <c r="C197" s="54"/>
      <c r="D197" s="88">
        <f t="shared" si="6"/>
        <v>0</v>
      </c>
    </row>
    <row r="198" spans="1:4" s="2" customFormat="1" ht="13.5" customHeight="1">
      <c r="A198" s="4"/>
      <c r="C198" s="72" t="s">
        <v>36</v>
      </c>
      <c r="D198" s="86">
        <f>SUM(D183:D197)</f>
        <v>286410.38</v>
      </c>
    </row>
    <row r="199" s="2" customFormat="1" ht="14.25" customHeight="1">
      <c r="A199" s="32" t="s">
        <v>127</v>
      </c>
    </row>
    <row r="200" spans="1:4" s="2" customFormat="1" ht="24" customHeight="1">
      <c r="A200" s="55" t="s">
        <v>1</v>
      </c>
      <c r="B200" s="56" t="s">
        <v>33</v>
      </c>
      <c r="C200" s="44" t="s">
        <v>38</v>
      </c>
      <c r="D200" s="118" t="s">
        <v>85</v>
      </c>
    </row>
    <row r="201" spans="1:5" s="2" customFormat="1" ht="13.5" customHeight="1">
      <c r="A201" s="159" t="s">
        <v>34</v>
      </c>
      <c r="B201" s="47">
        <v>1</v>
      </c>
      <c r="C201" s="48">
        <v>1500</v>
      </c>
      <c r="D201" s="89">
        <f>B201*C201</f>
        <v>1500</v>
      </c>
      <c r="E201" s="128" t="s">
        <v>129</v>
      </c>
    </row>
    <row r="202" spans="1:4" s="2" customFormat="1" ht="13.5" customHeight="1">
      <c r="A202" s="160" t="s">
        <v>128</v>
      </c>
      <c r="B202" s="78">
        <v>1</v>
      </c>
      <c r="C202" s="51">
        <v>2000</v>
      </c>
      <c r="D202" s="90">
        <f aca="true" t="shared" si="7" ref="D202:D215">B202*C202</f>
        <v>2000</v>
      </c>
    </row>
    <row r="203" spans="1:4" s="2" customFormat="1" ht="13.5" customHeight="1">
      <c r="A203" s="207"/>
      <c r="B203" s="50"/>
      <c r="C203" s="51"/>
      <c r="D203" s="90">
        <f t="shared" si="7"/>
        <v>0</v>
      </c>
    </row>
    <row r="204" spans="1:4" s="2" customFormat="1" ht="13.5" customHeight="1">
      <c r="A204" s="207"/>
      <c r="B204" s="50"/>
      <c r="C204" s="51"/>
      <c r="D204" s="90">
        <f t="shared" si="7"/>
        <v>0</v>
      </c>
    </row>
    <row r="205" spans="1:4" s="2" customFormat="1" ht="13.5" customHeight="1">
      <c r="A205" s="208"/>
      <c r="B205" s="50"/>
      <c r="C205" s="51"/>
      <c r="D205" s="90">
        <f t="shared" si="7"/>
        <v>0</v>
      </c>
    </row>
    <row r="206" spans="1:4" s="2" customFormat="1" ht="13.5" customHeight="1">
      <c r="A206" s="49"/>
      <c r="B206" s="50"/>
      <c r="C206" s="51"/>
      <c r="D206" s="90">
        <f t="shared" si="7"/>
        <v>0</v>
      </c>
    </row>
    <row r="207" spans="1:4" s="2" customFormat="1" ht="13.5" customHeight="1">
      <c r="A207" s="49"/>
      <c r="B207" s="50"/>
      <c r="C207" s="51"/>
      <c r="D207" s="90">
        <f t="shared" si="7"/>
        <v>0</v>
      </c>
    </row>
    <row r="208" spans="1:4" s="2" customFormat="1" ht="13.5" customHeight="1">
      <c r="A208" s="49"/>
      <c r="B208" s="50"/>
      <c r="C208" s="51"/>
      <c r="D208" s="90">
        <f t="shared" si="7"/>
        <v>0</v>
      </c>
    </row>
    <row r="209" spans="1:4" s="2" customFormat="1" ht="13.5" customHeight="1">
      <c r="A209" s="49"/>
      <c r="B209" s="50"/>
      <c r="C209" s="51"/>
      <c r="D209" s="90">
        <f t="shared" si="7"/>
        <v>0</v>
      </c>
    </row>
    <row r="210" spans="1:4" s="2" customFormat="1" ht="13.5" customHeight="1">
      <c r="A210" s="49"/>
      <c r="B210" s="50"/>
      <c r="C210" s="51"/>
      <c r="D210" s="90">
        <f t="shared" si="7"/>
        <v>0</v>
      </c>
    </row>
    <row r="211" spans="1:4" s="2" customFormat="1" ht="13.5" customHeight="1">
      <c r="A211" s="49"/>
      <c r="B211" s="50"/>
      <c r="C211" s="51"/>
      <c r="D211" s="90">
        <f t="shared" si="7"/>
        <v>0</v>
      </c>
    </row>
    <row r="212" spans="1:4" s="2" customFormat="1" ht="13.5" customHeight="1">
      <c r="A212" s="49"/>
      <c r="B212" s="50"/>
      <c r="C212" s="51"/>
      <c r="D212" s="90">
        <f t="shared" si="7"/>
        <v>0</v>
      </c>
    </row>
    <row r="213" spans="1:4" s="2" customFormat="1" ht="13.5" customHeight="1">
      <c r="A213" s="49"/>
      <c r="B213" s="50"/>
      <c r="C213" s="51"/>
      <c r="D213" s="90">
        <f t="shared" si="7"/>
        <v>0</v>
      </c>
    </row>
    <row r="214" spans="1:4" s="2" customFormat="1" ht="13.5" customHeight="1">
      <c r="A214" s="49"/>
      <c r="B214" s="50"/>
      <c r="C214" s="51"/>
      <c r="D214" s="90">
        <f t="shared" si="7"/>
        <v>0</v>
      </c>
    </row>
    <row r="215" spans="1:4" s="2" customFormat="1" ht="13.5" customHeight="1">
      <c r="A215" s="52"/>
      <c r="B215" s="53"/>
      <c r="C215" s="54"/>
      <c r="D215" s="192">
        <f t="shared" si="7"/>
        <v>0</v>
      </c>
    </row>
    <row r="216" spans="1:4" s="2" customFormat="1" ht="13.5" customHeight="1">
      <c r="A216" s="4"/>
      <c r="C216" s="72" t="s">
        <v>102</v>
      </c>
      <c r="D216" s="86">
        <f>SUM(D201:D215)</f>
        <v>3500</v>
      </c>
    </row>
    <row r="217" spans="1:4" ht="12.75">
      <c r="A217" s="5" t="s">
        <v>99</v>
      </c>
      <c r="B217" s="2"/>
      <c r="C217" s="2"/>
      <c r="D217" s="2"/>
    </row>
    <row r="218" spans="1:4" ht="24" customHeight="1">
      <c r="A218" s="35" t="s">
        <v>1</v>
      </c>
      <c r="B218" s="35" t="s">
        <v>2</v>
      </c>
      <c r="C218" s="35" t="s">
        <v>3</v>
      </c>
      <c r="D218" s="118" t="s">
        <v>85</v>
      </c>
    </row>
    <row r="219" spans="1:4" ht="13.5" customHeight="1">
      <c r="A219" s="188" t="s">
        <v>4</v>
      </c>
      <c r="B219" s="57">
        <v>11</v>
      </c>
      <c r="C219" s="58">
        <v>98.5</v>
      </c>
      <c r="D219" s="91">
        <f aca="true" t="shared" si="8" ref="D219:D232">B219*C219</f>
        <v>1083.5</v>
      </c>
    </row>
    <row r="220" spans="1:4" ht="13.5" customHeight="1">
      <c r="A220" s="189" t="s">
        <v>5</v>
      </c>
      <c r="B220" s="37">
        <v>11</v>
      </c>
      <c r="C220" s="59">
        <v>350</v>
      </c>
      <c r="D220" s="92">
        <f t="shared" si="8"/>
        <v>3850</v>
      </c>
    </row>
    <row r="221" spans="1:4" ht="13.5" customHeight="1">
      <c r="A221" s="190" t="s">
        <v>6</v>
      </c>
      <c r="B221" s="60">
        <v>1</v>
      </c>
      <c r="C221" s="51">
        <v>1500</v>
      </c>
      <c r="D221" s="93">
        <f t="shared" si="8"/>
        <v>1500</v>
      </c>
    </row>
    <row r="222" spans="1:4" ht="13.5" customHeight="1">
      <c r="A222" s="190" t="s">
        <v>7</v>
      </c>
      <c r="B222" s="60">
        <v>11</v>
      </c>
      <c r="C222" s="51">
        <v>157</v>
      </c>
      <c r="D222" s="93">
        <f t="shared" si="8"/>
        <v>1727</v>
      </c>
    </row>
    <row r="223" spans="1:4" ht="13.5" customHeight="1">
      <c r="A223" s="190" t="s">
        <v>8</v>
      </c>
      <c r="B223" s="60">
        <v>1</v>
      </c>
      <c r="C223" s="51">
        <v>1300</v>
      </c>
      <c r="D223" s="93">
        <f t="shared" si="8"/>
        <v>1300</v>
      </c>
    </row>
    <row r="224" spans="1:7" ht="13.5" customHeight="1">
      <c r="A224" s="190" t="s">
        <v>93</v>
      </c>
      <c r="B224" s="60">
        <v>11</v>
      </c>
      <c r="C224" s="51">
        <v>664.3</v>
      </c>
      <c r="D224" s="93">
        <f t="shared" si="8"/>
        <v>7307.299999999999</v>
      </c>
      <c r="E224" s="128" t="s">
        <v>115</v>
      </c>
      <c r="F224" s="2"/>
      <c r="G224" s="2"/>
    </row>
    <row r="225" spans="1:4" ht="13.5" customHeight="1">
      <c r="A225" s="190" t="s">
        <v>32</v>
      </c>
      <c r="B225" s="60">
        <v>11</v>
      </c>
      <c r="C225" s="51">
        <v>500</v>
      </c>
      <c r="D225" s="93">
        <f t="shared" si="8"/>
        <v>5500</v>
      </c>
    </row>
    <row r="226" spans="1:4" ht="13.5" customHeight="1">
      <c r="A226" s="190" t="s">
        <v>136</v>
      </c>
      <c r="B226" s="60">
        <v>11</v>
      </c>
      <c r="C226" s="51">
        <f>13.5*35</f>
        <v>472.5</v>
      </c>
      <c r="D226" s="93">
        <f t="shared" si="8"/>
        <v>5197.5</v>
      </c>
    </row>
    <row r="227" spans="1:4" ht="13.5" customHeight="1">
      <c r="A227" s="191" t="s">
        <v>135</v>
      </c>
      <c r="B227" s="60"/>
      <c r="C227" s="51"/>
      <c r="D227" s="93">
        <f t="shared" si="8"/>
        <v>0</v>
      </c>
    </row>
    <row r="228" spans="1:4" ht="13.5" customHeight="1">
      <c r="A228" s="191" t="s">
        <v>131</v>
      </c>
      <c r="B228" s="60"/>
      <c r="C228" s="51"/>
      <c r="D228" s="93">
        <f t="shared" si="8"/>
        <v>0</v>
      </c>
    </row>
    <row r="229" spans="1:4" ht="13.5" customHeight="1">
      <c r="A229" s="193" t="s">
        <v>132</v>
      </c>
      <c r="B229" s="60">
        <v>11</v>
      </c>
      <c r="C229" s="51">
        <f>6*35</f>
        <v>210</v>
      </c>
      <c r="D229" s="93">
        <f t="shared" si="8"/>
        <v>2310</v>
      </c>
    </row>
    <row r="230" spans="1:4" ht="13.5" customHeight="1">
      <c r="A230" s="161" t="s">
        <v>144</v>
      </c>
      <c r="B230" s="60">
        <v>11</v>
      </c>
      <c r="C230" s="51">
        <f>3.1*35*2</f>
        <v>217</v>
      </c>
      <c r="D230" s="93">
        <f t="shared" si="8"/>
        <v>2387</v>
      </c>
    </row>
    <row r="231" spans="1:4" ht="13.5" customHeight="1">
      <c r="A231" s="161" t="s">
        <v>145</v>
      </c>
      <c r="B231" s="60">
        <v>11</v>
      </c>
      <c r="C231" s="51">
        <v>180</v>
      </c>
      <c r="D231" s="93">
        <f t="shared" si="8"/>
        <v>1980</v>
      </c>
    </row>
    <row r="232" spans="1:4" ht="13.5" customHeight="1">
      <c r="A232" s="161" t="s">
        <v>146</v>
      </c>
      <c r="B232" s="60">
        <v>1</v>
      </c>
      <c r="C232" s="51">
        <v>1500</v>
      </c>
      <c r="D232" s="93">
        <f t="shared" si="8"/>
        <v>1500</v>
      </c>
    </row>
    <row r="233" spans="1:4" ht="13.5" customHeight="1">
      <c r="A233" s="161"/>
      <c r="B233" s="60"/>
      <c r="C233" s="51"/>
      <c r="D233" s="93">
        <f>B233*C233</f>
        <v>0</v>
      </c>
    </row>
    <row r="234" spans="1:4" ht="13.5" customHeight="1">
      <c r="A234" s="161"/>
      <c r="B234" s="60"/>
      <c r="C234" s="51"/>
      <c r="D234" s="93">
        <f>B234*C234</f>
        <v>0</v>
      </c>
    </row>
    <row r="235" spans="1:4" ht="13.5" customHeight="1">
      <c r="A235" s="64"/>
      <c r="B235" s="41"/>
      <c r="C235" s="54"/>
      <c r="D235" s="98">
        <f>B235*C235</f>
        <v>0</v>
      </c>
    </row>
    <row r="236" spans="2:4" ht="13.5" customHeight="1">
      <c r="B236" s="75" t="s">
        <v>17</v>
      </c>
      <c r="C236" s="76"/>
      <c r="D236" s="94">
        <f>SUM(D219:D235)</f>
        <v>35642.3</v>
      </c>
    </row>
    <row r="237" ht="6" customHeight="1"/>
    <row r="238" spans="2:5" ht="13.5" customHeight="1">
      <c r="B238" s="66" t="s">
        <v>40</v>
      </c>
      <c r="C238" s="67"/>
      <c r="D238" s="68"/>
      <c r="E238" s="95">
        <f>E162+D180+D198+D216+D236</f>
        <v>398378.945196976</v>
      </c>
    </row>
    <row r="239" spans="1:8" ht="18" customHeight="1">
      <c r="A239" s="73" t="s">
        <v>9</v>
      </c>
      <c r="B239" s="74"/>
      <c r="C239" s="74"/>
      <c r="D239" s="74"/>
      <c r="E239" s="74"/>
      <c r="F239" s="6"/>
      <c r="G239" s="6"/>
      <c r="H239" s="6"/>
    </row>
    <row r="240" spans="1:8" ht="9" customHeight="1">
      <c r="A240" s="2"/>
      <c r="B240" s="2"/>
      <c r="C240" s="2"/>
      <c r="D240" s="2"/>
      <c r="E240" s="2"/>
      <c r="F240" s="2"/>
      <c r="G240" s="2"/>
      <c r="H240" s="2"/>
    </row>
    <row r="241" spans="1:8" ht="25.5">
      <c r="A241" s="65" t="s">
        <v>1</v>
      </c>
      <c r="B241" s="65" t="s">
        <v>19</v>
      </c>
      <c r="C241" s="65" t="s">
        <v>13</v>
      </c>
      <c r="D241" s="118" t="s">
        <v>85</v>
      </c>
      <c r="E241" s="2"/>
      <c r="F241" s="2"/>
      <c r="G241" s="2"/>
      <c r="H241" s="2"/>
    </row>
    <row r="242" spans="1:8" ht="13.5" customHeight="1">
      <c r="A242" s="13" t="s">
        <v>10</v>
      </c>
      <c r="B242" s="61">
        <v>0.05</v>
      </c>
      <c r="C242" s="91">
        <f>E238</f>
        <v>398378.945196976</v>
      </c>
      <c r="D242" s="91">
        <f>B242*C242</f>
        <v>19918.947259848803</v>
      </c>
      <c r="E242" s="2"/>
      <c r="F242" s="2"/>
      <c r="G242" s="2"/>
      <c r="H242" s="2"/>
    </row>
    <row r="243" spans="1:8" ht="13.5" customHeight="1">
      <c r="A243" s="14" t="s">
        <v>11</v>
      </c>
      <c r="B243" s="45">
        <v>0.07</v>
      </c>
      <c r="C243" s="93">
        <f>E238</f>
        <v>398378.945196976</v>
      </c>
      <c r="D243" s="93">
        <f>B243*C243</f>
        <v>27886.526163788323</v>
      </c>
      <c r="E243" s="2"/>
      <c r="F243" s="2"/>
      <c r="G243" s="2"/>
      <c r="H243" s="2"/>
    </row>
    <row r="244" spans="1:8" ht="13.5" customHeight="1">
      <c r="A244" s="63"/>
      <c r="B244" s="62"/>
      <c r="C244" s="96">
        <f>E238</f>
        <v>398378.945196976</v>
      </c>
      <c r="D244" s="97">
        <f>B244*C244</f>
        <v>0</v>
      </c>
      <c r="E244" s="2"/>
      <c r="F244" s="2"/>
      <c r="G244" s="2"/>
      <c r="H244" s="2"/>
    </row>
    <row r="245" spans="1:8" ht="13.5" customHeight="1">
      <c r="A245" s="64"/>
      <c r="B245" s="46"/>
      <c r="C245" s="98">
        <f>E238</f>
        <v>398378.945196976</v>
      </c>
      <c r="D245" s="98">
        <f>B245*C245</f>
        <v>0</v>
      </c>
      <c r="E245" s="2"/>
      <c r="F245" s="2"/>
      <c r="G245" s="2"/>
      <c r="H245" s="2"/>
    </row>
    <row r="246" spans="1:8" ht="13.5" customHeight="1">
      <c r="A246" s="19"/>
      <c r="B246" s="19"/>
      <c r="C246" s="77" t="s">
        <v>18</v>
      </c>
      <c r="D246" s="99">
        <f>SUM(D242:D245)</f>
        <v>47805.47342363713</v>
      </c>
      <c r="E246" s="2"/>
      <c r="F246" s="2"/>
      <c r="G246" s="2"/>
      <c r="H246" s="2"/>
    </row>
    <row r="247" spans="1:8" ht="10.5" customHeight="1">
      <c r="A247" s="2"/>
      <c r="B247" s="2"/>
      <c r="C247" s="2"/>
      <c r="D247" s="2"/>
      <c r="E247" s="2"/>
      <c r="F247" s="2"/>
      <c r="G247" s="2"/>
      <c r="H247" s="2"/>
    </row>
    <row r="248" spans="1:8" s="8" customFormat="1" ht="14.25" customHeight="1">
      <c r="A248" s="73" t="s">
        <v>88</v>
      </c>
      <c r="B248" s="74"/>
      <c r="C248" s="74"/>
      <c r="D248" s="74"/>
      <c r="E248" s="74"/>
      <c r="F248" s="6"/>
      <c r="G248" s="6"/>
      <c r="H248" s="6"/>
    </row>
    <row r="249" spans="1:8" ht="9" customHeight="1">
      <c r="A249" s="2"/>
      <c r="B249" s="2"/>
      <c r="C249" s="2"/>
      <c r="D249" s="2"/>
      <c r="E249" s="2"/>
      <c r="F249" s="2"/>
      <c r="G249" s="2"/>
      <c r="H249" s="2"/>
    </row>
    <row r="250" spans="1:8" ht="15" customHeight="1">
      <c r="A250" s="16" t="s">
        <v>92</v>
      </c>
      <c r="B250" s="17"/>
      <c r="C250" s="17"/>
      <c r="D250" s="18"/>
      <c r="E250" s="100">
        <f>E238+D246</f>
        <v>446184.41862061317</v>
      </c>
      <c r="F250" s="2"/>
      <c r="G250" s="2"/>
      <c r="H250" s="2"/>
    </row>
    <row r="251" spans="1:8" ht="9" customHeight="1">
      <c r="A251" s="2"/>
      <c r="B251" s="2"/>
      <c r="C251" s="2"/>
      <c r="D251" s="2"/>
      <c r="E251" s="2"/>
      <c r="F251" s="2"/>
      <c r="G251" s="2"/>
      <c r="H251" s="2"/>
    </row>
    <row r="252" spans="1:8" s="8" customFormat="1" ht="14.25" customHeight="1">
      <c r="A252" s="73" t="s">
        <v>89</v>
      </c>
      <c r="B252" s="74"/>
      <c r="C252" s="74"/>
      <c r="D252" s="74"/>
      <c r="E252" s="74"/>
      <c r="F252" s="6"/>
      <c r="G252" s="6"/>
      <c r="H252" s="6"/>
    </row>
    <row r="253" spans="1:8" ht="9" customHeight="1">
      <c r="A253" s="2"/>
      <c r="B253" s="2"/>
      <c r="C253" s="2"/>
      <c r="D253" s="2"/>
      <c r="E253" s="2"/>
      <c r="F253" s="2"/>
      <c r="G253" s="2"/>
      <c r="H253" s="2"/>
    </row>
    <row r="254" spans="1:8" ht="21" customHeight="1">
      <c r="A254" s="65" t="s">
        <v>1</v>
      </c>
      <c r="B254" s="65" t="s">
        <v>12</v>
      </c>
      <c r="C254" s="2"/>
      <c r="D254" s="2"/>
      <c r="E254" s="2"/>
      <c r="F254" s="2"/>
      <c r="G254" s="2"/>
      <c r="H254" s="2"/>
    </row>
    <row r="255" spans="1:8" ht="13.5" customHeight="1">
      <c r="A255" s="22" t="s">
        <v>94</v>
      </c>
      <c r="B255" s="203">
        <v>0.048</v>
      </c>
      <c r="C255" s="2"/>
      <c r="D255" s="2"/>
      <c r="E255" s="2"/>
      <c r="F255" s="2"/>
      <c r="G255" s="2"/>
      <c r="H255" s="2"/>
    </row>
    <row r="256" spans="1:8" ht="13.5" customHeight="1">
      <c r="A256" s="23" t="s">
        <v>95</v>
      </c>
      <c r="B256" s="204">
        <v>0.0288</v>
      </c>
      <c r="C256" s="2"/>
      <c r="D256" s="2"/>
      <c r="E256" s="2"/>
      <c r="F256" s="2"/>
      <c r="G256" s="2"/>
      <c r="H256" s="2"/>
    </row>
    <row r="257" spans="1:8" ht="13.5" customHeight="1">
      <c r="A257" s="23" t="s">
        <v>14</v>
      </c>
      <c r="B257" s="204">
        <v>0.05</v>
      </c>
      <c r="C257" s="2"/>
      <c r="D257" s="2"/>
      <c r="E257" s="2"/>
      <c r="F257" s="2"/>
      <c r="G257" s="2"/>
      <c r="H257" s="2"/>
    </row>
    <row r="258" spans="1:8" ht="13.5" customHeight="1">
      <c r="A258" s="23" t="s">
        <v>15</v>
      </c>
      <c r="B258" s="204">
        <v>0.0065</v>
      </c>
      <c r="C258" s="2"/>
      <c r="D258" s="2"/>
      <c r="E258" s="2"/>
      <c r="F258" s="2"/>
      <c r="G258" s="2"/>
      <c r="H258" s="2"/>
    </row>
    <row r="259" spans="1:8" ht="13.5" customHeight="1">
      <c r="A259" s="129" t="s">
        <v>44</v>
      </c>
      <c r="B259" s="205">
        <v>0.03</v>
      </c>
      <c r="C259" s="2"/>
      <c r="D259" s="2"/>
      <c r="E259" s="2"/>
      <c r="F259" s="2"/>
      <c r="G259" s="2"/>
      <c r="H259" s="2"/>
    </row>
    <row r="260" spans="1:8" ht="9" customHeight="1">
      <c r="A260" s="2"/>
      <c r="B260" s="20"/>
      <c r="C260" s="2"/>
      <c r="D260" s="2"/>
      <c r="E260" s="2"/>
      <c r="F260" s="2"/>
      <c r="G260" s="2"/>
      <c r="H260" s="2"/>
    </row>
    <row r="261" spans="1:8" ht="25.5">
      <c r="A261" s="21" t="s">
        <v>84</v>
      </c>
      <c r="B261" s="101">
        <f>SUM(B255:B259)</f>
        <v>0.16330000000000003</v>
      </c>
      <c r="C261" s="2"/>
      <c r="D261" s="2"/>
      <c r="E261" s="2"/>
      <c r="F261" s="2"/>
      <c r="G261" s="2"/>
      <c r="H261" s="2"/>
    </row>
    <row r="262" spans="1:8" ht="9" customHeight="1">
      <c r="A262" s="2"/>
      <c r="B262" s="2"/>
      <c r="C262" s="2"/>
      <c r="D262" s="2"/>
      <c r="E262" s="2"/>
      <c r="F262" s="2"/>
      <c r="G262" s="2"/>
      <c r="H262" s="2"/>
    </row>
    <row r="263" spans="1:8" s="8" customFormat="1" ht="14.25" customHeight="1">
      <c r="A263" s="73" t="s">
        <v>90</v>
      </c>
      <c r="B263" s="74"/>
      <c r="C263" s="74"/>
      <c r="D263" s="74"/>
      <c r="E263" s="74"/>
      <c r="F263" s="6"/>
      <c r="G263" s="6"/>
      <c r="H263" s="6"/>
    </row>
    <row r="264" spans="1:8" ht="9" customHeight="1">
      <c r="A264" s="3"/>
      <c r="B264" s="2"/>
      <c r="C264" s="2"/>
      <c r="D264" s="2"/>
      <c r="E264" s="2"/>
      <c r="F264" s="2"/>
      <c r="G264" s="2"/>
      <c r="H264" s="2"/>
    </row>
    <row r="265" spans="1:8" ht="15" customHeight="1">
      <c r="A265" s="66" t="s">
        <v>91</v>
      </c>
      <c r="B265" s="69"/>
      <c r="C265" s="69"/>
      <c r="D265" s="70"/>
      <c r="E265" s="102">
        <f>E250/(100%-B261)</f>
        <v>533266.9040523643</v>
      </c>
      <c r="F265" s="2"/>
      <c r="G265" s="2"/>
      <c r="H265" s="2"/>
    </row>
    <row r="266" s="2" customFormat="1" ht="18.75" customHeight="1">
      <c r="A266" s="34" t="s">
        <v>43</v>
      </c>
    </row>
    <row r="267" ht="10.5" customHeight="1">
      <c r="A267" s="28" t="s">
        <v>22</v>
      </c>
    </row>
    <row r="268" s="2" customFormat="1" ht="10.5" customHeight="1">
      <c r="A268" s="29" t="s">
        <v>23</v>
      </c>
    </row>
    <row r="269" s="2" customFormat="1" ht="10.5" customHeight="1">
      <c r="A269" s="29" t="s">
        <v>24</v>
      </c>
    </row>
    <row r="270" s="2" customFormat="1" ht="10.5" customHeight="1">
      <c r="A270" s="29" t="s">
        <v>25</v>
      </c>
    </row>
    <row r="271" s="2" customFormat="1" ht="10.5" customHeight="1">
      <c r="A271" s="29" t="s">
        <v>26</v>
      </c>
    </row>
    <row r="272" s="2" customFormat="1" ht="10.5" customHeight="1">
      <c r="A272" s="29" t="s">
        <v>28</v>
      </c>
    </row>
    <row r="273" s="2" customFormat="1" ht="10.5" customHeight="1">
      <c r="A273" s="29" t="s">
        <v>27</v>
      </c>
    </row>
    <row r="274" s="2" customFormat="1" ht="10.5" customHeight="1">
      <c r="A274" s="28" t="s">
        <v>100</v>
      </c>
    </row>
    <row r="275" s="2" customFormat="1" ht="10.5" customHeight="1">
      <c r="A275" s="29" t="s">
        <v>29</v>
      </c>
    </row>
    <row r="276" s="2" customFormat="1" ht="10.5" customHeight="1">
      <c r="A276" s="29" t="s">
        <v>30</v>
      </c>
    </row>
    <row r="277" s="2" customFormat="1" ht="10.5" customHeight="1">
      <c r="A277" s="31">
        <v>2</v>
      </c>
    </row>
    <row r="278" s="2" customFormat="1" ht="10.5" customHeight="1">
      <c r="A278" s="29" t="s">
        <v>47</v>
      </c>
    </row>
    <row r="279" s="2" customFormat="1" ht="10.5" customHeight="1">
      <c r="A279" s="31">
        <v>4</v>
      </c>
    </row>
    <row r="280" s="2" customFormat="1" ht="10.5" customHeight="1">
      <c r="A280" s="29" t="s">
        <v>46</v>
      </c>
    </row>
    <row r="281" s="2" customFormat="1" ht="10.5" customHeight="1">
      <c r="A281" s="29"/>
    </row>
    <row r="282" s="2" customFormat="1" ht="12.75">
      <c r="A282" s="30" t="s">
        <v>31</v>
      </c>
    </row>
    <row r="283" s="2" customFormat="1" ht="6.75" customHeight="1"/>
    <row r="284" s="2" customFormat="1" ht="12.75">
      <c r="A284" s="34" t="s">
        <v>48</v>
      </c>
    </row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</sheetData>
  <sheetProtection password="E824" sheet="1" objects="1" scenarios="1"/>
  <mergeCells count="9">
    <mergeCell ref="A1:E1"/>
    <mergeCell ref="A153:C154"/>
    <mergeCell ref="A102:C102"/>
    <mergeCell ref="A104:C104"/>
    <mergeCell ref="A138:C138"/>
    <mergeCell ref="A139:C141"/>
    <mergeCell ref="A127:C127"/>
    <mergeCell ref="A128:C129"/>
    <mergeCell ref="A151:C151"/>
  </mergeCells>
  <printOptions horizontalCentered="1"/>
  <pageMargins left="0.35433070866141736" right="0.2755905511811024" top="0.5118110236220472" bottom="0.1968503937007874" header="0.2362204724409449" footer="0.35433070866141736"/>
  <pageSetup horizontalDpi="300" verticalDpi="300" orientation="portrait" paperSize="9" scale="72" r:id="rId4"/>
  <headerFooter alignWithMargins="0">
    <oddHeader>&amp;C&amp;"Arial,Negrito"&amp;12ANEXO E  -  &amp;10(REGIME FISCAL DA PROPONENTE - LUCRO PRESUMIDO)</oddHeader>
    <oddFooter>&amp;C&amp;P/&amp;N</oddFooter>
  </headerFooter>
  <rowBreaks count="3" manualBreakCount="3">
    <brk id="77" max="255" man="1"/>
    <brk id="162" max="255" man="1"/>
    <brk id="238" max="255" man="1"/>
  </rowBreaks>
  <ignoredErrors>
    <ignoredError sqref="C143:C147 B136 C109 D233:D235 D174:D179 D219:D225 D183:D185 D165:D169 D242:D245 D194:D197 B149" emptyCellReferenc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76"/>
  <sheetViews>
    <sheetView zoomScalePageLayoutView="0" workbookViewId="0" topLeftCell="A1">
      <selection activeCell="F76" sqref="F76"/>
    </sheetView>
  </sheetViews>
  <sheetFormatPr defaultColWidth="9.140625" defaultRowHeight="12.75"/>
  <cols>
    <col min="1" max="1" width="5.140625" style="156" customWidth="1"/>
    <col min="2" max="2" width="70.421875" style="0" customWidth="1"/>
    <col min="3" max="4" width="10.7109375" style="0" customWidth="1"/>
    <col min="5" max="5" width="15.7109375" style="0" customWidth="1"/>
    <col min="6" max="6" width="20.7109375" style="0" customWidth="1"/>
  </cols>
  <sheetData>
    <row r="1" spans="1:6" ht="21" customHeight="1">
      <c r="A1" s="155"/>
      <c r="B1" s="215" t="s">
        <v>133</v>
      </c>
      <c r="C1" s="215"/>
      <c r="D1" s="215"/>
      <c r="E1" s="215"/>
      <c r="F1" s="131"/>
    </row>
    <row r="2" spans="1:6" s="8" customFormat="1" ht="6.75" customHeight="1">
      <c r="A2" s="155"/>
      <c r="B2" s="154"/>
      <c r="C2" s="154"/>
      <c r="D2" s="154"/>
      <c r="E2" s="154"/>
      <c r="F2" s="131"/>
    </row>
    <row r="3" spans="1:6" s="132" customFormat="1" ht="27.75" customHeight="1">
      <c r="A3" s="138" t="s">
        <v>110</v>
      </c>
      <c r="B3" s="138" t="s">
        <v>105</v>
      </c>
      <c r="C3" s="138" t="s">
        <v>106</v>
      </c>
      <c r="D3" s="138" t="s">
        <v>107</v>
      </c>
      <c r="E3" s="139" t="s">
        <v>108</v>
      </c>
      <c r="F3" s="138" t="s">
        <v>109</v>
      </c>
    </row>
    <row r="4" spans="1:6" ht="14.25" customHeight="1">
      <c r="A4" s="145">
        <v>1</v>
      </c>
      <c r="B4" s="209" t="s">
        <v>163</v>
      </c>
      <c r="C4" s="147">
        <v>1</v>
      </c>
      <c r="D4" s="148"/>
      <c r="E4" s="147">
        <v>20145.88</v>
      </c>
      <c r="F4" s="133">
        <f>SUM(C4*E4)</f>
        <v>20145.88</v>
      </c>
    </row>
    <row r="5" spans="1:6" ht="14.25" customHeight="1">
      <c r="A5" s="145">
        <v>2</v>
      </c>
      <c r="B5" s="209" t="s">
        <v>165</v>
      </c>
      <c r="C5" s="147">
        <v>3</v>
      </c>
      <c r="D5" s="148"/>
      <c r="E5" s="210">
        <v>29740</v>
      </c>
      <c r="F5" s="133">
        <f aca="true" t="shared" si="0" ref="F5:F68">SUM(C5*E5)</f>
        <v>89220</v>
      </c>
    </row>
    <row r="6" spans="1:6" ht="14.25" customHeight="1">
      <c r="A6" s="145">
        <v>3</v>
      </c>
      <c r="B6" s="209" t="s">
        <v>164</v>
      </c>
      <c r="C6" s="147">
        <v>1</v>
      </c>
      <c r="D6" s="148"/>
      <c r="E6" s="147">
        <v>175044.5</v>
      </c>
      <c r="F6" s="133">
        <f t="shared" si="0"/>
        <v>175044.5</v>
      </c>
    </row>
    <row r="7" spans="1:6" ht="14.25" customHeight="1">
      <c r="A7" s="145">
        <v>4</v>
      </c>
      <c r="B7" s="146"/>
      <c r="C7" s="147"/>
      <c r="D7" s="148"/>
      <c r="E7" s="147"/>
      <c r="F7" s="133">
        <f t="shared" si="0"/>
        <v>0</v>
      </c>
    </row>
    <row r="8" spans="1:6" ht="14.25" customHeight="1">
      <c r="A8" s="145">
        <v>5</v>
      </c>
      <c r="B8" s="146"/>
      <c r="C8" s="147"/>
      <c r="D8" s="148"/>
      <c r="E8" s="147"/>
      <c r="F8" s="133">
        <f t="shared" si="0"/>
        <v>0</v>
      </c>
    </row>
    <row r="9" spans="1:6" ht="14.25" customHeight="1">
      <c r="A9" s="145">
        <v>6</v>
      </c>
      <c r="B9" s="146"/>
      <c r="C9" s="147"/>
      <c r="D9" s="148"/>
      <c r="E9" s="147"/>
      <c r="F9" s="133">
        <f t="shared" si="0"/>
        <v>0</v>
      </c>
    </row>
    <row r="10" spans="1:6" ht="14.25" customHeight="1">
      <c r="A10" s="145">
        <v>7</v>
      </c>
      <c r="B10" s="146"/>
      <c r="C10" s="147"/>
      <c r="D10" s="148"/>
      <c r="E10" s="147"/>
      <c r="F10" s="133">
        <f t="shared" si="0"/>
        <v>0</v>
      </c>
    </row>
    <row r="11" spans="1:6" ht="14.25" customHeight="1">
      <c r="A11" s="145">
        <v>8</v>
      </c>
      <c r="B11" s="146"/>
      <c r="C11" s="147"/>
      <c r="D11" s="148"/>
      <c r="E11" s="147"/>
      <c r="F11" s="133">
        <f t="shared" si="0"/>
        <v>0</v>
      </c>
    </row>
    <row r="12" spans="1:6" ht="14.25" customHeight="1">
      <c r="A12" s="145">
        <v>9</v>
      </c>
      <c r="B12" s="146"/>
      <c r="C12" s="147"/>
      <c r="D12" s="148"/>
      <c r="E12" s="147"/>
      <c r="F12" s="133">
        <f t="shared" si="0"/>
        <v>0</v>
      </c>
    </row>
    <row r="13" spans="1:6" ht="14.25" customHeight="1">
      <c r="A13" s="145">
        <v>10</v>
      </c>
      <c r="B13" s="146"/>
      <c r="C13" s="147"/>
      <c r="D13" s="148"/>
      <c r="E13" s="147"/>
      <c r="F13" s="133">
        <f t="shared" si="0"/>
        <v>0</v>
      </c>
    </row>
    <row r="14" spans="1:6" ht="14.25" customHeight="1">
      <c r="A14" s="145">
        <v>11</v>
      </c>
      <c r="B14" s="146"/>
      <c r="C14" s="147"/>
      <c r="D14" s="148"/>
      <c r="E14" s="147"/>
      <c r="F14" s="133">
        <f t="shared" si="0"/>
        <v>0</v>
      </c>
    </row>
    <row r="15" spans="1:6" ht="14.25" customHeight="1">
      <c r="A15" s="145">
        <v>12</v>
      </c>
      <c r="B15" s="146"/>
      <c r="C15" s="147"/>
      <c r="D15" s="148"/>
      <c r="E15" s="147"/>
      <c r="F15" s="133">
        <f t="shared" si="0"/>
        <v>0</v>
      </c>
    </row>
    <row r="16" spans="1:6" ht="14.25" customHeight="1">
      <c r="A16" s="145">
        <v>13</v>
      </c>
      <c r="B16" s="146"/>
      <c r="C16" s="147"/>
      <c r="D16" s="148"/>
      <c r="E16" s="147"/>
      <c r="F16" s="133">
        <f t="shared" si="0"/>
        <v>0</v>
      </c>
    </row>
    <row r="17" spans="1:6" ht="14.25" customHeight="1">
      <c r="A17" s="145">
        <v>14</v>
      </c>
      <c r="B17" s="146"/>
      <c r="C17" s="147"/>
      <c r="D17" s="148"/>
      <c r="E17" s="147"/>
      <c r="F17" s="133">
        <f t="shared" si="0"/>
        <v>0</v>
      </c>
    </row>
    <row r="18" spans="1:6" ht="14.25" customHeight="1">
      <c r="A18" s="145">
        <v>15</v>
      </c>
      <c r="B18" s="146"/>
      <c r="C18" s="147"/>
      <c r="D18" s="148"/>
      <c r="E18" s="147"/>
      <c r="F18" s="133">
        <f t="shared" si="0"/>
        <v>0</v>
      </c>
    </row>
    <row r="19" spans="1:6" ht="14.25" customHeight="1">
      <c r="A19" s="145">
        <v>16</v>
      </c>
      <c r="B19" s="146"/>
      <c r="C19" s="147"/>
      <c r="D19" s="148"/>
      <c r="E19" s="147"/>
      <c r="F19" s="133">
        <f t="shared" si="0"/>
        <v>0</v>
      </c>
    </row>
    <row r="20" spans="1:6" ht="14.25" customHeight="1">
      <c r="A20" s="145">
        <v>17</v>
      </c>
      <c r="B20" s="146"/>
      <c r="C20" s="147"/>
      <c r="D20" s="148"/>
      <c r="E20" s="147"/>
      <c r="F20" s="133">
        <f t="shared" si="0"/>
        <v>0</v>
      </c>
    </row>
    <row r="21" spans="1:6" ht="14.25" customHeight="1">
      <c r="A21" s="145">
        <v>18</v>
      </c>
      <c r="B21" s="146"/>
      <c r="C21" s="147"/>
      <c r="D21" s="148"/>
      <c r="E21" s="147"/>
      <c r="F21" s="133">
        <f t="shared" si="0"/>
        <v>0</v>
      </c>
    </row>
    <row r="22" spans="1:6" ht="14.25" customHeight="1">
      <c r="A22" s="145">
        <v>19</v>
      </c>
      <c r="B22" s="146"/>
      <c r="C22" s="147"/>
      <c r="D22" s="148"/>
      <c r="E22" s="147"/>
      <c r="F22" s="133">
        <f t="shared" si="0"/>
        <v>0</v>
      </c>
    </row>
    <row r="23" spans="1:6" ht="14.25" customHeight="1">
      <c r="A23" s="145">
        <v>20</v>
      </c>
      <c r="B23" s="146"/>
      <c r="C23" s="147"/>
      <c r="D23" s="148"/>
      <c r="E23" s="147"/>
      <c r="F23" s="133">
        <f t="shared" si="0"/>
        <v>0</v>
      </c>
    </row>
    <row r="24" spans="1:6" ht="14.25" customHeight="1">
      <c r="A24" s="145">
        <v>21</v>
      </c>
      <c r="B24" s="146"/>
      <c r="C24" s="147"/>
      <c r="D24" s="148"/>
      <c r="E24" s="147"/>
      <c r="F24" s="133">
        <f t="shared" si="0"/>
        <v>0</v>
      </c>
    </row>
    <row r="25" spans="1:6" ht="14.25" customHeight="1">
      <c r="A25" s="145">
        <v>22</v>
      </c>
      <c r="B25" s="146"/>
      <c r="C25" s="147"/>
      <c r="D25" s="148"/>
      <c r="E25" s="147"/>
      <c r="F25" s="133">
        <f t="shared" si="0"/>
        <v>0</v>
      </c>
    </row>
    <row r="26" spans="1:6" ht="14.25" customHeight="1">
      <c r="A26" s="145">
        <v>23</v>
      </c>
      <c r="B26" s="146"/>
      <c r="C26" s="147"/>
      <c r="D26" s="148"/>
      <c r="E26" s="147"/>
      <c r="F26" s="133">
        <f t="shared" si="0"/>
        <v>0</v>
      </c>
    </row>
    <row r="27" spans="1:6" ht="14.25" customHeight="1">
      <c r="A27" s="145">
        <v>24</v>
      </c>
      <c r="B27" s="146"/>
      <c r="C27" s="147"/>
      <c r="D27" s="148"/>
      <c r="E27" s="147"/>
      <c r="F27" s="133">
        <f t="shared" si="0"/>
        <v>0</v>
      </c>
    </row>
    <row r="28" spans="1:6" ht="14.25" customHeight="1">
      <c r="A28" s="145">
        <v>25</v>
      </c>
      <c r="B28" s="146"/>
      <c r="C28" s="147"/>
      <c r="D28" s="148"/>
      <c r="E28" s="147"/>
      <c r="F28" s="133">
        <f t="shared" si="0"/>
        <v>0</v>
      </c>
    </row>
    <row r="29" spans="1:6" ht="14.25" customHeight="1">
      <c r="A29" s="145">
        <v>26</v>
      </c>
      <c r="B29" s="146"/>
      <c r="C29" s="147"/>
      <c r="D29" s="148"/>
      <c r="E29" s="147"/>
      <c r="F29" s="133">
        <f t="shared" si="0"/>
        <v>0</v>
      </c>
    </row>
    <row r="30" spans="1:6" ht="14.25" customHeight="1">
      <c r="A30" s="145">
        <v>27</v>
      </c>
      <c r="B30" s="146"/>
      <c r="C30" s="147"/>
      <c r="D30" s="148"/>
      <c r="E30" s="147"/>
      <c r="F30" s="133">
        <f t="shared" si="0"/>
        <v>0</v>
      </c>
    </row>
    <row r="31" spans="1:6" ht="14.25" customHeight="1">
      <c r="A31" s="145">
        <v>28</v>
      </c>
      <c r="B31" s="146"/>
      <c r="C31" s="147"/>
      <c r="D31" s="148"/>
      <c r="E31" s="147"/>
      <c r="F31" s="133">
        <f t="shared" si="0"/>
        <v>0</v>
      </c>
    </row>
    <row r="32" spans="1:6" ht="14.25" customHeight="1">
      <c r="A32" s="145">
        <v>29</v>
      </c>
      <c r="B32" s="146"/>
      <c r="C32" s="147"/>
      <c r="D32" s="148"/>
      <c r="E32" s="147"/>
      <c r="F32" s="133">
        <f t="shared" si="0"/>
        <v>0</v>
      </c>
    </row>
    <row r="33" spans="1:6" ht="14.25" customHeight="1">
      <c r="A33" s="145">
        <v>30</v>
      </c>
      <c r="B33" s="146"/>
      <c r="C33" s="147"/>
      <c r="D33" s="148"/>
      <c r="E33" s="147"/>
      <c r="F33" s="133">
        <f t="shared" si="0"/>
        <v>0</v>
      </c>
    </row>
    <row r="34" spans="1:6" ht="14.25" customHeight="1">
      <c r="A34" s="145">
        <v>31</v>
      </c>
      <c r="B34" s="146"/>
      <c r="C34" s="147"/>
      <c r="D34" s="148"/>
      <c r="E34" s="147"/>
      <c r="F34" s="133">
        <f t="shared" si="0"/>
        <v>0</v>
      </c>
    </row>
    <row r="35" spans="1:6" ht="14.25" customHeight="1">
      <c r="A35" s="145">
        <v>32</v>
      </c>
      <c r="B35" s="146"/>
      <c r="C35" s="147"/>
      <c r="D35" s="148"/>
      <c r="E35" s="147"/>
      <c r="F35" s="133">
        <f t="shared" si="0"/>
        <v>0</v>
      </c>
    </row>
    <row r="36" spans="1:6" ht="14.25" customHeight="1">
      <c r="A36" s="145">
        <v>33</v>
      </c>
      <c r="B36" s="146"/>
      <c r="C36" s="147"/>
      <c r="D36" s="148"/>
      <c r="E36" s="147"/>
      <c r="F36" s="133">
        <f t="shared" si="0"/>
        <v>0</v>
      </c>
    </row>
    <row r="37" spans="1:6" ht="14.25" customHeight="1">
      <c r="A37" s="145">
        <v>34</v>
      </c>
      <c r="B37" s="146"/>
      <c r="C37" s="147"/>
      <c r="D37" s="148"/>
      <c r="E37" s="147"/>
      <c r="F37" s="133">
        <f t="shared" si="0"/>
        <v>0</v>
      </c>
    </row>
    <row r="38" spans="1:6" ht="14.25" customHeight="1">
      <c r="A38" s="145">
        <v>35</v>
      </c>
      <c r="B38" s="146"/>
      <c r="C38" s="147"/>
      <c r="D38" s="148"/>
      <c r="E38" s="147"/>
      <c r="F38" s="133">
        <f t="shared" si="0"/>
        <v>0</v>
      </c>
    </row>
    <row r="39" spans="1:6" ht="14.25" customHeight="1">
      <c r="A39" s="145">
        <v>36</v>
      </c>
      <c r="B39" s="146"/>
      <c r="C39" s="147"/>
      <c r="D39" s="148"/>
      <c r="E39" s="147"/>
      <c r="F39" s="133">
        <f t="shared" si="0"/>
        <v>0</v>
      </c>
    </row>
    <row r="40" spans="1:6" ht="14.25" customHeight="1">
      <c r="A40" s="145">
        <v>37</v>
      </c>
      <c r="B40" s="146"/>
      <c r="C40" s="147"/>
      <c r="D40" s="148"/>
      <c r="E40" s="147"/>
      <c r="F40" s="133">
        <f t="shared" si="0"/>
        <v>0</v>
      </c>
    </row>
    <row r="41" spans="1:6" ht="14.25" customHeight="1">
      <c r="A41" s="145">
        <v>38</v>
      </c>
      <c r="B41" s="146"/>
      <c r="C41" s="147"/>
      <c r="D41" s="148"/>
      <c r="E41" s="147"/>
      <c r="F41" s="133">
        <f t="shared" si="0"/>
        <v>0</v>
      </c>
    </row>
    <row r="42" spans="1:6" ht="14.25" customHeight="1">
      <c r="A42" s="145">
        <v>39</v>
      </c>
      <c r="B42" s="146"/>
      <c r="C42" s="147"/>
      <c r="D42" s="148"/>
      <c r="E42" s="147"/>
      <c r="F42" s="133">
        <f t="shared" si="0"/>
        <v>0</v>
      </c>
    </row>
    <row r="43" spans="1:6" ht="14.25" customHeight="1">
      <c r="A43" s="145">
        <v>40</v>
      </c>
      <c r="B43" s="146"/>
      <c r="C43" s="147"/>
      <c r="D43" s="148"/>
      <c r="E43" s="147"/>
      <c r="F43" s="133">
        <f t="shared" si="0"/>
        <v>0</v>
      </c>
    </row>
    <row r="44" spans="1:6" ht="14.25" customHeight="1">
      <c r="A44" s="145">
        <v>41</v>
      </c>
      <c r="B44" s="146"/>
      <c r="C44" s="147"/>
      <c r="D44" s="148"/>
      <c r="E44" s="147"/>
      <c r="F44" s="133">
        <f t="shared" si="0"/>
        <v>0</v>
      </c>
    </row>
    <row r="45" spans="1:6" ht="14.25" customHeight="1">
      <c r="A45" s="145">
        <v>42</v>
      </c>
      <c r="B45" s="146"/>
      <c r="C45" s="147"/>
      <c r="D45" s="148"/>
      <c r="E45" s="147"/>
      <c r="F45" s="133">
        <f t="shared" si="0"/>
        <v>0</v>
      </c>
    </row>
    <row r="46" spans="1:6" ht="14.25" customHeight="1">
      <c r="A46" s="145">
        <v>43</v>
      </c>
      <c r="B46" s="146"/>
      <c r="C46" s="147"/>
      <c r="D46" s="148"/>
      <c r="E46" s="147"/>
      <c r="F46" s="133">
        <f t="shared" si="0"/>
        <v>0</v>
      </c>
    </row>
    <row r="47" spans="1:6" ht="14.25" customHeight="1">
      <c r="A47" s="145">
        <v>44</v>
      </c>
      <c r="B47" s="146"/>
      <c r="C47" s="147"/>
      <c r="D47" s="148"/>
      <c r="E47" s="147"/>
      <c r="F47" s="133">
        <f t="shared" si="0"/>
        <v>0</v>
      </c>
    </row>
    <row r="48" spans="1:6" ht="14.25" customHeight="1">
      <c r="A48" s="145">
        <v>45</v>
      </c>
      <c r="B48" s="146"/>
      <c r="C48" s="147"/>
      <c r="D48" s="148"/>
      <c r="E48" s="147"/>
      <c r="F48" s="133">
        <f t="shared" si="0"/>
        <v>0</v>
      </c>
    </row>
    <row r="49" spans="1:6" ht="14.25" customHeight="1">
      <c r="A49" s="145">
        <v>46</v>
      </c>
      <c r="B49" s="146"/>
      <c r="C49" s="147"/>
      <c r="D49" s="148"/>
      <c r="E49" s="147"/>
      <c r="F49" s="133">
        <f t="shared" si="0"/>
        <v>0</v>
      </c>
    </row>
    <row r="50" spans="1:6" ht="14.25" customHeight="1">
      <c r="A50" s="145">
        <v>47</v>
      </c>
      <c r="B50" s="146"/>
      <c r="C50" s="147"/>
      <c r="D50" s="148"/>
      <c r="E50" s="147"/>
      <c r="F50" s="133">
        <f t="shared" si="0"/>
        <v>0</v>
      </c>
    </row>
    <row r="51" spans="1:6" ht="14.25" customHeight="1">
      <c r="A51" s="145">
        <v>48</v>
      </c>
      <c r="B51" s="146"/>
      <c r="C51" s="147"/>
      <c r="D51" s="148"/>
      <c r="E51" s="147"/>
      <c r="F51" s="133">
        <f t="shared" si="0"/>
        <v>0</v>
      </c>
    </row>
    <row r="52" spans="1:6" ht="14.25" customHeight="1">
      <c r="A52" s="145">
        <v>49</v>
      </c>
      <c r="B52" s="146"/>
      <c r="C52" s="147"/>
      <c r="D52" s="148"/>
      <c r="E52" s="147"/>
      <c r="F52" s="133">
        <f t="shared" si="0"/>
        <v>0</v>
      </c>
    </row>
    <row r="53" spans="1:6" ht="14.25" customHeight="1">
      <c r="A53" s="145">
        <v>50</v>
      </c>
      <c r="B53" s="146"/>
      <c r="C53" s="147"/>
      <c r="D53" s="148"/>
      <c r="E53" s="147"/>
      <c r="F53" s="133">
        <f t="shared" si="0"/>
        <v>0</v>
      </c>
    </row>
    <row r="54" spans="1:6" ht="14.25" customHeight="1">
      <c r="A54" s="145">
        <v>51</v>
      </c>
      <c r="B54" s="146"/>
      <c r="C54" s="147"/>
      <c r="D54" s="148"/>
      <c r="E54" s="147"/>
      <c r="F54" s="133">
        <f t="shared" si="0"/>
        <v>0</v>
      </c>
    </row>
    <row r="55" spans="1:6" ht="14.25" customHeight="1">
      <c r="A55" s="145">
        <v>52</v>
      </c>
      <c r="B55" s="146"/>
      <c r="C55" s="147"/>
      <c r="D55" s="148"/>
      <c r="E55" s="147"/>
      <c r="F55" s="133">
        <f t="shared" si="0"/>
        <v>0</v>
      </c>
    </row>
    <row r="56" spans="1:6" ht="14.25" customHeight="1">
      <c r="A56" s="145">
        <v>53</v>
      </c>
      <c r="B56" s="146"/>
      <c r="C56" s="147"/>
      <c r="D56" s="148"/>
      <c r="E56" s="147"/>
      <c r="F56" s="133">
        <f t="shared" si="0"/>
        <v>0</v>
      </c>
    </row>
    <row r="57" spans="1:6" ht="14.25" customHeight="1">
      <c r="A57" s="145">
        <v>54</v>
      </c>
      <c r="B57" s="146"/>
      <c r="C57" s="147"/>
      <c r="D57" s="148"/>
      <c r="E57" s="147"/>
      <c r="F57" s="133">
        <f t="shared" si="0"/>
        <v>0</v>
      </c>
    </row>
    <row r="58" spans="1:6" ht="14.25" customHeight="1">
      <c r="A58" s="145">
        <v>55</v>
      </c>
      <c r="B58" s="146"/>
      <c r="C58" s="147"/>
      <c r="D58" s="148"/>
      <c r="E58" s="147"/>
      <c r="F58" s="133">
        <f t="shared" si="0"/>
        <v>0</v>
      </c>
    </row>
    <row r="59" spans="1:6" ht="14.25" customHeight="1">
      <c r="A59" s="145">
        <v>56</v>
      </c>
      <c r="B59" s="146"/>
      <c r="C59" s="147"/>
      <c r="D59" s="148"/>
      <c r="E59" s="147"/>
      <c r="F59" s="133">
        <f t="shared" si="0"/>
        <v>0</v>
      </c>
    </row>
    <row r="60" spans="1:6" ht="14.25" customHeight="1">
      <c r="A60" s="145">
        <v>58</v>
      </c>
      <c r="B60" s="146"/>
      <c r="C60" s="147"/>
      <c r="D60" s="148"/>
      <c r="E60" s="147"/>
      <c r="F60" s="133">
        <f t="shared" si="0"/>
        <v>0</v>
      </c>
    </row>
    <row r="61" spans="1:6" ht="14.25" customHeight="1">
      <c r="A61" s="145">
        <v>59</v>
      </c>
      <c r="B61" s="146"/>
      <c r="C61" s="147"/>
      <c r="D61" s="148"/>
      <c r="E61" s="147"/>
      <c r="F61" s="133">
        <f t="shared" si="0"/>
        <v>0</v>
      </c>
    </row>
    <row r="62" spans="1:6" ht="14.25" customHeight="1">
      <c r="A62" s="145">
        <v>60</v>
      </c>
      <c r="B62" s="146"/>
      <c r="C62" s="147"/>
      <c r="D62" s="148"/>
      <c r="E62" s="147"/>
      <c r="F62" s="133">
        <f t="shared" si="0"/>
        <v>0</v>
      </c>
    </row>
    <row r="63" spans="1:6" ht="14.25" customHeight="1">
      <c r="A63" s="145">
        <v>61</v>
      </c>
      <c r="B63" s="146"/>
      <c r="C63" s="147"/>
      <c r="D63" s="148"/>
      <c r="E63" s="147"/>
      <c r="F63" s="133">
        <f t="shared" si="0"/>
        <v>0</v>
      </c>
    </row>
    <row r="64" spans="1:6" ht="14.25" customHeight="1">
      <c r="A64" s="145">
        <v>62</v>
      </c>
      <c r="B64" s="146"/>
      <c r="C64" s="147"/>
      <c r="D64" s="148"/>
      <c r="E64" s="147"/>
      <c r="F64" s="133">
        <f t="shared" si="0"/>
        <v>0</v>
      </c>
    </row>
    <row r="65" spans="1:6" ht="14.25" customHeight="1">
      <c r="A65" s="145">
        <v>63</v>
      </c>
      <c r="B65" s="146"/>
      <c r="C65" s="147"/>
      <c r="D65" s="148"/>
      <c r="E65" s="147"/>
      <c r="F65" s="133">
        <f t="shared" si="0"/>
        <v>0</v>
      </c>
    </row>
    <row r="66" spans="1:6" ht="14.25" customHeight="1">
      <c r="A66" s="145">
        <v>64</v>
      </c>
      <c r="B66" s="146"/>
      <c r="C66" s="147"/>
      <c r="D66" s="148"/>
      <c r="E66" s="147"/>
      <c r="F66" s="133">
        <f t="shared" si="0"/>
        <v>0</v>
      </c>
    </row>
    <row r="67" spans="1:6" ht="14.25" customHeight="1">
      <c r="A67" s="145">
        <v>65</v>
      </c>
      <c r="B67" s="146"/>
      <c r="C67" s="147"/>
      <c r="D67" s="148"/>
      <c r="E67" s="147"/>
      <c r="F67" s="133">
        <f t="shared" si="0"/>
        <v>0</v>
      </c>
    </row>
    <row r="68" spans="1:6" ht="14.25" customHeight="1">
      <c r="A68" s="145">
        <v>66</v>
      </c>
      <c r="B68" s="146"/>
      <c r="C68" s="147"/>
      <c r="D68" s="148"/>
      <c r="E68" s="147"/>
      <c r="F68" s="133">
        <f t="shared" si="0"/>
        <v>0</v>
      </c>
    </row>
    <row r="69" spans="1:6" ht="14.25" customHeight="1">
      <c r="A69" s="145">
        <v>67</v>
      </c>
      <c r="B69" s="146"/>
      <c r="C69" s="147"/>
      <c r="D69" s="148"/>
      <c r="E69" s="147"/>
      <c r="F69" s="133">
        <f aca="true" t="shared" si="1" ref="F69:F75">SUM(C69*E69)</f>
        <v>0</v>
      </c>
    </row>
    <row r="70" spans="1:6" ht="14.25" customHeight="1">
      <c r="A70" s="145">
        <v>68</v>
      </c>
      <c r="B70" s="146"/>
      <c r="C70" s="147"/>
      <c r="D70" s="148"/>
      <c r="E70" s="147"/>
      <c r="F70" s="133">
        <f t="shared" si="1"/>
        <v>0</v>
      </c>
    </row>
    <row r="71" spans="1:6" ht="14.25" customHeight="1">
      <c r="A71" s="145">
        <v>69</v>
      </c>
      <c r="B71" s="146"/>
      <c r="C71" s="147"/>
      <c r="D71" s="148"/>
      <c r="E71" s="147"/>
      <c r="F71" s="133">
        <f t="shared" si="1"/>
        <v>0</v>
      </c>
    </row>
    <row r="72" spans="1:6" ht="14.25" customHeight="1">
      <c r="A72" s="145">
        <v>70</v>
      </c>
      <c r="B72" s="146"/>
      <c r="C72" s="147"/>
      <c r="D72" s="148"/>
      <c r="E72" s="147"/>
      <c r="F72" s="133">
        <f t="shared" si="1"/>
        <v>0</v>
      </c>
    </row>
    <row r="73" spans="1:6" ht="14.25" customHeight="1">
      <c r="A73" s="145">
        <v>71</v>
      </c>
      <c r="B73" s="146"/>
      <c r="C73" s="147"/>
      <c r="D73" s="148"/>
      <c r="E73" s="147"/>
      <c r="F73" s="133">
        <f t="shared" si="1"/>
        <v>0</v>
      </c>
    </row>
    <row r="74" spans="1:6" ht="14.25" customHeight="1">
      <c r="A74" s="145">
        <v>72</v>
      </c>
      <c r="B74" s="146"/>
      <c r="C74" s="147"/>
      <c r="D74" s="148"/>
      <c r="E74" s="147"/>
      <c r="F74" s="133">
        <f t="shared" si="1"/>
        <v>0</v>
      </c>
    </row>
    <row r="75" spans="1:6" ht="14.25" customHeight="1">
      <c r="A75" s="145">
        <v>73</v>
      </c>
      <c r="B75" s="146"/>
      <c r="C75" s="147"/>
      <c r="D75" s="148"/>
      <c r="E75" s="147"/>
      <c r="F75" s="133">
        <f t="shared" si="1"/>
        <v>0</v>
      </c>
    </row>
    <row r="76" spans="2:6" ht="17.25" customHeight="1">
      <c r="B76" s="132"/>
      <c r="C76" s="216" t="s">
        <v>111</v>
      </c>
      <c r="D76" s="217"/>
      <c r="E76" s="218"/>
      <c r="F76" s="140">
        <f>SUM(F4:F75)</f>
        <v>284410.38</v>
      </c>
    </row>
  </sheetData>
  <sheetProtection password="E824" sheet="1" objects="1" scenarios="1"/>
  <mergeCells count="2">
    <mergeCell ref="B1:E1"/>
    <mergeCell ref="C76:E76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5.140625" style="156" customWidth="1"/>
    <col min="2" max="2" width="70.421875" style="0" customWidth="1"/>
    <col min="3" max="4" width="10.7109375" style="0" customWidth="1"/>
    <col min="5" max="5" width="15.7109375" style="0" customWidth="1"/>
    <col min="6" max="6" width="20.7109375" style="0" customWidth="1"/>
  </cols>
  <sheetData>
    <row r="1" spans="1:6" ht="21" customHeight="1">
      <c r="A1" s="155"/>
      <c r="B1" s="215" t="s">
        <v>104</v>
      </c>
      <c r="C1" s="215"/>
      <c r="D1" s="215"/>
      <c r="E1" s="215"/>
      <c r="F1" s="131"/>
    </row>
    <row r="2" spans="1:6" s="8" customFormat="1" ht="6.75" customHeight="1">
      <c r="A2" s="155"/>
      <c r="B2" s="154"/>
      <c r="C2" s="154"/>
      <c r="D2" s="154"/>
      <c r="E2" s="154"/>
      <c r="F2" s="131"/>
    </row>
    <row r="3" spans="1:6" s="132" customFormat="1" ht="27.75" customHeight="1">
      <c r="A3" s="138" t="s">
        <v>110</v>
      </c>
      <c r="B3" s="138" t="s">
        <v>105</v>
      </c>
      <c r="C3" s="138" t="s">
        <v>106</v>
      </c>
      <c r="D3" s="138" t="s">
        <v>107</v>
      </c>
      <c r="E3" s="139" t="s">
        <v>108</v>
      </c>
      <c r="F3" s="138" t="s">
        <v>109</v>
      </c>
    </row>
    <row r="4" spans="1:6" ht="14.25" customHeight="1">
      <c r="A4" s="145">
        <v>1</v>
      </c>
      <c r="B4" s="146" t="s">
        <v>156</v>
      </c>
      <c r="C4" s="147">
        <v>1</v>
      </c>
      <c r="D4" s="148"/>
      <c r="E4" s="147">
        <v>400</v>
      </c>
      <c r="F4" s="133">
        <f>SUM(C4*E4)</f>
        <v>400</v>
      </c>
    </row>
    <row r="5" spans="1:6" ht="14.25" customHeight="1">
      <c r="A5" s="145">
        <v>2</v>
      </c>
      <c r="B5" s="146" t="s">
        <v>157</v>
      </c>
      <c r="C5" s="147">
        <v>1</v>
      </c>
      <c r="D5" s="148"/>
      <c r="E5" s="147">
        <v>800</v>
      </c>
      <c r="F5" s="133">
        <f>SUM(C5*E5)</f>
        <v>800</v>
      </c>
    </row>
    <row r="6" spans="1:6" ht="14.25" customHeight="1">
      <c r="A6" s="145">
        <v>3</v>
      </c>
      <c r="B6" s="146" t="s">
        <v>158</v>
      </c>
      <c r="C6" s="147">
        <v>1</v>
      </c>
      <c r="D6" s="148"/>
      <c r="E6" s="147">
        <v>100</v>
      </c>
      <c r="F6" s="133">
        <f>SUM(C6*E6)</f>
        <v>100</v>
      </c>
    </row>
    <row r="7" spans="1:6" ht="14.25" customHeight="1">
      <c r="A7" s="145">
        <v>4</v>
      </c>
      <c r="B7" s="146" t="s">
        <v>159</v>
      </c>
      <c r="C7" s="147">
        <v>1</v>
      </c>
      <c r="D7" s="148"/>
      <c r="E7" s="147">
        <v>200</v>
      </c>
      <c r="F7" s="133">
        <f>SUM(C7*E7)</f>
        <v>200</v>
      </c>
    </row>
    <row r="8" spans="1:6" ht="14.25" customHeight="1">
      <c r="A8" s="145">
        <v>5</v>
      </c>
      <c r="B8" s="146"/>
      <c r="C8" s="147"/>
      <c r="D8" s="148"/>
      <c r="E8" s="147"/>
      <c r="F8" s="133">
        <f>SUM(C8*E8)</f>
        <v>0</v>
      </c>
    </row>
    <row r="9" spans="1:6" ht="14.25" customHeight="1">
      <c r="A9" s="145">
        <v>6</v>
      </c>
      <c r="B9" s="146"/>
      <c r="C9" s="147"/>
      <c r="D9" s="148"/>
      <c r="E9" s="147"/>
      <c r="F9" s="133">
        <f>SUM(C9*E9)</f>
        <v>0</v>
      </c>
    </row>
    <row r="10" spans="1:6" ht="14.25" customHeight="1">
      <c r="A10" s="145">
        <v>7</v>
      </c>
      <c r="B10" s="146"/>
      <c r="C10" s="147"/>
      <c r="D10" s="148"/>
      <c r="E10" s="147"/>
      <c r="F10" s="133">
        <f>SUM(C10*E10)</f>
        <v>0</v>
      </c>
    </row>
    <row r="11" spans="1:6" ht="14.25" customHeight="1">
      <c r="A11" s="145">
        <v>8</v>
      </c>
      <c r="B11" s="146"/>
      <c r="C11" s="147"/>
      <c r="D11" s="148"/>
      <c r="E11" s="147"/>
      <c r="F11" s="133">
        <f>SUM(C11*E11)</f>
        <v>0</v>
      </c>
    </row>
    <row r="12" spans="1:6" ht="14.25" customHeight="1">
      <c r="A12" s="145">
        <v>9</v>
      </c>
      <c r="B12" s="146"/>
      <c r="C12" s="147"/>
      <c r="D12" s="148"/>
      <c r="E12" s="147"/>
      <c r="F12" s="133">
        <f aca="true" t="shared" si="0" ref="F12:F67">SUM(C12*E12)</f>
        <v>0</v>
      </c>
    </row>
    <row r="13" spans="1:6" ht="14.25" customHeight="1">
      <c r="A13" s="145">
        <v>10</v>
      </c>
      <c r="B13" s="146"/>
      <c r="C13" s="147"/>
      <c r="D13" s="148"/>
      <c r="E13" s="147"/>
      <c r="F13" s="133">
        <f t="shared" si="0"/>
        <v>0</v>
      </c>
    </row>
    <row r="14" spans="1:6" ht="14.25" customHeight="1">
      <c r="A14" s="145">
        <v>11</v>
      </c>
      <c r="B14" s="146"/>
      <c r="C14" s="147"/>
      <c r="D14" s="148"/>
      <c r="E14" s="147"/>
      <c r="F14" s="133">
        <f t="shared" si="0"/>
        <v>0</v>
      </c>
    </row>
    <row r="15" spans="1:6" ht="14.25" customHeight="1">
      <c r="A15" s="145">
        <v>12</v>
      </c>
      <c r="B15" s="146"/>
      <c r="C15" s="147"/>
      <c r="D15" s="148"/>
      <c r="E15" s="147"/>
      <c r="F15" s="133">
        <f t="shared" si="0"/>
        <v>0</v>
      </c>
    </row>
    <row r="16" spans="1:6" ht="14.25" customHeight="1">
      <c r="A16" s="145">
        <v>13</v>
      </c>
      <c r="B16" s="146"/>
      <c r="C16" s="147"/>
      <c r="D16" s="148"/>
      <c r="E16" s="147"/>
      <c r="F16" s="133">
        <f t="shared" si="0"/>
        <v>0</v>
      </c>
    </row>
    <row r="17" spans="1:6" ht="14.25" customHeight="1">
      <c r="A17" s="145">
        <v>14</v>
      </c>
      <c r="B17" s="146"/>
      <c r="C17" s="147"/>
      <c r="D17" s="148"/>
      <c r="E17" s="147"/>
      <c r="F17" s="133">
        <f t="shared" si="0"/>
        <v>0</v>
      </c>
    </row>
    <row r="18" spans="1:6" ht="14.25" customHeight="1">
      <c r="A18" s="145">
        <v>15</v>
      </c>
      <c r="B18" s="146"/>
      <c r="C18" s="147"/>
      <c r="D18" s="148"/>
      <c r="E18" s="147"/>
      <c r="F18" s="133">
        <f t="shared" si="0"/>
        <v>0</v>
      </c>
    </row>
    <row r="19" spans="1:6" ht="14.25" customHeight="1">
      <c r="A19" s="145">
        <v>16</v>
      </c>
      <c r="B19" s="146"/>
      <c r="C19" s="147"/>
      <c r="D19" s="148"/>
      <c r="E19" s="147"/>
      <c r="F19" s="133">
        <f t="shared" si="0"/>
        <v>0</v>
      </c>
    </row>
    <row r="20" spans="1:6" ht="14.25" customHeight="1">
      <c r="A20" s="145">
        <v>17</v>
      </c>
      <c r="B20" s="146"/>
      <c r="C20" s="147"/>
      <c r="D20" s="148"/>
      <c r="E20" s="147"/>
      <c r="F20" s="133">
        <f t="shared" si="0"/>
        <v>0</v>
      </c>
    </row>
    <row r="21" spans="1:6" ht="14.25" customHeight="1">
      <c r="A21" s="145">
        <v>18</v>
      </c>
      <c r="B21" s="146"/>
      <c r="C21" s="147"/>
      <c r="D21" s="148"/>
      <c r="E21" s="147"/>
      <c r="F21" s="133">
        <f t="shared" si="0"/>
        <v>0</v>
      </c>
    </row>
    <row r="22" spans="1:6" ht="14.25" customHeight="1">
      <c r="A22" s="145">
        <v>19</v>
      </c>
      <c r="B22" s="146"/>
      <c r="C22" s="147"/>
      <c r="D22" s="148"/>
      <c r="E22" s="147"/>
      <c r="F22" s="133">
        <f t="shared" si="0"/>
        <v>0</v>
      </c>
    </row>
    <row r="23" spans="1:6" ht="14.25" customHeight="1">
      <c r="A23" s="145">
        <v>20</v>
      </c>
      <c r="B23" s="146"/>
      <c r="C23" s="147"/>
      <c r="D23" s="148"/>
      <c r="E23" s="147"/>
      <c r="F23" s="133">
        <f t="shared" si="0"/>
        <v>0</v>
      </c>
    </row>
    <row r="24" spans="1:6" ht="14.25" customHeight="1">
      <c r="A24" s="145">
        <v>21</v>
      </c>
      <c r="B24" s="146"/>
      <c r="C24" s="147"/>
      <c r="D24" s="148"/>
      <c r="E24" s="147"/>
      <c r="F24" s="133">
        <f t="shared" si="0"/>
        <v>0</v>
      </c>
    </row>
    <row r="25" spans="1:6" ht="14.25" customHeight="1">
      <c r="A25" s="145">
        <v>22</v>
      </c>
      <c r="B25" s="146"/>
      <c r="C25" s="147"/>
      <c r="D25" s="148"/>
      <c r="E25" s="147"/>
      <c r="F25" s="133">
        <f t="shared" si="0"/>
        <v>0</v>
      </c>
    </row>
    <row r="26" spans="1:6" ht="14.25" customHeight="1">
      <c r="A26" s="145">
        <v>23</v>
      </c>
      <c r="B26" s="146"/>
      <c r="C26" s="147"/>
      <c r="D26" s="148"/>
      <c r="E26" s="147"/>
      <c r="F26" s="133">
        <f t="shared" si="0"/>
        <v>0</v>
      </c>
    </row>
    <row r="27" spans="1:6" ht="14.25" customHeight="1">
      <c r="A27" s="145">
        <v>24</v>
      </c>
      <c r="B27" s="146"/>
      <c r="C27" s="147"/>
      <c r="D27" s="148"/>
      <c r="E27" s="147"/>
      <c r="F27" s="133">
        <f t="shared" si="0"/>
        <v>0</v>
      </c>
    </row>
    <row r="28" spans="1:6" ht="14.25" customHeight="1">
      <c r="A28" s="145">
        <v>25</v>
      </c>
      <c r="B28" s="146"/>
      <c r="C28" s="147"/>
      <c r="D28" s="148"/>
      <c r="E28" s="147"/>
      <c r="F28" s="133">
        <f t="shared" si="0"/>
        <v>0</v>
      </c>
    </row>
    <row r="29" spans="1:6" ht="14.25" customHeight="1">
      <c r="A29" s="145">
        <v>26</v>
      </c>
      <c r="B29" s="146"/>
      <c r="C29" s="147"/>
      <c r="D29" s="148"/>
      <c r="E29" s="147"/>
      <c r="F29" s="133">
        <f t="shared" si="0"/>
        <v>0</v>
      </c>
    </row>
    <row r="30" spans="1:6" ht="14.25" customHeight="1">
      <c r="A30" s="145">
        <v>27</v>
      </c>
      <c r="B30" s="146"/>
      <c r="C30" s="147"/>
      <c r="D30" s="148"/>
      <c r="E30" s="147"/>
      <c r="F30" s="133">
        <f t="shared" si="0"/>
        <v>0</v>
      </c>
    </row>
    <row r="31" spans="1:6" ht="14.25" customHeight="1">
      <c r="A31" s="145">
        <v>28</v>
      </c>
      <c r="B31" s="146"/>
      <c r="C31" s="147"/>
      <c r="D31" s="148"/>
      <c r="E31" s="147"/>
      <c r="F31" s="133">
        <f t="shared" si="0"/>
        <v>0</v>
      </c>
    </row>
    <row r="32" spans="1:6" ht="14.25" customHeight="1">
      <c r="A32" s="145">
        <v>29</v>
      </c>
      <c r="B32" s="146"/>
      <c r="C32" s="147"/>
      <c r="D32" s="148"/>
      <c r="E32" s="147"/>
      <c r="F32" s="133">
        <f t="shared" si="0"/>
        <v>0</v>
      </c>
    </row>
    <row r="33" spans="1:6" ht="14.25" customHeight="1">
      <c r="A33" s="145">
        <v>30</v>
      </c>
      <c r="B33" s="146"/>
      <c r="C33" s="147"/>
      <c r="D33" s="148"/>
      <c r="E33" s="147"/>
      <c r="F33" s="133">
        <f t="shared" si="0"/>
        <v>0</v>
      </c>
    </row>
    <row r="34" spans="1:6" ht="14.25" customHeight="1">
      <c r="A34" s="145">
        <v>31</v>
      </c>
      <c r="B34" s="146"/>
      <c r="C34" s="147"/>
      <c r="D34" s="148"/>
      <c r="E34" s="147"/>
      <c r="F34" s="133">
        <f t="shared" si="0"/>
        <v>0</v>
      </c>
    </row>
    <row r="35" spans="1:6" ht="14.25" customHeight="1">
      <c r="A35" s="145">
        <v>32</v>
      </c>
      <c r="B35" s="146"/>
      <c r="C35" s="147"/>
      <c r="D35" s="148"/>
      <c r="E35" s="147"/>
      <c r="F35" s="133">
        <f t="shared" si="0"/>
        <v>0</v>
      </c>
    </row>
    <row r="36" spans="1:6" ht="14.25" customHeight="1">
      <c r="A36" s="145">
        <v>33</v>
      </c>
      <c r="B36" s="146"/>
      <c r="C36" s="147"/>
      <c r="D36" s="148"/>
      <c r="E36" s="147"/>
      <c r="F36" s="133">
        <f t="shared" si="0"/>
        <v>0</v>
      </c>
    </row>
    <row r="37" spans="1:6" ht="14.25" customHeight="1">
      <c r="A37" s="145">
        <v>34</v>
      </c>
      <c r="B37" s="146"/>
      <c r="C37" s="147"/>
      <c r="D37" s="148"/>
      <c r="E37" s="147"/>
      <c r="F37" s="133">
        <f t="shared" si="0"/>
        <v>0</v>
      </c>
    </row>
    <row r="38" spans="1:6" ht="14.25" customHeight="1">
      <c r="A38" s="145">
        <v>35</v>
      </c>
      <c r="B38" s="146"/>
      <c r="C38" s="147"/>
      <c r="D38" s="148"/>
      <c r="E38" s="147"/>
      <c r="F38" s="133">
        <f t="shared" si="0"/>
        <v>0</v>
      </c>
    </row>
    <row r="39" spans="1:6" ht="14.25" customHeight="1">
      <c r="A39" s="145">
        <v>36</v>
      </c>
      <c r="B39" s="146"/>
      <c r="C39" s="147"/>
      <c r="D39" s="148"/>
      <c r="E39" s="147"/>
      <c r="F39" s="133">
        <f t="shared" si="0"/>
        <v>0</v>
      </c>
    </row>
    <row r="40" spans="1:6" ht="14.25" customHeight="1">
      <c r="A40" s="145">
        <v>37</v>
      </c>
      <c r="B40" s="146"/>
      <c r="C40" s="147"/>
      <c r="D40" s="148"/>
      <c r="E40" s="147"/>
      <c r="F40" s="133">
        <f t="shared" si="0"/>
        <v>0</v>
      </c>
    </row>
    <row r="41" spans="1:6" ht="14.25" customHeight="1">
      <c r="A41" s="145">
        <v>38</v>
      </c>
      <c r="B41" s="146"/>
      <c r="C41" s="147"/>
      <c r="D41" s="148"/>
      <c r="E41" s="147"/>
      <c r="F41" s="133">
        <f t="shared" si="0"/>
        <v>0</v>
      </c>
    </row>
    <row r="42" spans="1:6" ht="14.25" customHeight="1">
      <c r="A42" s="145">
        <v>39</v>
      </c>
      <c r="B42" s="146"/>
      <c r="C42" s="147"/>
      <c r="D42" s="148"/>
      <c r="E42" s="147"/>
      <c r="F42" s="133">
        <f t="shared" si="0"/>
        <v>0</v>
      </c>
    </row>
    <row r="43" spans="1:6" ht="14.25" customHeight="1">
      <c r="A43" s="145">
        <v>40</v>
      </c>
      <c r="B43" s="146"/>
      <c r="C43" s="147"/>
      <c r="D43" s="148"/>
      <c r="E43" s="147"/>
      <c r="F43" s="133">
        <f t="shared" si="0"/>
        <v>0</v>
      </c>
    </row>
    <row r="44" spans="1:6" ht="14.25" customHeight="1">
      <c r="A44" s="145">
        <v>41</v>
      </c>
      <c r="B44" s="146"/>
      <c r="C44" s="147"/>
      <c r="D44" s="148"/>
      <c r="E44" s="147"/>
      <c r="F44" s="133">
        <f t="shared" si="0"/>
        <v>0</v>
      </c>
    </row>
    <row r="45" spans="1:6" ht="14.25" customHeight="1">
      <c r="A45" s="145">
        <v>42</v>
      </c>
      <c r="B45" s="146"/>
      <c r="C45" s="147"/>
      <c r="D45" s="148"/>
      <c r="E45" s="147"/>
      <c r="F45" s="133">
        <f t="shared" si="0"/>
        <v>0</v>
      </c>
    </row>
    <row r="46" spans="1:6" ht="14.25" customHeight="1">
      <c r="A46" s="145">
        <v>43</v>
      </c>
      <c r="B46" s="146"/>
      <c r="C46" s="147"/>
      <c r="D46" s="148"/>
      <c r="E46" s="147"/>
      <c r="F46" s="133">
        <f t="shared" si="0"/>
        <v>0</v>
      </c>
    </row>
    <row r="47" spans="1:6" ht="14.25" customHeight="1">
      <c r="A47" s="145">
        <v>44</v>
      </c>
      <c r="B47" s="146"/>
      <c r="C47" s="147"/>
      <c r="D47" s="148"/>
      <c r="E47" s="147"/>
      <c r="F47" s="133">
        <f t="shared" si="0"/>
        <v>0</v>
      </c>
    </row>
    <row r="48" spans="1:6" ht="14.25" customHeight="1">
      <c r="A48" s="145">
        <v>45</v>
      </c>
      <c r="B48" s="146"/>
      <c r="C48" s="147"/>
      <c r="D48" s="148"/>
      <c r="E48" s="147"/>
      <c r="F48" s="133">
        <f t="shared" si="0"/>
        <v>0</v>
      </c>
    </row>
    <row r="49" spans="1:6" ht="14.25" customHeight="1">
      <c r="A49" s="145">
        <v>46</v>
      </c>
      <c r="B49" s="146"/>
      <c r="C49" s="147"/>
      <c r="D49" s="148"/>
      <c r="E49" s="147"/>
      <c r="F49" s="133">
        <f t="shared" si="0"/>
        <v>0</v>
      </c>
    </row>
    <row r="50" spans="1:6" ht="14.25" customHeight="1">
      <c r="A50" s="145">
        <v>47</v>
      </c>
      <c r="B50" s="146"/>
      <c r="C50" s="147"/>
      <c r="D50" s="148"/>
      <c r="E50" s="147"/>
      <c r="F50" s="133">
        <f t="shared" si="0"/>
        <v>0</v>
      </c>
    </row>
    <row r="51" spans="1:6" ht="14.25" customHeight="1">
      <c r="A51" s="145">
        <v>48</v>
      </c>
      <c r="B51" s="146"/>
      <c r="C51" s="147"/>
      <c r="D51" s="148"/>
      <c r="E51" s="147"/>
      <c r="F51" s="133">
        <f t="shared" si="0"/>
        <v>0</v>
      </c>
    </row>
    <row r="52" spans="1:6" ht="14.25" customHeight="1">
      <c r="A52" s="145">
        <v>49</v>
      </c>
      <c r="B52" s="146"/>
      <c r="C52" s="147"/>
      <c r="D52" s="148"/>
      <c r="E52" s="147"/>
      <c r="F52" s="133">
        <f t="shared" si="0"/>
        <v>0</v>
      </c>
    </row>
    <row r="53" spans="1:6" ht="14.25" customHeight="1">
      <c r="A53" s="145">
        <v>50</v>
      </c>
      <c r="B53" s="146"/>
      <c r="C53" s="147"/>
      <c r="D53" s="148"/>
      <c r="E53" s="147"/>
      <c r="F53" s="133">
        <f t="shared" si="0"/>
        <v>0</v>
      </c>
    </row>
    <row r="54" spans="1:6" ht="14.25" customHeight="1">
      <c r="A54" s="145">
        <v>51</v>
      </c>
      <c r="B54" s="146"/>
      <c r="C54" s="147"/>
      <c r="D54" s="148"/>
      <c r="E54" s="147"/>
      <c r="F54" s="133">
        <f t="shared" si="0"/>
        <v>0</v>
      </c>
    </row>
    <row r="55" spans="1:6" ht="14.25" customHeight="1">
      <c r="A55" s="145">
        <v>52</v>
      </c>
      <c r="B55" s="146"/>
      <c r="C55" s="147"/>
      <c r="D55" s="148"/>
      <c r="E55" s="147"/>
      <c r="F55" s="133">
        <f t="shared" si="0"/>
        <v>0</v>
      </c>
    </row>
    <row r="56" spans="1:6" ht="14.25" customHeight="1">
      <c r="A56" s="145">
        <v>53</v>
      </c>
      <c r="B56" s="146"/>
      <c r="C56" s="147"/>
      <c r="D56" s="148"/>
      <c r="E56" s="147"/>
      <c r="F56" s="133">
        <f t="shared" si="0"/>
        <v>0</v>
      </c>
    </row>
    <row r="57" spans="1:6" ht="14.25" customHeight="1">
      <c r="A57" s="145">
        <v>54</v>
      </c>
      <c r="B57" s="146"/>
      <c r="C57" s="147"/>
      <c r="D57" s="148"/>
      <c r="E57" s="147"/>
      <c r="F57" s="133">
        <f t="shared" si="0"/>
        <v>0</v>
      </c>
    </row>
    <row r="58" spans="1:6" ht="14.25" customHeight="1">
      <c r="A58" s="145">
        <v>55</v>
      </c>
      <c r="B58" s="146"/>
      <c r="C58" s="147"/>
      <c r="D58" s="148"/>
      <c r="E58" s="147"/>
      <c r="F58" s="133">
        <f t="shared" si="0"/>
        <v>0</v>
      </c>
    </row>
    <row r="59" spans="1:6" ht="14.25" customHeight="1">
      <c r="A59" s="145">
        <v>56</v>
      </c>
      <c r="B59" s="146"/>
      <c r="C59" s="147"/>
      <c r="D59" s="148"/>
      <c r="E59" s="147"/>
      <c r="F59" s="133">
        <f t="shared" si="0"/>
        <v>0</v>
      </c>
    </row>
    <row r="60" spans="1:6" ht="14.25" customHeight="1">
      <c r="A60" s="145">
        <v>58</v>
      </c>
      <c r="B60" s="146"/>
      <c r="C60" s="147"/>
      <c r="D60" s="148"/>
      <c r="E60" s="147"/>
      <c r="F60" s="133">
        <f t="shared" si="0"/>
        <v>0</v>
      </c>
    </row>
    <row r="61" spans="1:6" ht="14.25" customHeight="1">
      <c r="A61" s="145">
        <v>59</v>
      </c>
      <c r="B61" s="146"/>
      <c r="C61" s="147"/>
      <c r="D61" s="148"/>
      <c r="E61" s="147"/>
      <c r="F61" s="133">
        <f t="shared" si="0"/>
        <v>0</v>
      </c>
    </row>
    <row r="62" spans="1:6" ht="14.25" customHeight="1">
      <c r="A62" s="145">
        <v>60</v>
      </c>
      <c r="B62" s="146"/>
      <c r="C62" s="147"/>
      <c r="D62" s="148"/>
      <c r="E62" s="147"/>
      <c r="F62" s="133">
        <f t="shared" si="0"/>
        <v>0</v>
      </c>
    </row>
    <row r="63" spans="1:6" ht="14.25" customHeight="1">
      <c r="A63" s="145">
        <v>61</v>
      </c>
      <c r="B63" s="146"/>
      <c r="C63" s="147"/>
      <c r="D63" s="148"/>
      <c r="E63" s="147"/>
      <c r="F63" s="133">
        <f t="shared" si="0"/>
        <v>0</v>
      </c>
    </row>
    <row r="64" spans="1:6" ht="14.25" customHeight="1">
      <c r="A64" s="145">
        <v>62</v>
      </c>
      <c r="B64" s="146"/>
      <c r="C64" s="147"/>
      <c r="D64" s="148"/>
      <c r="E64" s="147"/>
      <c r="F64" s="133">
        <f t="shared" si="0"/>
        <v>0</v>
      </c>
    </row>
    <row r="65" spans="1:6" ht="14.25" customHeight="1">
      <c r="A65" s="145">
        <v>63</v>
      </c>
      <c r="B65" s="146"/>
      <c r="C65" s="147"/>
      <c r="D65" s="148"/>
      <c r="E65" s="147"/>
      <c r="F65" s="133">
        <f t="shared" si="0"/>
        <v>0</v>
      </c>
    </row>
    <row r="66" spans="1:6" ht="14.25" customHeight="1">
      <c r="A66" s="145">
        <v>64</v>
      </c>
      <c r="B66" s="146"/>
      <c r="C66" s="147"/>
      <c r="D66" s="148"/>
      <c r="E66" s="147"/>
      <c r="F66" s="133">
        <f t="shared" si="0"/>
        <v>0</v>
      </c>
    </row>
    <row r="67" spans="1:6" ht="14.25" customHeight="1">
      <c r="A67" s="145">
        <v>65</v>
      </c>
      <c r="B67" s="146"/>
      <c r="C67" s="147"/>
      <c r="D67" s="148"/>
      <c r="E67" s="147"/>
      <c r="F67" s="133">
        <f t="shared" si="0"/>
        <v>0</v>
      </c>
    </row>
    <row r="68" spans="1:6" ht="14.25" customHeight="1">
      <c r="A68" s="145">
        <v>66</v>
      </c>
      <c r="B68" s="146"/>
      <c r="C68" s="147"/>
      <c r="D68" s="148"/>
      <c r="E68" s="147"/>
      <c r="F68" s="133">
        <f aca="true" t="shared" si="1" ref="F68:F75">SUM(C68*E68)</f>
        <v>0</v>
      </c>
    </row>
    <row r="69" spans="1:6" ht="14.25" customHeight="1">
      <c r="A69" s="145">
        <v>67</v>
      </c>
      <c r="B69" s="146"/>
      <c r="C69" s="147"/>
      <c r="D69" s="148"/>
      <c r="E69" s="147"/>
      <c r="F69" s="133">
        <f t="shared" si="1"/>
        <v>0</v>
      </c>
    </row>
    <row r="70" spans="1:6" ht="14.25" customHeight="1">
      <c r="A70" s="145">
        <v>68</v>
      </c>
      <c r="B70" s="146"/>
      <c r="C70" s="147"/>
      <c r="D70" s="148"/>
      <c r="E70" s="147"/>
      <c r="F70" s="133">
        <f t="shared" si="1"/>
        <v>0</v>
      </c>
    </row>
    <row r="71" spans="1:6" ht="14.25" customHeight="1">
      <c r="A71" s="145">
        <v>69</v>
      </c>
      <c r="B71" s="146"/>
      <c r="C71" s="147"/>
      <c r="D71" s="148"/>
      <c r="E71" s="147"/>
      <c r="F71" s="133">
        <f t="shared" si="1"/>
        <v>0</v>
      </c>
    </row>
    <row r="72" spans="1:6" ht="14.25" customHeight="1">
      <c r="A72" s="145">
        <v>70</v>
      </c>
      <c r="B72" s="146"/>
      <c r="C72" s="147"/>
      <c r="D72" s="148"/>
      <c r="E72" s="147"/>
      <c r="F72" s="133">
        <f t="shared" si="1"/>
        <v>0</v>
      </c>
    </row>
    <row r="73" spans="1:6" ht="14.25" customHeight="1">
      <c r="A73" s="145">
        <v>71</v>
      </c>
      <c r="B73" s="146"/>
      <c r="C73" s="147"/>
      <c r="D73" s="148"/>
      <c r="E73" s="147"/>
      <c r="F73" s="133">
        <f t="shared" si="1"/>
        <v>0</v>
      </c>
    </row>
    <row r="74" spans="1:6" ht="14.25" customHeight="1">
      <c r="A74" s="145">
        <v>72</v>
      </c>
      <c r="B74" s="146"/>
      <c r="C74" s="147"/>
      <c r="D74" s="148"/>
      <c r="E74" s="147"/>
      <c r="F74" s="133">
        <f t="shared" si="1"/>
        <v>0</v>
      </c>
    </row>
    <row r="75" spans="1:6" ht="14.25" customHeight="1">
      <c r="A75" s="145">
        <v>73</v>
      </c>
      <c r="B75" s="146"/>
      <c r="C75" s="147"/>
      <c r="D75" s="148"/>
      <c r="E75" s="147"/>
      <c r="F75" s="133">
        <f t="shared" si="1"/>
        <v>0</v>
      </c>
    </row>
    <row r="76" spans="2:6" ht="17.25" customHeight="1">
      <c r="B76" s="132"/>
      <c r="C76" s="216" t="s">
        <v>111</v>
      </c>
      <c r="D76" s="217"/>
      <c r="E76" s="218"/>
      <c r="F76" s="140">
        <f>SUM(F4:F75)</f>
        <v>1500</v>
      </c>
    </row>
  </sheetData>
  <sheetProtection password="E824" sheet="1" objects="1" scenarios="1"/>
  <mergeCells count="2">
    <mergeCell ref="C76:E76"/>
    <mergeCell ref="B1:E1"/>
  </mergeCells>
  <printOptions/>
  <pageMargins left="0.3937007874015748" right="0.3937007874015748" top="0.56" bottom="0.26" header="0.29" footer="0.17"/>
  <pageSetup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7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140625" style="0" customWidth="1"/>
    <col min="2" max="2" width="38.421875" style="0" customWidth="1"/>
    <col min="3" max="3" width="15.8515625" style="0" customWidth="1"/>
    <col min="4" max="5" width="10.7109375" style="0" customWidth="1"/>
    <col min="6" max="7" width="15.7109375" style="0" customWidth="1"/>
    <col min="8" max="8" width="1.28515625" style="0" customWidth="1"/>
    <col min="9" max="9" width="15.7109375" style="0" customWidth="1"/>
  </cols>
  <sheetData>
    <row r="1" spans="1:9" ht="21" customHeight="1">
      <c r="A1" s="131"/>
      <c r="B1" s="211" t="s">
        <v>112</v>
      </c>
      <c r="C1" s="211"/>
      <c r="D1" s="211"/>
      <c r="E1" s="211"/>
      <c r="F1" s="211"/>
      <c r="G1" s="131"/>
      <c r="H1" s="131"/>
      <c r="I1" s="131"/>
    </row>
    <row r="2" spans="1:9" ht="13.5" customHeight="1">
      <c r="A2" s="131"/>
      <c r="B2" s="135" t="s">
        <v>113</v>
      </c>
      <c r="C2" s="131"/>
      <c r="D2" s="131"/>
      <c r="E2" s="131"/>
      <c r="F2" s="131"/>
      <c r="G2" s="131"/>
      <c r="H2" s="131"/>
      <c r="I2" s="131"/>
    </row>
    <row r="3" spans="1:9" ht="13.5" customHeight="1">
      <c r="A3" s="131"/>
      <c r="B3" s="136" t="s">
        <v>116</v>
      </c>
      <c r="C3" s="149"/>
      <c r="D3" s="219" t="s">
        <v>121</v>
      </c>
      <c r="E3" s="220"/>
      <c r="F3" s="220"/>
      <c r="G3" s="221"/>
      <c r="H3" s="131"/>
      <c r="I3" s="131"/>
    </row>
    <row r="4" spans="1:9" ht="13.5" customHeight="1">
      <c r="A4" s="131"/>
      <c r="B4" s="136" t="s">
        <v>117</v>
      </c>
      <c r="C4" s="149"/>
      <c r="D4" s="222"/>
      <c r="E4" s="223"/>
      <c r="F4" s="223"/>
      <c r="G4" s="224"/>
      <c r="H4" s="131"/>
      <c r="I4" s="131"/>
    </row>
    <row r="5" spans="1:9" ht="12.75">
      <c r="A5" s="131"/>
      <c r="B5" s="136" t="s">
        <v>118</v>
      </c>
      <c r="C5" s="149"/>
      <c r="D5" s="225"/>
      <c r="E5" s="226"/>
      <c r="F5" s="226"/>
      <c r="G5" s="227"/>
      <c r="H5" s="131"/>
      <c r="I5" s="131"/>
    </row>
    <row r="6" spans="1:9" ht="13.5" customHeight="1">
      <c r="A6" s="131"/>
      <c r="B6" s="130"/>
      <c r="C6" s="131"/>
      <c r="D6" s="131"/>
      <c r="E6" s="131"/>
      <c r="F6" s="131"/>
      <c r="G6" s="131"/>
      <c r="H6" s="131"/>
      <c r="I6" s="131"/>
    </row>
    <row r="7" spans="1:9" s="132" customFormat="1" ht="25.5">
      <c r="A7" s="141" t="s">
        <v>110</v>
      </c>
      <c r="B7" s="141" t="s">
        <v>119</v>
      </c>
      <c r="C7" s="142" t="s">
        <v>122</v>
      </c>
      <c r="D7" s="141" t="s">
        <v>106</v>
      </c>
      <c r="E7" s="141" t="s">
        <v>107</v>
      </c>
      <c r="F7" s="142" t="s">
        <v>108</v>
      </c>
      <c r="G7" s="141" t="s">
        <v>109</v>
      </c>
      <c r="H7" s="143"/>
      <c r="I7" s="144" t="s">
        <v>120</v>
      </c>
    </row>
    <row r="8" spans="1:9" ht="14.25" customHeight="1">
      <c r="A8" s="145">
        <v>1</v>
      </c>
      <c r="B8" s="146" t="s">
        <v>137</v>
      </c>
      <c r="C8" s="146">
        <v>1</v>
      </c>
      <c r="D8" s="147">
        <v>11</v>
      </c>
      <c r="E8" s="148"/>
      <c r="F8" s="147">
        <v>33</v>
      </c>
      <c r="G8" s="133">
        <f>C8*D8*F8</f>
        <v>363</v>
      </c>
      <c r="I8" s="150"/>
    </row>
    <row r="9" spans="1:9" ht="14.25" customHeight="1">
      <c r="A9" s="145">
        <v>2</v>
      </c>
      <c r="B9" s="146" t="s">
        <v>138</v>
      </c>
      <c r="C9" s="146">
        <v>1</v>
      </c>
      <c r="D9" s="147">
        <v>11</v>
      </c>
      <c r="E9" s="148"/>
      <c r="F9" s="147">
        <v>60</v>
      </c>
      <c r="G9" s="133">
        <f aca="true" t="shared" si="0" ref="G9:G41">C9*D9*F9</f>
        <v>660</v>
      </c>
      <c r="I9" s="150"/>
    </row>
    <row r="10" spans="1:9" ht="14.25" customHeight="1">
      <c r="A10" s="145">
        <v>3</v>
      </c>
      <c r="B10" s="146" t="s">
        <v>139</v>
      </c>
      <c r="C10" s="146">
        <v>1</v>
      </c>
      <c r="D10" s="147">
        <v>11</v>
      </c>
      <c r="E10" s="148"/>
      <c r="F10" s="147">
        <v>2.3</v>
      </c>
      <c r="G10" s="133">
        <f t="shared" si="0"/>
        <v>25.299999999999997</v>
      </c>
      <c r="I10" s="150"/>
    </row>
    <row r="11" spans="1:9" ht="14.25" customHeight="1">
      <c r="A11" s="145">
        <v>4</v>
      </c>
      <c r="B11" s="146" t="s">
        <v>140</v>
      </c>
      <c r="C11" s="146">
        <v>1</v>
      </c>
      <c r="D11" s="147">
        <v>11</v>
      </c>
      <c r="E11" s="148"/>
      <c r="F11" s="147">
        <v>130</v>
      </c>
      <c r="G11" s="133">
        <f t="shared" si="0"/>
        <v>1430</v>
      </c>
      <c r="I11" s="150"/>
    </row>
    <row r="12" spans="1:9" ht="14.25" customHeight="1">
      <c r="A12" s="145">
        <v>5</v>
      </c>
      <c r="B12" s="146" t="s">
        <v>141</v>
      </c>
      <c r="C12" s="146">
        <v>1</v>
      </c>
      <c r="D12" s="147">
        <v>11</v>
      </c>
      <c r="E12" s="148"/>
      <c r="F12" s="147">
        <v>51</v>
      </c>
      <c r="G12" s="133">
        <f t="shared" si="0"/>
        <v>561</v>
      </c>
      <c r="I12" s="150"/>
    </row>
    <row r="13" spans="1:9" ht="14.25" customHeight="1">
      <c r="A13" s="145">
        <v>6</v>
      </c>
      <c r="B13" s="146" t="s">
        <v>142</v>
      </c>
      <c r="C13" s="146">
        <v>1</v>
      </c>
      <c r="D13" s="147">
        <v>9</v>
      </c>
      <c r="E13" s="148"/>
      <c r="F13" s="147">
        <v>15</v>
      </c>
      <c r="G13" s="133">
        <f t="shared" si="0"/>
        <v>135</v>
      </c>
      <c r="I13" s="150"/>
    </row>
    <row r="14" spans="1:9" ht="14.25" customHeight="1">
      <c r="A14" s="145">
        <v>7</v>
      </c>
      <c r="B14" s="206" t="s">
        <v>147</v>
      </c>
      <c r="C14" s="146">
        <v>1</v>
      </c>
      <c r="D14" s="147">
        <v>9</v>
      </c>
      <c r="E14" s="148"/>
      <c r="F14" s="147">
        <v>150</v>
      </c>
      <c r="G14" s="133">
        <f t="shared" si="0"/>
        <v>1350</v>
      </c>
      <c r="I14" s="150"/>
    </row>
    <row r="15" spans="1:9" ht="14.25" customHeight="1">
      <c r="A15" s="145">
        <v>8</v>
      </c>
      <c r="B15" s="209" t="s">
        <v>160</v>
      </c>
      <c r="C15" s="146">
        <v>1</v>
      </c>
      <c r="D15" s="147">
        <v>11</v>
      </c>
      <c r="E15" s="148"/>
      <c r="F15" s="147">
        <v>253</v>
      </c>
      <c r="G15" s="133">
        <f t="shared" si="0"/>
        <v>2783</v>
      </c>
      <c r="I15" s="150"/>
    </row>
    <row r="16" spans="1:9" ht="14.25" customHeight="1">
      <c r="A16" s="145">
        <v>9</v>
      </c>
      <c r="B16" s="146"/>
      <c r="C16" s="146"/>
      <c r="D16" s="147"/>
      <c r="E16" s="148"/>
      <c r="F16" s="147"/>
      <c r="G16" s="133">
        <f t="shared" si="0"/>
        <v>0</v>
      </c>
      <c r="I16" s="150"/>
    </row>
    <row r="17" spans="1:9" ht="14.25" customHeight="1">
      <c r="A17" s="145">
        <v>10</v>
      </c>
      <c r="B17" s="146"/>
      <c r="C17" s="146"/>
      <c r="D17" s="147"/>
      <c r="E17" s="148"/>
      <c r="F17" s="147"/>
      <c r="G17" s="133">
        <f t="shared" si="0"/>
        <v>0</v>
      </c>
      <c r="I17" s="150"/>
    </row>
    <row r="18" spans="1:9" ht="14.25" customHeight="1">
      <c r="A18" s="145">
        <v>11</v>
      </c>
      <c r="B18" s="146"/>
      <c r="C18" s="146"/>
      <c r="D18" s="147"/>
      <c r="E18" s="148"/>
      <c r="F18" s="147"/>
      <c r="G18" s="133">
        <f t="shared" si="0"/>
        <v>0</v>
      </c>
      <c r="I18" s="150"/>
    </row>
    <row r="19" spans="1:9" ht="14.25" customHeight="1">
      <c r="A19" s="145">
        <v>12</v>
      </c>
      <c r="B19" s="146"/>
      <c r="C19" s="146"/>
      <c r="D19" s="147"/>
      <c r="E19" s="148"/>
      <c r="F19" s="147"/>
      <c r="G19" s="133">
        <f t="shared" si="0"/>
        <v>0</v>
      </c>
      <c r="I19" s="150"/>
    </row>
    <row r="20" spans="1:9" ht="14.25" customHeight="1">
      <c r="A20" s="145">
        <v>13</v>
      </c>
      <c r="B20" s="146"/>
      <c r="C20" s="146"/>
      <c r="D20" s="147"/>
      <c r="E20" s="148"/>
      <c r="F20" s="147"/>
      <c r="G20" s="133">
        <f t="shared" si="0"/>
        <v>0</v>
      </c>
      <c r="I20" s="150"/>
    </row>
    <row r="21" spans="1:9" ht="14.25" customHeight="1">
      <c r="A21" s="145">
        <v>14</v>
      </c>
      <c r="B21" s="146"/>
      <c r="C21" s="146"/>
      <c r="D21" s="147"/>
      <c r="E21" s="148"/>
      <c r="F21" s="147"/>
      <c r="G21" s="133">
        <f t="shared" si="0"/>
        <v>0</v>
      </c>
      <c r="I21" s="150"/>
    </row>
    <row r="22" spans="1:9" ht="14.25" customHeight="1">
      <c r="A22" s="145">
        <v>15</v>
      </c>
      <c r="B22" s="146"/>
      <c r="C22" s="146"/>
      <c r="D22" s="147"/>
      <c r="E22" s="148"/>
      <c r="F22" s="147"/>
      <c r="G22" s="133">
        <f t="shared" si="0"/>
        <v>0</v>
      </c>
      <c r="I22" s="150"/>
    </row>
    <row r="23" spans="1:9" ht="14.25" customHeight="1">
      <c r="A23" s="145">
        <v>16</v>
      </c>
      <c r="B23" s="146"/>
      <c r="C23" s="146"/>
      <c r="D23" s="147"/>
      <c r="E23" s="148"/>
      <c r="F23" s="147"/>
      <c r="G23" s="133">
        <f t="shared" si="0"/>
        <v>0</v>
      </c>
      <c r="I23" s="150"/>
    </row>
    <row r="24" spans="1:9" ht="14.25" customHeight="1">
      <c r="A24" s="145">
        <v>17</v>
      </c>
      <c r="B24" s="146"/>
      <c r="C24" s="146"/>
      <c r="D24" s="147"/>
      <c r="E24" s="148"/>
      <c r="F24" s="147"/>
      <c r="G24" s="133">
        <f t="shared" si="0"/>
        <v>0</v>
      </c>
      <c r="I24" s="150"/>
    </row>
    <row r="25" spans="1:9" ht="14.25" customHeight="1">
      <c r="A25" s="145">
        <v>18</v>
      </c>
      <c r="B25" s="146"/>
      <c r="C25" s="146"/>
      <c r="D25" s="147"/>
      <c r="E25" s="148"/>
      <c r="F25" s="147"/>
      <c r="G25" s="133">
        <f t="shared" si="0"/>
        <v>0</v>
      </c>
      <c r="I25" s="150"/>
    </row>
    <row r="26" spans="1:9" ht="14.25" customHeight="1">
      <c r="A26" s="145">
        <v>19</v>
      </c>
      <c r="B26" s="146"/>
      <c r="C26" s="146"/>
      <c r="D26" s="147"/>
      <c r="E26" s="148"/>
      <c r="F26" s="147"/>
      <c r="G26" s="133">
        <f t="shared" si="0"/>
        <v>0</v>
      </c>
      <c r="I26" s="150"/>
    </row>
    <row r="27" spans="1:9" ht="14.25" customHeight="1">
      <c r="A27" s="145">
        <v>20</v>
      </c>
      <c r="B27" s="146"/>
      <c r="C27" s="146"/>
      <c r="D27" s="147"/>
      <c r="E27" s="148"/>
      <c r="F27" s="147"/>
      <c r="G27" s="133">
        <f t="shared" si="0"/>
        <v>0</v>
      </c>
      <c r="I27" s="150"/>
    </row>
    <row r="28" spans="1:9" ht="14.25" customHeight="1">
      <c r="A28" s="145">
        <v>21</v>
      </c>
      <c r="B28" s="146"/>
      <c r="C28" s="146"/>
      <c r="D28" s="147"/>
      <c r="E28" s="148"/>
      <c r="F28" s="147"/>
      <c r="G28" s="133">
        <f t="shared" si="0"/>
        <v>0</v>
      </c>
      <c r="I28" s="150"/>
    </row>
    <row r="29" spans="1:9" ht="14.25" customHeight="1">
      <c r="A29" s="145">
        <v>22</v>
      </c>
      <c r="B29" s="146"/>
      <c r="C29" s="146"/>
      <c r="D29" s="147"/>
      <c r="E29" s="148"/>
      <c r="F29" s="147"/>
      <c r="G29" s="133">
        <f t="shared" si="0"/>
        <v>0</v>
      </c>
      <c r="I29" s="150"/>
    </row>
    <row r="30" spans="1:9" ht="14.25" customHeight="1">
      <c r="A30" s="145">
        <v>23</v>
      </c>
      <c r="B30" s="146"/>
      <c r="C30" s="146"/>
      <c r="D30" s="147"/>
      <c r="E30" s="148"/>
      <c r="F30" s="147"/>
      <c r="G30" s="133">
        <f t="shared" si="0"/>
        <v>0</v>
      </c>
      <c r="I30" s="150"/>
    </row>
    <row r="31" spans="1:9" ht="14.25" customHeight="1">
      <c r="A31" s="145">
        <v>24</v>
      </c>
      <c r="B31" s="146"/>
      <c r="C31" s="146"/>
      <c r="D31" s="147"/>
      <c r="E31" s="148"/>
      <c r="F31" s="147"/>
      <c r="G31" s="133">
        <f t="shared" si="0"/>
        <v>0</v>
      </c>
      <c r="I31" s="150"/>
    </row>
    <row r="32" spans="1:9" ht="14.25" customHeight="1">
      <c r="A32" s="145">
        <v>25</v>
      </c>
      <c r="B32" s="146"/>
      <c r="C32" s="146"/>
      <c r="D32" s="147"/>
      <c r="E32" s="148"/>
      <c r="F32" s="147"/>
      <c r="G32" s="133">
        <f t="shared" si="0"/>
        <v>0</v>
      </c>
      <c r="I32" s="150"/>
    </row>
    <row r="33" spans="1:9" ht="14.25" customHeight="1">
      <c r="A33" s="145">
        <v>26</v>
      </c>
      <c r="B33" s="146"/>
      <c r="C33" s="146"/>
      <c r="D33" s="147"/>
      <c r="E33" s="148"/>
      <c r="F33" s="147"/>
      <c r="G33" s="133">
        <f t="shared" si="0"/>
        <v>0</v>
      </c>
      <c r="I33" s="150"/>
    </row>
    <row r="34" spans="1:9" ht="14.25" customHeight="1">
      <c r="A34" s="145">
        <v>27</v>
      </c>
      <c r="B34" s="146"/>
      <c r="C34" s="146"/>
      <c r="D34" s="147"/>
      <c r="E34" s="148"/>
      <c r="F34" s="147"/>
      <c r="G34" s="133">
        <f t="shared" si="0"/>
        <v>0</v>
      </c>
      <c r="I34" s="150"/>
    </row>
    <row r="35" spans="1:9" ht="14.25" customHeight="1">
      <c r="A35" s="145">
        <v>28</v>
      </c>
      <c r="B35" s="146"/>
      <c r="C35" s="146"/>
      <c r="D35" s="147"/>
      <c r="E35" s="148"/>
      <c r="F35" s="147"/>
      <c r="G35" s="133">
        <f t="shared" si="0"/>
        <v>0</v>
      </c>
      <c r="I35" s="150"/>
    </row>
    <row r="36" spans="1:9" ht="14.25" customHeight="1">
      <c r="A36" s="145">
        <v>29</v>
      </c>
      <c r="B36" s="146"/>
      <c r="C36" s="146"/>
      <c r="D36" s="147"/>
      <c r="E36" s="148"/>
      <c r="F36" s="147"/>
      <c r="G36" s="133">
        <f t="shared" si="0"/>
        <v>0</v>
      </c>
      <c r="I36" s="150"/>
    </row>
    <row r="37" spans="1:9" ht="14.25" customHeight="1">
      <c r="A37" s="145">
        <v>30</v>
      </c>
      <c r="B37" s="146"/>
      <c r="C37" s="146"/>
      <c r="D37" s="147"/>
      <c r="E37" s="148"/>
      <c r="F37" s="147"/>
      <c r="G37" s="133">
        <f t="shared" si="0"/>
        <v>0</v>
      </c>
      <c r="I37" s="150"/>
    </row>
    <row r="38" spans="1:9" ht="14.25" customHeight="1">
      <c r="A38" s="145">
        <v>31</v>
      </c>
      <c r="B38" s="146"/>
      <c r="C38" s="146"/>
      <c r="D38" s="147"/>
      <c r="E38" s="148"/>
      <c r="F38" s="147"/>
      <c r="G38" s="133">
        <f t="shared" si="0"/>
        <v>0</v>
      </c>
      <c r="I38" s="150"/>
    </row>
    <row r="39" spans="1:9" ht="14.25" customHeight="1">
      <c r="A39" s="145">
        <v>32</v>
      </c>
      <c r="B39" s="146"/>
      <c r="C39" s="146"/>
      <c r="D39" s="147"/>
      <c r="E39" s="148"/>
      <c r="F39" s="147"/>
      <c r="G39" s="133">
        <f t="shared" si="0"/>
        <v>0</v>
      </c>
      <c r="I39" s="150"/>
    </row>
    <row r="40" spans="1:9" ht="14.25" customHeight="1">
      <c r="A40" s="145">
        <v>33</v>
      </c>
      <c r="B40" s="146"/>
      <c r="C40" s="146"/>
      <c r="D40" s="147"/>
      <c r="E40" s="148"/>
      <c r="F40" s="147"/>
      <c r="G40" s="133">
        <f t="shared" si="0"/>
        <v>0</v>
      </c>
      <c r="I40" s="150"/>
    </row>
    <row r="41" spans="1:9" ht="14.25" customHeight="1">
      <c r="A41" s="145">
        <v>34</v>
      </c>
      <c r="B41" s="146"/>
      <c r="C41" s="146"/>
      <c r="D41" s="147"/>
      <c r="E41" s="148"/>
      <c r="F41" s="147"/>
      <c r="G41" s="133">
        <f t="shared" si="0"/>
        <v>0</v>
      </c>
      <c r="I41" s="150"/>
    </row>
    <row r="42" spans="1:9" ht="17.25" customHeight="1">
      <c r="A42" s="131"/>
      <c r="B42" s="137"/>
      <c r="D42" s="216" t="s">
        <v>111</v>
      </c>
      <c r="E42" s="217"/>
      <c r="F42" s="218"/>
      <c r="G42" s="140">
        <f>SUM(G8:G41)</f>
        <v>7307.3</v>
      </c>
      <c r="H42" s="131"/>
      <c r="I42" s="131"/>
    </row>
    <row r="43" spans="1:9" ht="12.75">
      <c r="A43" s="131"/>
      <c r="B43" s="131"/>
      <c r="C43" s="131"/>
      <c r="D43" s="131"/>
      <c r="E43" s="131"/>
      <c r="F43" s="131"/>
      <c r="G43" s="131"/>
      <c r="H43" s="131"/>
      <c r="I43" s="131"/>
    </row>
    <row r="44" spans="1:9" ht="12.75">
      <c r="A44" s="131"/>
      <c r="B44" s="131"/>
      <c r="C44" s="131"/>
      <c r="D44" s="131"/>
      <c r="E44" s="131"/>
      <c r="F44" s="131"/>
      <c r="G44" s="131"/>
      <c r="H44" s="131"/>
      <c r="I44" s="131"/>
    </row>
    <row r="45" spans="1:9" ht="12.75">
      <c r="A45" s="131"/>
      <c r="B45" s="131"/>
      <c r="C45" s="131"/>
      <c r="D45" s="131"/>
      <c r="E45" s="131"/>
      <c r="F45" s="131"/>
      <c r="G45" s="131"/>
      <c r="H45" s="131"/>
      <c r="I45" s="131"/>
    </row>
    <row r="46" spans="1:9" ht="12.75">
      <c r="A46" s="131"/>
      <c r="B46" s="131"/>
      <c r="C46" s="131"/>
      <c r="D46" s="131"/>
      <c r="E46" s="131"/>
      <c r="F46" s="131"/>
      <c r="G46" s="131"/>
      <c r="H46" s="131"/>
      <c r="I46" s="131"/>
    </row>
    <row r="47" spans="1:9" ht="12.75">
      <c r="A47" s="131"/>
      <c r="B47" s="131"/>
      <c r="C47" s="131"/>
      <c r="D47" s="131"/>
      <c r="E47" s="131"/>
      <c r="F47" s="131"/>
      <c r="G47" s="131"/>
      <c r="H47" s="131"/>
      <c r="I47" s="131"/>
    </row>
    <row r="48" spans="1:9" ht="12.75">
      <c r="A48" s="131"/>
      <c r="B48" s="131"/>
      <c r="C48" s="131"/>
      <c r="D48" s="131"/>
      <c r="E48" s="131"/>
      <c r="F48" s="131"/>
      <c r="G48" s="131"/>
      <c r="H48" s="131"/>
      <c r="I48" s="131"/>
    </row>
    <row r="49" spans="1:9" ht="12.75">
      <c r="A49" s="131"/>
      <c r="B49" s="131"/>
      <c r="C49" s="131"/>
      <c r="D49" s="131"/>
      <c r="E49" s="131"/>
      <c r="F49" s="131"/>
      <c r="G49" s="131"/>
      <c r="H49" s="131"/>
      <c r="I49" s="131"/>
    </row>
    <row r="50" spans="1:9" ht="12.75">
      <c r="A50" s="131"/>
      <c r="B50" s="131"/>
      <c r="C50" s="131"/>
      <c r="D50" s="131"/>
      <c r="E50" s="131"/>
      <c r="F50" s="131"/>
      <c r="G50" s="131"/>
      <c r="H50" s="131"/>
      <c r="I50" s="131"/>
    </row>
    <row r="51" spans="1:9" ht="12.75">
      <c r="A51" s="131"/>
      <c r="B51" s="131"/>
      <c r="C51" s="131"/>
      <c r="D51" s="131"/>
      <c r="E51" s="131"/>
      <c r="F51" s="131"/>
      <c r="G51" s="131"/>
      <c r="H51" s="131"/>
      <c r="I51" s="131"/>
    </row>
    <row r="52" spans="1:9" ht="12.75">
      <c r="A52" s="131"/>
      <c r="B52" s="131"/>
      <c r="C52" s="131"/>
      <c r="D52" s="131"/>
      <c r="E52" s="131"/>
      <c r="F52" s="131"/>
      <c r="G52" s="131"/>
      <c r="H52" s="131"/>
      <c r="I52" s="131"/>
    </row>
    <row r="53" spans="1:9" ht="12.75">
      <c r="A53" s="131"/>
      <c r="B53" s="131"/>
      <c r="C53" s="131"/>
      <c r="D53" s="131"/>
      <c r="E53" s="131"/>
      <c r="F53" s="131"/>
      <c r="G53" s="131"/>
      <c r="H53" s="131"/>
      <c r="I53" s="131"/>
    </row>
    <row r="54" spans="1:9" ht="12.75">
      <c r="A54" s="131"/>
      <c r="B54" s="131"/>
      <c r="C54" s="131"/>
      <c r="D54" s="131"/>
      <c r="E54" s="131"/>
      <c r="F54" s="131"/>
      <c r="G54" s="131"/>
      <c r="H54" s="131"/>
      <c r="I54" s="131"/>
    </row>
    <row r="55" spans="1:9" ht="12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2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2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2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2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2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2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2.75">
      <c r="A62" s="131"/>
      <c r="B62" s="131"/>
      <c r="C62" s="131"/>
      <c r="D62" s="131"/>
      <c r="E62" s="131"/>
      <c r="F62" s="131"/>
      <c r="G62" s="131"/>
      <c r="H62" s="131"/>
      <c r="I62" s="131"/>
    </row>
    <row r="63" spans="1:9" ht="12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ht="12.75">
      <c r="A64" s="131"/>
      <c r="B64" s="131"/>
      <c r="C64" s="131"/>
      <c r="D64" s="131"/>
      <c r="E64" s="131"/>
      <c r="F64" s="131"/>
      <c r="G64" s="131"/>
      <c r="H64" s="131"/>
      <c r="I64" s="131"/>
    </row>
    <row r="65" spans="1:9" ht="12.75">
      <c r="A65" s="131"/>
      <c r="B65" s="131"/>
      <c r="C65" s="131"/>
      <c r="D65" s="131"/>
      <c r="E65" s="131"/>
      <c r="F65" s="131"/>
      <c r="G65" s="131"/>
      <c r="H65" s="131"/>
      <c r="I65" s="131"/>
    </row>
    <row r="66" spans="1:9" ht="12.75">
      <c r="A66" s="131"/>
      <c r="B66" s="131"/>
      <c r="C66" s="131"/>
      <c r="D66" s="131"/>
      <c r="E66" s="131"/>
      <c r="F66" s="131"/>
      <c r="G66" s="131"/>
      <c r="H66" s="131"/>
      <c r="I66" s="131"/>
    </row>
    <row r="67" spans="1:9" ht="12.75">
      <c r="A67" s="131"/>
      <c r="B67" s="131"/>
      <c r="C67" s="131"/>
      <c r="D67" s="131"/>
      <c r="E67" s="131"/>
      <c r="F67" s="131"/>
      <c r="G67" s="131"/>
      <c r="H67" s="131"/>
      <c r="I67" s="131"/>
    </row>
    <row r="68" spans="1:9" ht="12.75">
      <c r="A68" s="131"/>
      <c r="B68" s="131"/>
      <c r="C68" s="131"/>
      <c r="D68" s="131"/>
      <c r="E68" s="131"/>
      <c r="F68" s="131"/>
      <c r="G68" s="131"/>
      <c r="H68" s="131"/>
      <c r="I68" s="131"/>
    </row>
    <row r="69" spans="1:9" ht="12.75">
      <c r="A69" s="131"/>
      <c r="B69" s="131"/>
      <c r="C69" s="131"/>
      <c r="D69" s="131"/>
      <c r="E69" s="131"/>
      <c r="F69" s="131"/>
      <c r="G69" s="131"/>
      <c r="H69" s="131"/>
      <c r="I69" s="131"/>
    </row>
    <row r="70" spans="1:9" ht="12.75">
      <c r="A70" s="131"/>
      <c r="B70" s="131"/>
      <c r="C70" s="131"/>
      <c r="D70" s="131"/>
      <c r="E70" s="131"/>
      <c r="F70" s="131"/>
      <c r="G70" s="131"/>
      <c r="H70" s="131"/>
      <c r="I70" s="131"/>
    </row>
    <row r="71" spans="1:9" ht="12.75">
      <c r="A71" s="131"/>
      <c r="B71" s="131"/>
      <c r="C71" s="131"/>
      <c r="D71" s="131"/>
      <c r="E71" s="131"/>
      <c r="F71" s="131"/>
      <c r="G71" s="131"/>
      <c r="H71" s="131"/>
      <c r="I71" s="131"/>
    </row>
    <row r="72" spans="1:9" ht="12.75">
      <c r="A72" s="131"/>
      <c r="B72" s="131"/>
      <c r="C72" s="131"/>
      <c r="D72" s="131"/>
      <c r="E72" s="131"/>
      <c r="F72" s="131"/>
      <c r="G72" s="131"/>
      <c r="H72" s="131"/>
      <c r="I72" s="131"/>
    </row>
    <row r="73" spans="1:9" ht="12.75">
      <c r="A73" s="131"/>
      <c r="B73" s="131"/>
      <c r="C73" s="131"/>
      <c r="D73" s="131"/>
      <c r="E73" s="131"/>
      <c r="F73" s="131"/>
      <c r="G73" s="131"/>
      <c r="H73" s="131"/>
      <c r="I73" s="131"/>
    </row>
    <row r="74" spans="1:9" ht="12.75">
      <c r="A74" s="131"/>
      <c r="B74" s="131"/>
      <c r="C74" s="131"/>
      <c r="D74" s="131"/>
      <c r="E74" s="131"/>
      <c r="F74" s="131"/>
      <c r="G74" s="131"/>
      <c r="H74" s="131"/>
      <c r="I74" s="131"/>
    </row>
    <row r="75" spans="1:9" ht="12.75">
      <c r="A75" s="131"/>
      <c r="B75" s="131"/>
      <c r="C75" s="131"/>
      <c r="D75" s="131"/>
      <c r="E75" s="131"/>
      <c r="F75" s="131"/>
      <c r="G75" s="131"/>
      <c r="H75" s="131"/>
      <c r="I75" s="131"/>
    </row>
    <row r="76" spans="1:9" ht="12.75">
      <c r="A76" s="131"/>
      <c r="B76" s="131"/>
      <c r="C76" s="131"/>
      <c r="D76" s="131"/>
      <c r="E76" s="131"/>
      <c r="F76" s="131"/>
      <c r="G76" s="131"/>
      <c r="H76" s="131"/>
      <c r="I76" s="131"/>
    </row>
  </sheetData>
  <sheetProtection password="E824" sheet="1" objects="1" scenarios="1"/>
  <mergeCells count="3">
    <mergeCell ref="D3:G5"/>
    <mergeCell ref="B1:F1"/>
    <mergeCell ref="D42:F42"/>
  </mergeCells>
  <printOptions/>
  <pageMargins left="0.7874015748031497" right="0.3937007874015748" top="0.57" bottom="0.37" header="0.35" footer="0.29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COPENE</dc:creator>
  <cp:keywords/>
  <dc:description/>
  <cp:lastModifiedBy>Windows User</cp:lastModifiedBy>
  <cp:lastPrinted>2010-04-01T13:22:06Z</cp:lastPrinted>
  <dcterms:created xsi:type="dcterms:W3CDTF">1999-04-22T20:10:44Z</dcterms:created>
  <dcterms:modified xsi:type="dcterms:W3CDTF">2019-09-11T16:01:32Z</dcterms:modified>
  <cp:category/>
  <cp:version/>
  <cp:contentType/>
  <cp:contentStatus/>
</cp:coreProperties>
</file>