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Qualidade\2 - PROPOSTAS COMERCIAIS\2018\PC-883-L-18 - Paranapanema- HH Pedreiro e Marteleteiro\"/>
    </mc:Choice>
  </mc:AlternateContent>
  <bookViews>
    <workbookView xWindow="0" yWindow="0" windowWidth="20490" windowHeight="7755"/>
  </bookViews>
  <sheets>
    <sheet name="DFP - 1" sheetId="1" r:id="rId1"/>
    <sheet name="HH DFP- 1" sheetId="2" r:id="rId2"/>
  </sheets>
  <calcPr calcId="152511"/>
</workbook>
</file>

<file path=xl/calcChain.xml><?xml version="1.0" encoding="utf-8"?>
<calcChain xmlns="http://schemas.openxmlformats.org/spreadsheetml/2006/main">
  <c r="C39" i="1" l="1"/>
  <c r="C38" i="1"/>
  <c r="C35" i="1"/>
  <c r="D38" i="1" l="1"/>
  <c r="D39" i="1"/>
  <c r="C29" i="1"/>
  <c r="C28" i="1"/>
  <c r="G10" i="2" l="1"/>
  <c r="D41" i="1" l="1"/>
  <c r="G33" i="2"/>
  <c r="G32" i="2"/>
  <c r="G31" i="2"/>
  <c r="G30" i="2"/>
  <c r="G34" i="2" s="1"/>
  <c r="G29" i="2"/>
  <c r="G26" i="2"/>
  <c r="G25" i="2"/>
  <c r="G24" i="2"/>
  <c r="G23" i="2"/>
  <c r="G22" i="2"/>
  <c r="G27" i="2" l="1"/>
  <c r="G36" i="2" s="1"/>
  <c r="C10" i="2" l="1"/>
  <c r="D35" i="1" l="1"/>
  <c r="D40" i="1"/>
  <c r="B93" i="1" l="1"/>
  <c r="C8" i="1"/>
  <c r="B73" i="1" l="1"/>
  <c r="D28" i="1" l="1"/>
  <c r="D37" i="1"/>
  <c r="D36" i="1"/>
  <c r="D30" i="1"/>
  <c r="D29" i="1"/>
  <c r="H10" i="2" l="1"/>
  <c r="D32" i="1"/>
  <c r="E14" i="1"/>
  <c r="E13" i="1"/>
  <c r="E12" i="1"/>
  <c r="I10" i="2" l="1"/>
  <c r="D42" i="1"/>
  <c r="I16" i="2" l="1"/>
  <c r="E15" i="1"/>
  <c r="E16" i="1" l="1"/>
  <c r="E18" i="1" s="1"/>
  <c r="D80" i="1" l="1"/>
  <c r="D83" i="1" s="1"/>
  <c r="E95" i="1" s="1"/>
  <c r="C23" i="1"/>
  <c r="E25" i="1" s="1"/>
  <c r="E44" i="1" s="1"/>
  <c r="C49" i="1" l="1"/>
  <c r="D49" i="1" s="1"/>
  <c r="C50" i="1"/>
  <c r="D50" i="1" s="1"/>
  <c r="C48" i="1"/>
  <c r="D48" i="1" s="1"/>
  <c r="D52" i="1" l="1"/>
  <c r="C57" i="1" l="1"/>
  <c r="D57" i="1" s="1"/>
  <c r="D60" i="1" s="1"/>
  <c r="E64" i="1" s="1"/>
  <c r="E75" i="1" s="1"/>
  <c r="E97" i="1" s="1"/>
</calcChain>
</file>

<file path=xl/sharedStrings.xml><?xml version="1.0" encoding="utf-8"?>
<sst xmlns="http://schemas.openxmlformats.org/spreadsheetml/2006/main" count="147" uniqueCount="108">
  <si>
    <t>1.Custos Diretos</t>
  </si>
  <si>
    <t xml:space="preserve"> </t>
  </si>
  <si>
    <t>1.1 a) Mão-de-Obra (M.O)</t>
  </si>
  <si>
    <t>Categoria Profissional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</si>
  <si>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</si>
  <si>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</si>
  <si>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</si>
  <si>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</si>
  <si>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</si>
  <si>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</si>
  <si>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</si>
  <si>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</si>
  <si>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</si>
  <si>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</si>
  <si>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</si>
  <si>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</si>
  <si>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</si>
  <si>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</si>
  <si>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</si>
  <si>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</si>
  <si>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</si>
  <si>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</si>
  <si>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</si>
  <si>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</si>
  <si>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</si>
  <si>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</si>
  <si>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</si>
  <si>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</si>
  <si>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</si>
  <si>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</si>
  <si>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</si>
  <si>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</si>
  <si>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</si>
  <si>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</si>
  <si>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</si>
  <si>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</si>
  <si>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</si>
  <si>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</si>
  <si>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</si>
  <si>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</si>
  <si>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</si>
  <si>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</si>
  <si>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</si>
  <si>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</si>
  <si>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</si>
  <si>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</si>
  <si>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</si>
  <si>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</si>
  <si>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</si>
  <si>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</si>
  <si>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</si>
  <si>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</si>
  <si>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</si>
  <si>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</si>
  <si>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</si>
  <si>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</si>
  <si>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</si>
  <si>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</si>
  <si>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</si>
  <si>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</si>
  <si>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</si>
  <si>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</si>
  <si>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</si>
  <si>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</si>
  <si>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</si>
  <si>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</si>
  <si>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</si>
  <si>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</si>
  <si>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</si>
  <si>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</si>
  <si>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</si>
  <si>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</si>
  <si>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</si>
  <si>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</si>
  <si>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</si>
  <si>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</si>
  <si>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</si>
  <si>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</si>
  <si>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</si>
  <si>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</si>
  <si>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</si>
  <si>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>7. Itens sem incidência de custos indiretos:</t>
  </si>
  <si>
    <t>Aviso Prévio Indenizado</t>
  </si>
  <si>
    <t>8.Tributos Incidentes sobre o Item 7.</t>
  </si>
  <si>
    <t>9. Valor Total do Item 7. (R$)</t>
  </si>
  <si>
    <t>Cesta Basica</t>
  </si>
  <si>
    <t>1.2 - Materiais e Ferramentaria</t>
  </si>
  <si>
    <t>1.3 Outros Custos Diretos</t>
  </si>
  <si>
    <t>COMPOSIÇÃO DE PREÇOS</t>
  </si>
  <si>
    <t>Marteleteiro</t>
  </si>
  <si>
    <t>turno</t>
  </si>
  <si>
    <t>Marteleteiros</t>
  </si>
  <si>
    <t>ALIMENTAÇÃO</t>
  </si>
  <si>
    <t>Qtd</t>
  </si>
  <si>
    <t>Dias</t>
  </si>
  <si>
    <t>desjejum</t>
  </si>
  <si>
    <t>almoço</t>
  </si>
  <si>
    <t>lanche</t>
  </si>
  <si>
    <t>Total</t>
  </si>
  <si>
    <t xml:space="preserve">Encarregado </t>
  </si>
  <si>
    <t>Pedreiro Refratarista</t>
  </si>
  <si>
    <t>Obs. Segurança</t>
  </si>
  <si>
    <t>Cortador</t>
  </si>
  <si>
    <t>Ceia</t>
  </si>
  <si>
    <t>Alimentação</t>
  </si>
  <si>
    <t xml:space="preserve">Pedreiro Refratarista </t>
  </si>
  <si>
    <t>Horas</t>
  </si>
  <si>
    <t>Salário
 Mês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</si>
</sst>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[$R$-416]* #,##0.00_-;\-[$R$-416]* #,##0.00_-;_-[$R$-416]* &quot;-&quot;??_-;_-@_-"/>
    <numFmt numFmtId="167" formatCode="_(&quot;R$&quot;* #,##0.00_);_(&quot;R$&quot;* \(#,##0.00\);_(&quot;R$&quot;* &quot;-&quot;??_);_(@_)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7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7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7" fontId="1" fillId="0" borderId="9" xfId="4" applyNumberFormat="1" applyFont="1" applyFill="1" applyBorder="1" applyAlignment="1">
      <alignment horizontal="center" vertical="center"/>
    </xf>
    <xf numFmtId="166" fontId="14" fillId="0" borderId="0" xfId="0" applyNumberFormat="1" applyFont="1"/>
    <xf numFmtId="165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5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5" fontId="1" fillId="0" borderId="14" xfId="5" applyNumberFormat="1" applyFont="1" applyFill="1" applyBorder="1" applyAlignment="1" applyProtection="1">
      <alignment horizontal="center" vertical="center"/>
      <protection locked="0"/>
    </xf>
    <xf numFmtId="165" fontId="1" fillId="9" borderId="14" xfId="5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5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5" fontId="1" fillId="3" borderId="9" xfId="3" applyFont="1" applyFill="1" applyBorder="1" applyAlignment="1" applyProtection="1">
      <alignment horizontal="center"/>
    </xf>
    <xf numFmtId="165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9" borderId="4" xfId="0" applyNumberFormat="1" applyFont="1" applyFill="1" applyBorder="1"/>
    <xf numFmtId="164" fontId="3" fillId="11" borderId="0" xfId="0" applyNumberFormat="1" applyFont="1" applyFill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tabSelected="1" topLeftCell="A85" zoomScaleNormal="100" zoomScaleSheetLayoutView="100" workbookViewId="0">
      <selection activeCell="H12" sqref="H12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176" t="s">
        <v>58</v>
      </c>
      <c r="B2" s="177"/>
      <c r="C2" s="177"/>
      <c r="D2" s="177"/>
      <c r="E2" s="178"/>
    </row>
    <row r="4" spans="1:5" x14ac:dyDescent="0.25">
      <c r="A4" s="55" t="s">
        <v>0</v>
      </c>
      <c r="B4" s="53" t="s">
        <v>1</v>
      </c>
      <c r="C4" s="53"/>
      <c r="D4" s="53"/>
      <c r="E4" s="53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25.5" x14ac:dyDescent="0.25">
      <c r="A7" s="33" t="s">
        <v>3</v>
      </c>
      <c r="B7" s="48" t="s">
        <v>106</v>
      </c>
      <c r="C7" s="48" t="s">
        <v>107</v>
      </c>
      <c r="D7" s="33" t="s">
        <v>4</v>
      </c>
      <c r="E7" s="33" t="s">
        <v>5</v>
      </c>
    </row>
    <row r="8" spans="1:5" x14ac:dyDescent="0.25">
      <c r="A8" s="98" t="s">
        <v>91</v>
      </c>
      <c r="B8" s="35">
        <v>10</v>
      </c>
      <c r="C8" s="36">
        <f>E8/B8/D8</f>
        <v>277.34720000000004</v>
      </c>
      <c r="D8" s="37">
        <v>5</v>
      </c>
      <c r="E8" s="64">
        <v>13867.36</v>
      </c>
    </row>
    <row r="9" spans="1:5" x14ac:dyDescent="0.25">
      <c r="A9" s="98" t="s">
        <v>105</v>
      </c>
      <c r="B9" s="35">
        <v>12</v>
      </c>
      <c r="C9" s="36">
        <v>268.67</v>
      </c>
      <c r="D9" s="37">
        <v>6</v>
      </c>
      <c r="E9" s="64">
        <v>19344.39</v>
      </c>
    </row>
    <row r="10" spans="1:5" x14ac:dyDescent="0.25">
      <c r="A10" s="34"/>
      <c r="B10" s="35"/>
      <c r="C10" s="36"/>
      <c r="D10" s="37"/>
      <c r="E10" s="64"/>
    </row>
    <row r="11" spans="1:5" x14ac:dyDescent="0.25">
      <c r="A11" s="98"/>
      <c r="B11" s="35"/>
      <c r="C11" s="36"/>
      <c r="D11" s="37"/>
      <c r="E11" s="64"/>
    </row>
    <row r="12" spans="1:5" x14ac:dyDescent="0.25">
      <c r="A12" s="34"/>
      <c r="B12" s="35"/>
      <c r="C12" s="36"/>
      <c r="D12" s="37"/>
      <c r="E12" s="64">
        <f t="shared" ref="E12:E14" si="0">C12*B12*D12</f>
        <v>0</v>
      </c>
    </row>
    <row r="13" spans="1:5" x14ac:dyDescent="0.25">
      <c r="A13" s="34"/>
      <c r="B13" s="35"/>
      <c r="C13" s="36"/>
      <c r="D13" s="37"/>
      <c r="E13" s="64">
        <f t="shared" si="0"/>
        <v>0</v>
      </c>
    </row>
    <row r="14" spans="1:5" x14ac:dyDescent="0.25">
      <c r="A14" s="34"/>
      <c r="B14" s="35"/>
      <c r="C14" s="36"/>
      <c r="D14" s="103"/>
      <c r="E14" s="104">
        <f t="shared" si="0"/>
        <v>0</v>
      </c>
    </row>
    <row r="15" spans="1:5" x14ac:dyDescent="0.25">
      <c r="A15" s="24" t="s">
        <v>6</v>
      </c>
      <c r="B15" s="22"/>
      <c r="C15" s="23"/>
      <c r="D15" s="25"/>
      <c r="E15" s="65">
        <f>SUM(E8:E14)</f>
        <v>33211.75</v>
      </c>
    </row>
    <row r="16" spans="1:5" x14ac:dyDescent="0.25">
      <c r="A16" s="61" t="s">
        <v>7</v>
      </c>
      <c r="B16" s="62"/>
      <c r="C16" s="62"/>
      <c r="D16" s="63"/>
      <c r="E16" s="66">
        <f>E15*30%</f>
        <v>9963.5249999999996</v>
      </c>
    </row>
    <row r="17" spans="1:5" x14ac:dyDescent="0.25">
      <c r="A17" s="19"/>
      <c r="B17" s="3"/>
      <c r="C17" s="21"/>
      <c r="D17" s="20"/>
      <c r="E17" s="20"/>
    </row>
    <row r="18" spans="1:5" x14ac:dyDescent="0.25">
      <c r="A18" s="2"/>
      <c r="B18" s="2"/>
      <c r="C18" s="88"/>
      <c r="D18" s="88" t="s">
        <v>8</v>
      </c>
      <c r="E18" s="89">
        <f>E15+E16</f>
        <v>43175.275000000001</v>
      </c>
    </row>
    <row r="19" spans="1:5" x14ac:dyDescent="0.25">
      <c r="A19" s="2"/>
      <c r="B19" s="2"/>
      <c r="C19" s="2"/>
      <c r="D19" s="2"/>
      <c r="E19" s="2"/>
    </row>
    <row r="20" spans="1:5" x14ac:dyDescent="0.25">
      <c r="A20" s="6" t="s">
        <v>9</v>
      </c>
      <c r="B20" s="2"/>
      <c r="C20" s="2"/>
      <c r="D20" s="2"/>
    </row>
    <row r="21" spans="1:5" x14ac:dyDescent="0.25">
      <c r="A21" s="43" t="s">
        <v>10</v>
      </c>
      <c r="B21" s="43" t="s">
        <v>11</v>
      </c>
      <c r="C21" s="43" t="s">
        <v>12</v>
      </c>
      <c r="D21" s="7"/>
    </row>
    <row r="22" spans="1:5" x14ac:dyDescent="0.25">
      <c r="A22" s="80"/>
      <c r="B22" s="80"/>
      <c r="C22" s="80"/>
      <c r="D22" s="1"/>
    </row>
    <row r="23" spans="1:5" x14ac:dyDescent="0.25">
      <c r="A23" s="81" t="s">
        <v>13</v>
      </c>
      <c r="B23" s="141">
        <v>0.85</v>
      </c>
      <c r="C23" s="83">
        <f>E18*B23</f>
        <v>36698.983749999999</v>
      </c>
      <c r="D23" s="8"/>
      <c r="E23" s="2"/>
    </row>
    <row r="24" spans="1:5" x14ac:dyDescent="0.25">
      <c r="A24" s="2"/>
      <c r="B24" s="7"/>
      <c r="C24" s="2"/>
      <c r="D24" s="2"/>
      <c r="E24" s="2"/>
    </row>
    <row r="25" spans="1:5" x14ac:dyDescent="0.25">
      <c r="A25" s="9"/>
      <c r="B25" s="2"/>
      <c r="C25" s="90"/>
      <c r="D25" s="91" t="s">
        <v>14</v>
      </c>
      <c r="E25" s="92">
        <f>E18+C23</f>
        <v>79874.258750000008</v>
      </c>
    </row>
    <row r="26" spans="1:5" x14ac:dyDescent="0.25">
      <c r="A26" s="30" t="s">
        <v>86</v>
      </c>
      <c r="B26" s="2"/>
      <c r="C26" s="2"/>
      <c r="D26" s="2"/>
    </row>
    <row r="27" spans="1:5" ht="25.5" x14ac:dyDescent="0.25">
      <c r="A27" s="43" t="s">
        <v>15</v>
      </c>
      <c r="B27" s="44" t="s">
        <v>16</v>
      </c>
      <c r="C27" s="38" t="s">
        <v>17</v>
      </c>
      <c r="D27" s="82" t="s">
        <v>18</v>
      </c>
    </row>
    <row r="28" spans="1:5" x14ac:dyDescent="0.25">
      <c r="A28" s="31" t="s">
        <v>19</v>
      </c>
      <c r="B28" s="100" t="s">
        <v>60</v>
      </c>
      <c r="C28" s="42">
        <f>1400+1400</f>
        <v>2800</v>
      </c>
      <c r="D28" s="69">
        <f>C28</f>
        <v>2800</v>
      </c>
    </row>
    <row r="29" spans="1:5" x14ac:dyDescent="0.25">
      <c r="A29" s="60" t="s">
        <v>20</v>
      </c>
      <c r="B29" s="102" t="s">
        <v>60</v>
      </c>
      <c r="C29" s="42">
        <f>1200+1000</f>
        <v>2200</v>
      </c>
      <c r="D29" s="70">
        <f>C29</f>
        <v>2200</v>
      </c>
    </row>
    <row r="30" spans="1:5" x14ac:dyDescent="0.25">
      <c r="A30" s="99"/>
      <c r="B30" s="101"/>
      <c r="C30" s="42"/>
      <c r="D30" s="68">
        <f>C30</f>
        <v>0</v>
      </c>
    </row>
    <row r="31" spans="1:5" x14ac:dyDescent="0.25">
      <c r="A31" s="18"/>
      <c r="B31" s="41"/>
      <c r="C31" s="42"/>
      <c r="D31" s="70">
        <v>0</v>
      </c>
    </row>
    <row r="32" spans="1:5" x14ac:dyDescent="0.25">
      <c r="A32" s="5"/>
      <c r="B32" s="2"/>
      <c r="C32" s="54" t="s">
        <v>21</v>
      </c>
      <c r="D32" s="67">
        <f>SUM(D28:D31)</f>
        <v>5000</v>
      </c>
    </row>
    <row r="33" spans="1:5" x14ac:dyDescent="0.25">
      <c r="A33" s="30" t="s">
        <v>87</v>
      </c>
      <c r="B33" s="2"/>
      <c r="C33" s="2"/>
      <c r="D33" s="2"/>
    </row>
    <row r="34" spans="1:5" ht="25.5" x14ac:dyDescent="0.25">
      <c r="A34" s="33" t="s">
        <v>15</v>
      </c>
      <c r="B34" s="33" t="s">
        <v>22</v>
      </c>
      <c r="C34" s="33" t="s">
        <v>23</v>
      </c>
      <c r="D34" s="82" t="s">
        <v>18</v>
      </c>
    </row>
    <row r="35" spans="1:5" x14ac:dyDescent="0.25">
      <c r="A35" s="10" t="s">
        <v>24</v>
      </c>
      <c r="B35" s="135" t="s">
        <v>60</v>
      </c>
      <c r="C35" s="42">
        <f>(600*5)+(500*6)</f>
        <v>6000</v>
      </c>
      <c r="D35" s="72">
        <f>C35</f>
        <v>6000</v>
      </c>
      <c r="E35" s="1"/>
    </row>
    <row r="36" spans="1:5" x14ac:dyDescent="0.25">
      <c r="A36" s="10" t="s">
        <v>61</v>
      </c>
      <c r="B36" s="45">
        <v>11</v>
      </c>
      <c r="C36" s="42">
        <v>330</v>
      </c>
      <c r="D36" s="72">
        <f t="shared" ref="D36:D37" si="1">C36*B36</f>
        <v>3630</v>
      </c>
      <c r="E36" s="1"/>
    </row>
    <row r="37" spans="1:5" x14ac:dyDescent="0.25">
      <c r="A37" s="10" t="s">
        <v>62</v>
      </c>
      <c r="B37" s="45">
        <v>11</v>
      </c>
      <c r="C37" s="42">
        <v>35</v>
      </c>
      <c r="D37" s="72">
        <f t="shared" si="1"/>
        <v>385</v>
      </c>
      <c r="E37" s="1"/>
    </row>
    <row r="38" spans="1:5" x14ac:dyDescent="0.25">
      <c r="A38" s="105" t="s">
        <v>68</v>
      </c>
      <c r="B38" s="135" t="s">
        <v>60</v>
      </c>
      <c r="C38" s="134">
        <f>(5*250)+(6*250)</f>
        <v>2750</v>
      </c>
      <c r="D38" s="136">
        <f>C38</f>
        <v>2750</v>
      </c>
      <c r="E38" s="1"/>
    </row>
    <row r="39" spans="1:5" x14ac:dyDescent="0.25">
      <c r="A39" s="10" t="s">
        <v>63</v>
      </c>
      <c r="B39" s="45" t="s">
        <v>60</v>
      </c>
      <c r="C39" s="42">
        <f>(5*2*12*4)+(6*2*20*4)</f>
        <v>1440</v>
      </c>
      <c r="D39" s="72">
        <f>C39</f>
        <v>1440</v>
      </c>
      <c r="E39" s="1"/>
    </row>
    <row r="40" spans="1:5" x14ac:dyDescent="0.25">
      <c r="A40" s="131" t="s">
        <v>85</v>
      </c>
      <c r="B40" s="45">
        <v>11</v>
      </c>
      <c r="C40" s="42">
        <v>470.08000000000004</v>
      </c>
      <c r="D40" s="72">
        <f t="shared" ref="D40" si="2">C40*B40</f>
        <v>5170.88</v>
      </c>
      <c r="E40" s="1"/>
    </row>
    <row r="41" spans="1:5" x14ac:dyDescent="0.25">
      <c r="A41" s="167" t="s">
        <v>104</v>
      </c>
      <c r="B41" s="135" t="s">
        <v>60</v>
      </c>
      <c r="C41" s="42">
        <v>3909.12</v>
      </c>
      <c r="D41" s="72">
        <f>C41</f>
        <v>3909.12</v>
      </c>
      <c r="E41" s="1"/>
    </row>
    <row r="42" spans="1:5" x14ac:dyDescent="0.25">
      <c r="A42" s="1"/>
      <c r="B42" s="57" t="s">
        <v>25</v>
      </c>
      <c r="C42" s="58"/>
      <c r="D42" s="67">
        <f>SUM(D35:D41)</f>
        <v>23285</v>
      </c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94" t="s">
        <v>26</v>
      </c>
      <c r="C44" s="95"/>
      <c r="D44" s="96"/>
      <c r="E44" s="97">
        <f>E25+D32+D42</f>
        <v>108159.25875000001</v>
      </c>
    </row>
    <row r="45" spans="1:5" x14ac:dyDescent="0.25">
      <c r="A45" s="55" t="s">
        <v>27</v>
      </c>
      <c r="B45" s="56"/>
      <c r="C45" s="56"/>
      <c r="D45" s="56"/>
      <c r="E45" s="56"/>
    </row>
    <row r="46" spans="1:5" x14ac:dyDescent="0.25">
      <c r="A46" s="2"/>
      <c r="B46" s="2"/>
      <c r="C46" s="2"/>
      <c r="D46" s="2"/>
      <c r="E46" s="2"/>
    </row>
    <row r="47" spans="1:5" ht="38.25" x14ac:dyDescent="0.25">
      <c r="A47" s="48" t="s">
        <v>15</v>
      </c>
      <c r="B47" s="48" t="s">
        <v>28</v>
      </c>
      <c r="C47" s="48" t="s">
        <v>29</v>
      </c>
      <c r="D47" s="82" t="s">
        <v>18</v>
      </c>
      <c r="E47" s="2"/>
    </row>
    <row r="48" spans="1:5" x14ac:dyDescent="0.25">
      <c r="A48" s="10" t="s">
        <v>64</v>
      </c>
      <c r="B48" s="46">
        <v>0.08</v>
      </c>
      <c r="C48" s="71">
        <f>B48*E44</f>
        <v>8652.7407000000003</v>
      </c>
      <c r="D48" s="71">
        <f>C48</f>
        <v>8652.7407000000003</v>
      </c>
      <c r="E48" s="2"/>
    </row>
    <row r="49" spans="1:5" x14ac:dyDescent="0.25">
      <c r="A49" s="10" t="s">
        <v>65</v>
      </c>
      <c r="B49" s="39">
        <v>0.01</v>
      </c>
      <c r="C49" s="73">
        <f>B49*E44</f>
        <v>1081.5925875</v>
      </c>
      <c r="D49" s="73">
        <f>C49</f>
        <v>1081.5925875</v>
      </c>
      <c r="E49" s="2"/>
    </row>
    <row r="50" spans="1:5" x14ac:dyDescent="0.25">
      <c r="A50" s="85" t="s">
        <v>66</v>
      </c>
      <c r="B50" s="47">
        <v>0.08</v>
      </c>
      <c r="C50" s="74">
        <f>B50*E44</f>
        <v>8652.7407000000003</v>
      </c>
      <c r="D50" s="73">
        <f>C50</f>
        <v>8652.7407000000003</v>
      </c>
      <c r="E50" s="2"/>
    </row>
    <row r="51" spans="1:5" x14ac:dyDescent="0.25">
      <c r="A51" s="86"/>
      <c r="B51" s="40"/>
      <c r="C51" s="75">
        <v>0</v>
      </c>
      <c r="D51" s="75">
        <v>0</v>
      </c>
      <c r="E51" s="2"/>
    </row>
    <row r="52" spans="1:5" x14ac:dyDescent="0.25">
      <c r="A52" s="14"/>
      <c r="B52" s="14"/>
      <c r="C52" s="59" t="s">
        <v>30</v>
      </c>
      <c r="D52" s="67">
        <f>SUM(D48:D51)</f>
        <v>18387.0739875</v>
      </c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55" t="s">
        <v>31</v>
      </c>
      <c r="B54" s="56"/>
      <c r="C54" s="56"/>
      <c r="D54" s="56"/>
      <c r="E54" s="56"/>
    </row>
    <row r="55" spans="1:5" x14ac:dyDescent="0.25">
      <c r="A55" s="2"/>
      <c r="B55" s="2"/>
      <c r="C55" s="2"/>
      <c r="D55" s="2"/>
      <c r="E55" s="2"/>
    </row>
    <row r="56" spans="1:5" ht="25.5" x14ac:dyDescent="0.25">
      <c r="A56" s="48" t="s">
        <v>15</v>
      </c>
      <c r="B56" s="48" t="s">
        <v>32</v>
      </c>
      <c r="C56" s="48" t="s">
        <v>29</v>
      </c>
      <c r="D56" s="82" t="s">
        <v>18</v>
      </c>
      <c r="E56" s="2"/>
    </row>
    <row r="57" spans="1:5" x14ac:dyDescent="0.25">
      <c r="A57" s="140" t="s">
        <v>67</v>
      </c>
      <c r="B57" s="46">
        <v>7.6799999999999993E-2</v>
      </c>
      <c r="C57" s="71">
        <f>B57*(E44+D52)</f>
        <v>9718.7583542399989</v>
      </c>
      <c r="D57" s="71">
        <f>C57</f>
        <v>9718.7583542399989</v>
      </c>
      <c r="E57" s="2"/>
    </row>
    <row r="58" spans="1:5" x14ac:dyDescent="0.25">
      <c r="A58" s="10"/>
      <c r="B58" s="39"/>
      <c r="C58" s="73">
        <v>0</v>
      </c>
      <c r="D58" s="73">
        <v>0</v>
      </c>
      <c r="E58" s="2"/>
    </row>
    <row r="59" spans="1:5" x14ac:dyDescent="0.25">
      <c r="A59" s="87"/>
      <c r="B59" s="50"/>
      <c r="C59" s="76">
        <v>0</v>
      </c>
      <c r="D59" s="76">
        <v>0</v>
      </c>
      <c r="E59" s="2"/>
    </row>
    <row r="60" spans="1:5" x14ac:dyDescent="0.25">
      <c r="A60" s="14"/>
      <c r="B60" s="57" t="s">
        <v>33</v>
      </c>
      <c r="C60" s="58"/>
      <c r="D60" s="67">
        <f>SUM(D57:D59)</f>
        <v>9718.7583542399989</v>
      </c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55" t="s">
        <v>34</v>
      </c>
      <c r="B62" s="56"/>
      <c r="C62" s="56"/>
      <c r="D62" s="56"/>
      <c r="E62" s="56"/>
    </row>
    <row r="63" spans="1:5" x14ac:dyDescent="0.25">
      <c r="A63" s="2"/>
      <c r="B63" s="2"/>
      <c r="C63" s="2"/>
      <c r="D63" s="2"/>
      <c r="E63" s="2"/>
    </row>
    <row r="64" spans="1:5" x14ac:dyDescent="0.25">
      <c r="A64" s="11" t="s">
        <v>35</v>
      </c>
      <c r="B64" s="12"/>
      <c r="C64" s="12"/>
      <c r="D64" s="13"/>
      <c r="E64" s="77">
        <f>E44+D52+D60</f>
        <v>136265.09109174</v>
      </c>
    </row>
    <row r="65" spans="1:6" x14ac:dyDescent="0.25">
      <c r="A65" s="2"/>
      <c r="B65" s="2"/>
      <c r="C65" s="2"/>
      <c r="D65" s="2"/>
      <c r="E65" s="2"/>
    </row>
    <row r="66" spans="1:6" x14ac:dyDescent="0.25">
      <c r="A66" s="55" t="s">
        <v>36</v>
      </c>
      <c r="B66" s="56"/>
      <c r="C66" s="56"/>
      <c r="D66" s="56"/>
      <c r="E66" s="84"/>
    </row>
    <row r="67" spans="1:6" x14ac:dyDescent="0.25">
      <c r="A67" s="2"/>
      <c r="B67" s="2"/>
      <c r="C67" s="2"/>
      <c r="D67" s="2"/>
      <c r="E67" s="2"/>
    </row>
    <row r="68" spans="1:6" x14ac:dyDescent="0.25">
      <c r="A68" s="48" t="s">
        <v>15</v>
      </c>
      <c r="B68" s="48" t="s">
        <v>32</v>
      </c>
      <c r="C68" s="2"/>
      <c r="D68" s="2"/>
      <c r="E68" s="2"/>
    </row>
    <row r="69" spans="1:6" x14ac:dyDescent="0.25">
      <c r="A69" s="17" t="s">
        <v>37</v>
      </c>
      <c r="B69" s="46">
        <v>0.05</v>
      </c>
      <c r="C69" s="2"/>
      <c r="D69" s="2"/>
      <c r="E69" s="2"/>
    </row>
    <row r="70" spans="1:6" x14ac:dyDescent="0.25">
      <c r="A70" s="18" t="s">
        <v>38</v>
      </c>
      <c r="B70" s="39">
        <v>6.4999999999999997E-3</v>
      </c>
      <c r="C70" s="2"/>
      <c r="D70" s="2"/>
      <c r="E70" s="137"/>
    </row>
    <row r="71" spans="1:6" x14ac:dyDescent="0.25">
      <c r="A71" s="4" t="s">
        <v>39</v>
      </c>
      <c r="B71" s="50">
        <v>0.03</v>
      </c>
      <c r="C71" s="2"/>
      <c r="D71" s="2"/>
      <c r="E71" s="2"/>
    </row>
    <row r="72" spans="1:6" x14ac:dyDescent="0.25">
      <c r="A72" s="2"/>
      <c r="B72" s="15"/>
      <c r="C72" s="2"/>
      <c r="D72" s="2"/>
      <c r="E72" s="2"/>
    </row>
    <row r="73" spans="1:6" ht="27.75" customHeight="1" x14ac:dyDescent="0.25">
      <c r="A73" s="16" t="s">
        <v>40</v>
      </c>
      <c r="B73" s="78">
        <f>SUM(B69:B71)</f>
        <v>8.6499999999999994E-2</v>
      </c>
      <c r="C73" s="2"/>
      <c r="D73" s="2"/>
      <c r="E73" s="138"/>
    </row>
    <row r="74" spans="1:6" x14ac:dyDescent="0.25">
      <c r="A74" s="2"/>
      <c r="B74" s="2"/>
      <c r="C74" s="2"/>
      <c r="D74" s="2"/>
      <c r="E74" s="2"/>
    </row>
    <row r="75" spans="1:6" x14ac:dyDescent="0.25">
      <c r="A75" s="55" t="s">
        <v>41</v>
      </c>
      <c r="B75" s="56"/>
      <c r="C75" s="56"/>
      <c r="D75" s="56"/>
      <c r="E75" s="139">
        <f>E64*1.0865</f>
        <v>148052.02147117551</v>
      </c>
    </row>
    <row r="76" spans="1:6" x14ac:dyDescent="0.25">
      <c r="A76" s="151"/>
      <c r="B76" s="152"/>
      <c r="C76" s="152"/>
      <c r="D76" s="152"/>
      <c r="E76" s="152"/>
    </row>
    <row r="77" spans="1:6" x14ac:dyDescent="0.25">
      <c r="A77" s="55" t="s">
        <v>81</v>
      </c>
      <c r="B77" s="56"/>
      <c r="C77" s="56"/>
      <c r="D77" s="56"/>
      <c r="E77" s="56"/>
    </row>
    <row r="78" spans="1:6" x14ac:dyDescent="0.25">
      <c r="A78" s="153"/>
      <c r="B78" s="154"/>
      <c r="C78" s="154"/>
      <c r="D78" s="154"/>
      <c r="E78" s="154"/>
      <c r="F78" s="129"/>
    </row>
    <row r="79" spans="1:6" ht="25.5" x14ac:dyDescent="0.25">
      <c r="A79" s="48" t="s">
        <v>15</v>
      </c>
      <c r="B79" s="48" t="s">
        <v>22</v>
      </c>
      <c r="C79" s="48" t="s">
        <v>23</v>
      </c>
      <c r="D79" s="82" t="s">
        <v>18</v>
      </c>
      <c r="E79" s="155"/>
    </row>
    <row r="80" spans="1:6" ht="15.75" x14ac:dyDescent="0.25">
      <c r="A80" s="157" t="s">
        <v>82</v>
      </c>
      <c r="B80" s="135" t="s">
        <v>60</v>
      </c>
      <c r="C80" s="134">
        <v>30398.880000000001</v>
      </c>
      <c r="D80" s="158">
        <f>C80</f>
        <v>30398.880000000001</v>
      </c>
      <c r="E80" s="155"/>
    </row>
    <row r="81" spans="1:5" ht="15.75" x14ac:dyDescent="0.25">
      <c r="A81" s="131"/>
      <c r="B81" s="135"/>
      <c r="C81" s="134"/>
      <c r="D81" s="136"/>
      <c r="E81" s="155"/>
    </row>
    <row r="82" spans="1:5" ht="15.75" x14ac:dyDescent="0.25">
      <c r="A82" s="131"/>
      <c r="B82" s="135"/>
      <c r="C82" s="134"/>
      <c r="D82" s="136"/>
      <c r="E82" s="155"/>
    </row>
    <row r="83" spans="1:5" x14ac:dyDescent="0.25">
      <c r="B83" s="152"/>
      <c r="C83" s="152"/>
      <c r="D83" s="159">
        <f>SUM(D80:D82)</f>
        <v>30398.880000000001</v>
      </c>
      <c r="E83" s="152"/>
    </row>
    <row r="84" spans="1:5" x14ac:dyDescent="0.25">
      <c r="A84" s="93"/>
      <c r="B84" s="152"/>
      <c r="C84" s="152"/>
      <c r="D84" s="152"/>
      <c r="E84" s="152"/>
    </row>
    <row r="85" spans="1:5" x14ac:dyDescent="0.25">
      <c r="A85" s="55" t="s">
        <v>83</v>
      </c>
      <c r="B85" s="56"/>
      <c r="C85" s="56"/>
      <c r="D85" s="56"/>
      <c r="E85" s="56"/>
    </row>
    <row r="86" spans="1:5" x14ac:dyDescent="0.25">
      <c r="A86" s="152"/>
      <c r="B86" s="152"/>
      <c r="C86" s="152"/>
      <c r="D86" s="152"/>
      <c r="E86" s="152"/>
    </row>
    <row r="87" spans="1:5" x14ac:dyDescent="0.25">
      <c r="A87" s="48" t="s">
        <v>15</v>
      </c>
      <c r="B87" s="48" t="s">
        <v>32</v>
      </c>
      <c r="C87" s="152"/>
      <c r="D87" s="152"/>
      <c r="E87" s="152"/>
    </row>
    <row r="88" spans="1:5" x14ac:dyDescent="0.25">
      <c r="A88" s="156" t="s">
        <v>37</v>
      </c>
      <c r="B88" s="160">
        <v>0.05</v>
      </c>
      <c r="C88" s="152"/>
      <c r="D88" s="152"/>
      <c r="E88" s="152"/>
    </row>
    <row r="89" spans="1:5" x14ac:dyDescent="0.25">
      <c r="A89" s="99" t="s">
        <v>38</v>
      </c>
      <c r="B89" s="161">
        <v>6.4999999999999997E-3</v>
      </c>
      <c r="C89" s="152"/>
      <c r="D89" s="152"/>
      <c r="E89" s="162"/>
    </row>
    <row r="90" spans="1:5" x14ac:dyDescent="0.25">
      <c r="A90" s="99" t="s">
        <v>39</v>
      </c>
      <c r="B90" s="161">
        <v>0.03</v>
      </c>
      <c r="C90" s="152"/>
      <c r="D90" s="152"/>
      <c r="E90" s="152"/>
    </row>
    <row r="91" spans="1:5" x14ac:dyDescent="0.25">
      <c r="A91" s="163" t="s">
        <v>67</v>
      </c>
      <c r="B91" s="164">
        <v>7.6799999999999993E-2</v>
      </c>
      <c r="C91" s="152"/>
      <c r="D91" s="152"/>
      <c r="E91" s="152"/>
    </row>
    <row r="92" spans="1:5" x14ac:dyDescent="0.25">
      <c r="A92" s="152"/>
      <c r="B92" s="165"/>
      <c r="C92" s="152"/>
      <c r="D92" s="152"/>
      <c r="E92" s="152"/>
    </row>
    <row r="93" spans="1:5" x14ac:dyDescent="0.25">
      <c r="A93" s="16" t="s">
        <v>40</v>
      </c>
      <c r="B93" s="78">
        <f>SUM(B88:B91)</f>
        <v>0.1633</v>
      </c>
      <c r="C93" s="152"/>
      <c r="D93" s="152"/>
      <c r="E93" s="166"/>
    </row>
    <row r="94" spans="1:5" x14ac:dyDescent="0.25">
      <c r="A94" s="152"/>
      <c r="B94" s="152"/>
      <c r="C94" s="152"/>
      <c r="D94" s="152"/>
      <c r="E94" s="152"/>
    </row>
    <row r="95" spans="1:5" x14ac:dyDescent="0.25">
      <c r="A95" s="148" t="s">
        <v>84</v>
      </c>
      <c r="B95" s="149"/>
      <c r="C95" s="149"/>
      <c r="D95" s="150"/>
      <c r="E95" s="139">
        <f>D83*1.1633</f>
        <v>35363.017103999999</v>
      </c>
    </row>
    <row r="96" spans="1:5" x14ac:dyDescent="0.25">
      <c r="A96" s="3"/>
      <c r="B96" s="2"/>
      <c r="C96" s="2"/>
      <c r="D96" s="2"/>
      <c r="E96" s="2"/>
    </row>
    <row r="97" spans="1:5" ht="15.75" x14ac:dyDescent="0.25">
      <c r="A97" s="49" t="s">
        <v>59</v>
      </c>
      <c r="B97" s="51"/>
      <c r="C97" s="51"/>
      <c r="D97" s="52"/>
      <c r="E97" s="79">
        <f>E75+E95</f>
        <v>183415.03857517551</v>
      </c>
    </row>
    <row r="98" spans="1:5" x14ac:dyDescent="0.25">
      <c r="A98" s="93" t="s">
        <v>42</v>
      </c>
      <c r="B98" s="2"/>
      <c r="C98" s="2"/>
      <c r="D98" s="2"/>
      <c r="E98" s="2"/>
    </row>
    <row r="99" spans="1:5" x14ac:dyDescent="0.25">
      <c r="A99" s="26" t="s">
        <v>43</v>
      </c>
      <c r="B99" s="1"/>
      <c r="C99" s="1"/>
      <c r="D99" s="1"/>
      <c r="E99" s="1"/>
    </row>
    <row r="100" spans="1:5" x14ac:dyDescent="0.25">
      <c r="A100" s="27" t="s">
        <v>44</v>
      </c>
      <c r="B100" s="2"/>
      <c r="C100" s="2"/>
      <c r="D100" s="2"/>
      <c r="E100" s="2"/>
    </row>
    <row r="101" spans="1:5" x14ac:dyDescent="0.25">
      <c r="A101" s="27" t="s">
        <v>45</v>
      </c>
      <c r="B101" s="2"/>
      <c r="C101" s="2"/>
      <c r="D101" s="2"/>
      <c r="E101" s="2"/>
    </row>
    <row r="102" spans="1:5" x14ac:dyDescent="0.25">
      <c r="A102" s="27" t="s">
        <v>46</v>
      </c>
    </row>
    <row r="103" spans="1:5" x14ac:dyDescent="0.25">
      <c r="A103" s="27" t="s">
        <v>47</v>
      </c>
    </row>
    <row r="104" spans="1:5" x14ac:dyDescent="0.25">
      <c r="A104" s="27" t="s">
        <v>48</v>
      </c>
    </row>
    <row r="105" spans="1:5" x14ac:dyDescent="0.25">
      <c r="A105" s="27" t="s">
        <v>49</v>
      </c>
    </row>
    <row r="106" spans="1:5" x14ac:dyDescent="0.25">
      <c r="A106" s="26" t="s">
        <v>50</v>
      </c>
    </row>
    <row r="107" spans="1:5" x14ac:dyDescent="0.25">
      <c r="A107" s="27" t="s">
        <v>51</v>
      </c>
    </row>
    <row r="108" spans="1:5" x14ac:dyDescent="0.25">
      <c r="A108" s="27" t="s">
        <v>52</v>
      </c>
    </row>
    <row r="109" spans="1:5" x14ac:dyDescent="0.25">
      <c r="A109" s="29">
        <v>2</v>
      </c>
    </row>
    <row r="110" spans="1:5" x14ac:dyDescent="0.25">
      <c r="A110" s="27" t="s">
        <v>53</v>
      </c>
    </row>
    <row r="111" spans="1:5" x14ac:dyDescent="0.25">
      <c r="A111" s="29">
        <v>3</v>
      </c>
    </row>
    <row r="112" spans="1:5" x14ac:dyDescent="0.25">
      <c r="A112" s="27" t="s">
        <v>54</v>
      </c>
    </row>
    <row r="113" spans="1:1" x14ac:dyDescent="0.25">
      <c r="A113" s="29">
        <v>5</v>
      </c>
    </row>
    <row r="114" spans="1:1" x14ac:dyDescent="0.25">
      <c r="A114" s="27" t="s">
        <v>55</v>
      </c>
    </row>
    <row r="115" spans="1:1" x14ac:dyDescent="0.25">
      <c r="A115" s="27"/>
    </row>
    <row r="116" spans="1:1" x14ac:dyDescent="0.25">
      <c r="A116" s="28" t="s">
        <v>56</v>
      </c>
    </row>
    <row r="117" spans="1:1" x14ac:dyDescent="0.25">
      <c r="A117" s="2"/>
    </row>
    <row r="118" spans="1:1" x14ac:dyDescent="0.25">
      <c r="A118" s="32" t="s">
        <v>57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6"/>
  <sheetViews>
    <sheetView topLeftCell="A10" workbookViewId="0">
      <selection activeCell="G36" sqref="G36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24.28515625" style="106" customWidth="1"/>
    <col min="11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4" spans="1:10" x14ac:dyDescent="0.2">
      <c r="J4" s="133"/>
    </row>
    <row r="5" spans="1:10" ht="15.75" customHeight="1" x14ac:dyDescent="0.25">
      <c r="A5" s="179" t="s">
        <v>88</v>
      </c>
      <c r="B5" s="179"/>
      <c r="C5" s="179"/>
      <c r="D5" s="179"/>
      <c r="E5" s="179"/>
      <c r="F5" s="179"/>
      <c r="G5" s="179"/>
      <c r="H5" s="179"/>
      <c r="I5" s="179"/>
    </row>
    <row r="6" spans="1:10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0" s="112" customFormat="1" ht="15.75" x14ac:dyDescent="0.25">
      <c r="A7" s="111" t="s">
        <v>69</v>
      </c>
    </row>
    <row r="8" spans="1:10" s="114" customFormat="1" ht="25.5" customHeight="1" x14ac:dyDescent="0.2">
      <c r="A8" s="113" t="s">
        <v>3</v>
      </c>
      <c r="B8" s="113" t="s">
        <v>70</v>
      </c>
      <c r="C8" s="113" t="s">
        <v>71</v>
      </c>
      <c r="D8" s="113" t="s">
        <v>72</v>
      </c>
      <c r="E8" s="113" t="s">
        <v>73</v>
      </c>
      <c r="F8" s="113" t="s">
        <v>74</v>
      </c>
      <c r="G8" s="113" t="s">
        <v>75</v>
      </c>
      <c r="H8" s="113" t="s">
        <v>76</v>
      </c>
      <c r="I8" s="113" t="s">
        <v>77</v>
      </c>
    </row>
    <row r="9" spans="1:10" customFormat="1" ht="12.95" customHeight="1" x14ac:dyDescent="0.25">
      <c r="A9" s="120" t="s">
        <v>78</v>
      </c>
      <c r="B9" s="116"/>
      <c r="C9" s="119"/>
      <c r="D9" s="117"/>
      <c r="E9" s="118"/>
      <c r="F9" s="118"/>
      <c r="G9" s="118"/>
      <c r="H9" s="118"/>
      <c r="I9" s="121"/>
    </row>
    <row r="10" spans="1:10" customFormat="1" ht="12.95" customHeight="1" x14ac:dyDescent="0.25">
      <c r="A10" s="115" t="s">
        <v>89</v>
      </c>
      <c r="B10" s="116">
        <v>5</v>
      </c>
      <c r="C10" s="119">
        <f>((9.04)*1.04)*1.25</f>
        <v>11.752000000000001</v>
      </c>
      <c r="D10" s="117" t="s">
        <v>90</v>
      </c>
      <c r="E10" s="118">
        <v>0</v>
      </c>
      <c r="F10" s="118"/>
      <c r="G10" s="118">
        <f>((C10*8*10)*0.4)*B10/2</f>
        <v>940.1600000000002</v>
      </c>
      <c r="H10" s="118">
        <f>C10*220*B10</f>
        <v>12927.2</v>
      </c>
      <c r="I10" s="132">
        <f>E10+F10+G10+H10</f>
        <v>13867.36</v>
      </c>
      <c r="J10" s="106"/>
    </row>
    <row r="11" spans="1:10" customFormat="1" ht="12.95" customHeight="1" x14ac:dyDescent="0.25">
      <c r="A11" s="115"/>
      <c r="B11" s="116"/>
      <c r="C11" s="119"/>
      <c r="D11" s="117"/>
      <c r="E11" s="118"/>
      <c r="F11" s="118"/>
      <c r="G11" s="118"/>
      <c r="H11" s="118"/>
      <c r="I11" s="132"/>
      <c r="J11" s="106"/>
    </row>
    <row r="12" spans="1:10" customFormat="1" ht="12.95" customHeight="1" x14ac:dyDescent="0.25">
      <c r="A12" s="115"/>
      <c r="B12" s="116"/>
      <c r="C12" s="119"/>
      <c r="D12" s="117"/>
      <c r="E12" s="118"/>
      <c r="F12" s="118"/>
      <c r="G12" s="118"/>
      <c r="H12" s="118"/>
      <c r="I12" s="132"/>
    </row>
    <row r="13" spans="1:10" customFormat="1" ht="12.95" customHeight="1" x14ac:dyDescent="0.25">
      <c r="A13" s="115"/>
      <c r="B13" s="116"/>
      <c r="C13" s="119"/>
      <c r="D13" s="117"/>
      <c r="E13" s="118"/>
      <c r="F13" s="118"/>
      <c r="G13" s="118"/>
      <c r="H13" s="118"/>
      <c r="I13" s="132"/>
    </row>
    <row r="14" spans="1:10" customFormat="1" ht="12.95" customHeight="1" x14ac:dyDescent="0.25">
      <c r="A14" s="122"/>
      <c r="B14" s="130"/>
      <c r="C14" s="143"/>
      <c r="D14" s="144"/>
      <c r="E14" s="145"/>
      <c r="F14" s="145"/>
      <c r="G14" s="145"/>
      <c r="H14" s="146"/>
      <c r="I14" s="147"/>
    </row>
    <row r="15" spans="1:10" customFormat="1" ht="14.1" customHeight="1" x14ac:dyDescent="0.25">
      <c r="A15" s="123" t="s">
        <v>79</v>
      </c>
      <c r="B15" s="142"/>
      <c r="C15" s="124"/>
      <c r="D15" s="125"/>
      <c r="E15" s="125"/>
      <c r="F15" s="125"/>
      <c r="G15" s="125"/>
      <c r="H15" s="125"/>
      <c r="I15" s="126"/>
    </row>
    <row r="16" spans="1:10" s="112" customFormat="1" ht="14.25" customHeight="1" x14ac:dyDescent="0.2">
      <c r="C16" s="127"/>
      <c r="D16" s="180" t="s">
        <v>80</v>
      </c>
      <c r="E16" s="181"/>
      <c r="F16" s="181"/>
      <c r="G16" s="181"/>
      <c r="H16" s="182"/>
      <c r="I16" s="128">
        <f>SUM(I9:I14)</f>
        <v>13867.36</v>
      </c>
    </row>
    <row r="17" spans="1:8" s="112" customFormat="1" ht="12.75" x14ac:dyDescent="0.2"/>
    <row r="20" spans="1:8" s="112" customFormat="1" ht="33" customHeight="1" x14ac:dyDescent="0.2">
      <c r="A20" s="183" t="s">
        <v>92</v>
      </c>
      <c r="B20" s="183"/>
      <c r="C20" s="183"/>
      <c r="D20" s="183"/>
      <c r="E20" s="183"/>
      <c r="F20" s="183"/>
      <c r="G20" s="183"/>
    </row>
    <row r="21" spans="1:8" s="112" customFormat="1" x14ac:dyDescent="0.2">
      <c r="A21" s="168"/>
      <c r="B21" s="169" t="s">
        <v>93</v>
      </c>
      <c r="C21" s="169" t="s">
        <v>94</v>
      </c>
      <c r="D21" s="170" t="s">
        <v>95</v>
      </c>
      <c r="E21" s="170" t="s">
        <v>96</v>
      </c>
      <c r="F21" s="170" t="s">
        <v>97</v>
      </c>
      <c r="G21" s="170" t="s">
        <v>98</v>
      </c>
    </row>
    <row r="22" spans="1:8" s="112" customFormat="1" ht="12.75" x14ac:dyDescent="0.2">
      <c r="A22" s="115" t="s">
        <v>99</v>
      </c>
      <c r="B22" s="116"/>
      <c r="C22" s="171"/>
      <c r="D22" s="170">
        <v>5.4</v>
      </c>
      <c r="E22" s="170">
        <v>12.96</v>
      </c>
      <c r="F22" s="172">
        <v>10</v>
      </c>
      <c r="G22" s="173">
        <f>(B22*C22*(D22+E22+F22))</f>
        <v>0</v>
      </c>
      <c r="H22" s="184"/>
    </row>
    <row r="23" spans="1:8" s="112" customFormat="1" ht="12.75" x14ac:dyDescent="0.2">
      <c r="A23" s="115" t="s">
        <v>89</v>
      </c>
      <c r="B23" s="116">
        <v>5</v>
      </c>
      <c r="C23" s="171">
        <v>12</v>
      </c>
      <c r="D23" s="170">
        <v>5.4</v>
      </c>
      <c r="E23" s="170">
        <v>12.96</v>
      </c>
      <c r="F23" s="172">
        <v>10</v>
      </c>
      <c r="G23" s="173">
        <f t="shared" ref="G23:G26" si="0">(B23*C23*(D23+E23+F23))</f>
        <v>1701.6</v>
      </c>
      <c r="H23" s="184"/>
    </row>
    <row r="24" spans="1:8" s="112" customFormat="1" ht="12.75" x14ac:dyDescent="0.2">
      <c r="A24" s="115" t="s">
        <v>100</v>
      </c>
      <c r="B24" s="116">
        <v>3</v>
      </c>
      <c r="C24" s="171">
        <v>12</v>
      </c>
      <c r="D24" s="170">
        <v>5.4</v>
      </c>
      <c r="E24" s="170">
        <v>12.96</v>
      </c>
      <c r="F24" s="172">
        <v>10</v>
      </c>
      <c r="G24" s="173">
        <f t="shared" si="0"/>
        <v>1020.96</v>
      </c>
      <c r="H24" s="184"/>
    </row>
    <row r="25" spans="1:8" s="112" customFormat="1" ht="12.75" x14ac:dyDescent="0.2">
      <c r="A25" s="115" t="s">
        <v>101</v>
      </c>
      <c r="B25" s="116"/>
      <c r="C25" s="171"/>
      <c r="D25" s="170">
        <v>5.4</v>
      </c>
      <c r="E25" s="170">
        <v>12.96</v>
      </c>
      <c r="F25" s="172">
        <v>10</v>
      </c>
      <c r="G25" s="173">
        <f t="shared" si="0"/>
        <v>0</v>
      </c>
      <c r="H25" s="184"/>
    </row>
    <row r="26" spans="1:8" s="112" customFormat="1" ht="12.75" x14ac:dyDescent="0.2">
      <c r="A26" s="115" t="s">
        <v>102</v>
      </c>
      <c r="B26" s="116"/>
      <c r="C26" s="171"/>
      <c r="D26" s="170">
        <v>5.4</v>
      </c>
      <c r="E26" s="170">
        <v>12.96</v>
      </c>
      <c r="F26" s="172">
        <v>10</v>
      </c>
      <c r="G26" s="173">
        <f t="shared" si="0"/>
        <v>0</v>
      </c>
      <c r="H26" s="184"/>
    </row>
    <row r="27" spans="1:8" s="112" customFormat="1" ht="12.75" x14ac:dyDescent="0.2">
      <c r="G27" s="174">
        <f>SUM(G22:G26)</f>
        <v>2722.56</v>
      </c>
    </row>
    <row r="28" spans="1:8" x14ac:dyDescent="0.2">
      <c r="A28" s="168"/>
      <c r="B28" s="169" t="s">
        <v>93</v>
      </c>
      <c r="C28" s="169" t="s">
        <v>94</v>
      </c>
      <c r="D28" s="170" t="s">
        <v>97</v>
      </c>
      <c r="E28" s="170" t="s">
        <v>103</v>
      </c>
      <c r="F28" s="170" t="s">
        <v>97</v>
      </c>
      <c r="G28" s="170" t="s">
        <v>98</v>
      </c>
    </row>
    <row r="29" spans="1:8" x14ac:dyDescent="0.2">
      <c r="A29" s="115" t="s">
        <v>99</v>
      </c>
      <c r="B29" s="116"/>
      <c r="C29" s="171"/>
      <c r="D29" s="172">
        <v>10</v>
      </c>
      <c r="E29" s="170">
        <v>12.96</v>
      </c>
      <c r="F29" s="172">
        <v>10</v>
      </c>
      <c r="G29" s="173">
        <f t="shared" ref="G29:G33" si="1">(B29*C29*(D29+E29+F29))</f>
        <v>0</v>
      </c>
      <c r="H29" s="185"/>
    </row>
    <row r="30" spans="1:8" x14ac:dyDescent="0.2">
      <c r="A30" s="115" t="s">
        <v>89</v>
      </c>
      <c r="B30" s="116">
        <v>3</v>
      </c>
      <c r="C30" s="171">
        <v>12</v>
      </c>
      <c r="D30" s="172">
        <v>10</v>
      </c>
      <c r="E30" s="170">
        <v>12.96</v>
      </c>
      <c r="F30" s="172">
        <v>10</v>
      </c>
      <c r="G30" s="173">
        <f t="shared" si="1"/>
        <v>1186.56</v>
      </c>
      <c r="H30" s="185"/>
    </row>
    <row r="31" spans="1:8" x14ac:dyDescent="0.2">
      <c r="A31" s="115" t="s">
        <v>100</v>
      </c>
      <c r="B31" s="116"/>
      <c r="C31" s="171"/>
      <c r="D31" s="172">
        <v>10</v>
      </c>
      <c r="E31" s="170">
        <v>12.96</v>
      </c>
      <c r="F31" s="172">
        <v>10</v>
      </c>
      <c r="G31" s="173">
        <f t="shared" si="1"/>
        <v>0</v>
      </c>
      <c r="H31" s="185"/>
    </row>
    <row r="32" spans="1:8" x14ac:dyDescent="0.2">
      <c r="A32" s="115" t="s">
        <v>101</v>
      </c>
      <c r="B32" s="116"/>
      <c r="C32" s="171"/>
      <c r="D32" s="172">
        <v>10</v>
      </c>
      <c r="E32" s="170">
        <v>12.96</v>
      </c>
      <c r="F32" s="172">
        <v>10</v>
      </c>
      <c r="G32" s="173">
        <f t="shared" si="1"/>
        <v>0</v>
      </c>
      <c r="H32" s="185"/>
    </row>
    <row r="33" spans="1:8" x14ac:dyDescent="0.2">
      <c r="A33" s="115" t="s">
        <v>102</v>
      </c>
      <c r="B33" s="116"/>
      <c r="C33" s="171"/>
      <c r="D33" s="172">
        <v>10</v>
      </c>
      <c r="E33" s="170">
        <v>12.96</v>
      </c>
      <c r="F33" s="172">
        <v>10</v>
      </c>
      <c r="G33" s="173">
        <f t="shared" si="1"/>
        <v>0</v>
      </c>
      <c r="H33" s="185"/>
    </row>
    <row r="34" spans="1:8" x14ac:dyDescent="0.2">
      <c r="G34" s="174">
        <f>SUM(G29:G33)</f>
        <v>1186.56</v>
      </c>
    </row>
    <row r="36" spans="1:8" x14ac:dyDescent="0.2">
      <c r="G36" s="175">
        <f>G27+G34</f>
        <v>3909.12</v>
      </c>
    </row>
  </sheetData>
  <mergeCells count="5">
    <mergeCell ref="A5:I5"/>
    <mergeCell ref="D16:H16"/>
    <mergeCell ref="A20:G20"/>
    <mergeCell ref="H22:H26"/>
    <mergeCell ref="H29:H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 - 1</vt:lpstr>
      <vt:lpstr>HH DFP- 1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2018-08-08T19:58:10Z</dcterms:modified>
</cp:coreProperties>
</file>