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C XXX L 18\"/>
    </mc:Choice>
  </mc:AlternateContent>
  <bookViews>
    <workbookView xWindow="0" yWindow="0" windowWidth="20490" windowHeight="7755"/>
  </bookViews>
  <sheets>
    <sheet name="DFP - 1" sheetId="1" r:id="rId1"/>
    <sheet name="HH DFP- 1" sheetId="2" r:id="rId2"/>
  </sheets>
  <calcPr calcId="152511"/>
</workbook>
</file>

<file path=xl/calcChain.xml><?xml version="1.0" encoding="utf-8"?>
<calcChain xmlns="http://schemas.openxmlformats.org/spreadsheetml/2006/main">
  <c r="C81" i="1" l="1"/>
  <c r="C40" i="1" l="1"/>
  <c r="C39" i="1"/>
  <c r="C36" i="1"/>
  <c r="E16" i="1"/>
  <c r="C12" i="2"/>
  <c r="H12" i="2" s="1"/>
  <c r="C10" i="1"/>
  <c r="C8" i="1"/>
  <c r="C10" i="2"/>
  <c r="G10" i="2" s="1"/>
  <c r="G12" i="2" l="1"/>
  <c r="I12" i="2"/>
  <c r="C11" i="2" l="1"/>
  <c r="H11" i="2" l="1"/>
  <c r="G11" i="2"/>
  <c r="I11" i="2"/>
  <c r="D39" i="1" l="1"/>
  <c r="D40" i="1"/>
  <c r="D42" i="1" l="1"/>
  <c r="G29" i="2"/>
  <c r="G28" i="2"/>
  <c r="G27" i="2"/>
  <c r="G24" i="2"/>
  <c r="G23" i="2"/>
  <c r="G22" i="2"/>
  <c r="G30" i="2" l="1"/>
  <c r="G25" i="2"/>
  <c r="G32" i="2" l="1"/>
  <c r="D36" i="1"/>
  <c r="D41" i="1"/>
  <c r="B94" i="1" l="1"/>
  <c r="C9" i="1"/>
  <c r="B74" i="1" l="1"/>
  <c r="D29" i="1" l="1"/>
  <c r="D38" i="1"/>
  <c r="D37" i="1"/>
  <c r="D31" i="1"/>
  <c r="D30" i="1"/>
  <c r="H10" i="2" l="1"/>
  <c r="D33" i="1"/>
  <c r="E15" i="1"/>
  <c r="E14" i="1"/>
  <c r="E13" i="1"/>
  <c r="I10" i="2" l="1"/>
  <c r="D43" i="1"/>
  <c r="I16" i="2" l="1"/>
  <c r="E17" i="1" l="1"/>
  <c r="E19" i="1" s="1"/>
  <c r="D81" i="1" l="1"/>
  <c r="D84" i="1" s="1"/>
  <c r="E96" i="1" s="1"/>
  <c r="C24" i="1"/>
  <c r="E26" i="1" s="1"/>
  <c r="E45" i="1" s="1"/>
  <c r="C50" i="1" l="1"/>
  <c r="D50" i="1" s="1"/>
  <c r="C51" i="1"/>
  <c r="D51" i="1" s="1"/>
  <c r="C49" i="1"/>
  <c r="D49" i="1" s="1"/>
  <c r="D53" i="1" l="1"/>
  <c r="C58" i="1" l="1"/>
  <c r="D58" i="1" s="1"/>
  <c r="D61" i="1" s="1"/>
  <c r="E65" i="1" s="1"/>
  <c r="E76" i="1" s="1"/>
  <c r="E98" i="1" s="1"/>
</calcChain>
</file>

<file path=xl/sharedStrings.xml><?xml version="1.0" encoding="utf-8"?>
<sst xmlns="http://schemas.openxmlformats.org/spreadsheetml/2006/main" count="148" uniqueCount="107">
  <si>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</si>
  <si>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</si>
  <si>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</si>
  <si>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</si>
  <si>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</si>
  <si>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</si>
  <si>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</si>
  <si>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</si>
  <si>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</si>
  <si>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</si>
  <si>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</si>
  <si>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</si>
  <si>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</si>
  <si>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</si>
  <si>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</si>
  <si>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</si>
  <si>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</si>
  <si>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</si>
  <si>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</si>
  <si>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</si>
  <si>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</si>
  <si>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</si>
  <si>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</si>
  <si>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</si>
  <si>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</si>
  <si>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</si>
  <si>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</si>
  <si>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</si>
  <si>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</si>
  <si>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</si>
  <si>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</si>
  <si>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</si>
  <si>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</si>
  <si>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</si>
  <si>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</si>
  <si>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</si>
  <si>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</si>
  <si>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</si>
  <si>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</si>
  <si>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</si>
  <si>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</si>
  <si>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</si>
  <si>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</si>
  <si>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</si>
  <si>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</si>
  <si>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</si>
  <si>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</si>
  <si>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</si>
  <si>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</si>
  <si>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</si>
  <si>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</si>
  <si>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</si>
  <si>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</si>
  <si>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</si>
  <si>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</si>
  <si>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</si>
  <si>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</si>
  <si>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</si>
  <si>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</si>
  <si>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</si>
  <si>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</si>
  <si>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</si>
  <si>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</si>
  <si>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</si>
  <si>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</si>
  <si>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</si>
  <si>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</si>
  <si>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</si>
  <si>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</si>
  <si>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</si>
  <si>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</si>
  <si>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</si>
  <si>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</si>
  <si>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</si>
  <si>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</si>
  <si>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</si>
  <si>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</si>
  <si>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</si>
  <si>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</si>
  <si>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</si>
  <si>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</si>
  <si>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</si>
  <si>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</si>
  <si>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</si>
  <si>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</si>
  <si>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</si>
  <si>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</si>
  <si>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</si>
  <si>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</si>
  <si>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Marteleteiro</t>
  </si>
  <si>
    <t>turno</t>
  </si>
  <si>
    <t>Marteleteiros</t>
  </si>
  <si>
    <t>ALIMENTAÇÃO</t>
  </si>
  <si>
    <t>Qtd</t>
  </si>
  <si>
    <t>Dias</t>
  </si>
  <si>
    <t>desjejum</t>
  </si>
  <si>
    <t>almoço</t>
  </si>
  <si>
    <t>lanche</t>
  </si>
  <si>
    <t>Total</t>
  </si>
  <si>
    <t>Pedreiro Refratarista</t>
  </si>
  <si>
    <t>Ceia</t>
  </si>
  <si>
    <t>Alimentação</t>
  </si>
  <si>
    <t xml:space="preserve">Pedreiro Refratarista </t>
  </si>
  <si>
    <t>Salário
 Mês (R$)</t>
  </si>
  <si>
    <t>Ajudantes</t>
  </si>
  <si>
    <t>Pedreiro</t>
  </si>
  <si>
    <t>Ajudante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</si>
</sst>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14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1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tabSelected="1" topLeftCell="A82" zoomScaleNormal="100" zoomScaleSheetLayoutView="100" workbookViewId="0">
      <selection activeCell="E98" sqref="E9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58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8" t="s">
        <v>94</v>
      </c>
      <c r="C7" s="48" t="s">
        <v>103</v>
      </c>
      <c r="D7" s="33" t="s">
        <v>4</v>
      </c>
      <c r="E7" s="33" t="s">
        <v>5</v>
      </c>
    </row>
    <row r="8" spans="1:5" x14ac:dyDescent="0.25">
      <c r="A8" s="98" t="s">
        <v>102</v>
      </c>
      <c r="B8" s="35">
        <v>20</v>
      </c>
      <c r="C8" s="36">
        <f>E8/B8/D8</f>
        <v>148.0752</v>
      </c>
      <c r="D8" s="37">
        <v>8</v>
      </c>
      <c r="E8" s="64">
        <v>23692.031999999999</v>
      </c>
    </row>
    <row r="9" spans="1:5" x14ac:dyDescent="0.25">
      <c r="A9" s="98" t="s">
        <v>91</v>
      </c>
      <c r="B9" s="35">
        <v>20</v>
      </c>
      <c r="C9" s="36">
        <f>E9/B9/D9</f>
        <v>148.07520000000002</v>
      </c>
      <c r="D9" s="37">
        <v>6</v>
      </c>
      <c r="E9" s="64">
        <v>17769.024000000001</v>
      </c>
    </row>
    <row r="10" spans="1:5" x14ac:dyDescent="0.25">
      <c r="A10" s="98" t="s">
        <v>104</v>
      </c>
      <c r="B10" s="35">
        <v>20</v>
      </c>
      <c r="C10" s="36">
        <f>E10/B10/D10</f>
        <v>91.302750000000003</v>
      </c>
      <c r="D10" s="37">
        <v>6</v>
      </c>
      <c r="E10" s="64">
        <v>10956.33</v>
      </c>
    </row>
    <row r="11" spans="1:5" x14ac:dyDescent="0.25">
      <c r="A11" s="34"/>
      <c r="B11" s="35"/>
      <c r="C11" s="36"/>
      <c r="D11" s="37"/>
      <c r="E11" s="64"/>
    </row>
    <row r="12" spans="1:5" x14ac:dyDescent="0.25">
      <c r="A12" s="98"/>
      <c r="B12" s="35"/>
      <c r="C12" s="36"/>
      <c r="D12" s="37"/>
      <c r="E12" s="64"/>
    </row>
    <row r="13" spans="1:5" x14ac:dyDescent="0.25">
      <c r="A13" s="34"/>
      <c r="B13" s="35"/>
      <c r="C13" s="36"/>
      <c r="D13" s="37"/>
      <c r="E13" s="64">
        <f t="shared" ref="E13:E15" si="0">C13*B13*D13</f>
        <v>0</v>
      </c>
    </row>
    <row r="14" spans="1:5" x14ac:dyDescent="0.25">
      <c r="A14" s="34"/>
      <c r="B14" s="35"/>
      <c r="C14" s="36"/>
      <c r="D14" s="37"/>
      <c r="E14" s="64">
        <f t="shared" si="0"/>
        <v>0</v>
      </c>
    </row>
    <row r="15" spans="1:5" x14ac:dyDescent="0.25">
      <c r="A15" s="34"/>
      <c r="B15" s="35"/>
      <c r="C15" s="36"/>
      <c r="D15" s="103"/>
      <c r="E15" s="104">
        <f t="shared" si="0"/>
        <v>0</v>
      </c>
    </row>
    <row r="16" spans="1:5" x14ac:dyDescent="0.25">
      <c r="A16" s="24" t="s">
        <v>6</v>
      </c>
      <c r="B16" s="22"/>
      <c r="C16" s="23"/>
      <c r="D16" s="25"/>
      <c r="E16" s="65">
        <f>SUM(E8:E15)</f>
        <v>52417.385999999999</v>
      </c>
    </row>
    <row r="17" spans="1:5" x14ac:dyDescent="0.25">
      <c r="A17" s="61" t="s">
        <v>7</v>
      </c>
      <c r="B17" s="62"/>
      <c r="C17" s="62"/>
      <c r="D17" s="63"/>
      <c r="E17" s="66">
        <f>E16*30%</f>
        <v>15725.215799999998</v>
      </c>
    </row>
    <row r="18" spans="1:5" x14ac:dyDescent="0.25">
      <c r="A18" s="19"/>
      <c r="B18" s="3"/>
      <c r="C18" s="21"/>
      <c r="D18" s="20"/>
      <c r="E18" s="20"/>
    </row>
    <row r="19" spans="1:5" x14ac:dyDescent="0.25">
      <c r="A19" s="2"/>
      <c r="B19" s="2"/>
      <c r="C19" s="88"/>
      <c r="D19" s="88" t="s">
        <v>8</v>
      </c>
      <c r="E19" s="89">
        <f>E16+E17</f>
        <v>68142.601800000004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6" t="s">
        <v>9</v>
      </c>
      <c r="B21" s="2"/>
      <c r="C21" s="2"/>
      <c r="D21" s="2"/>
    </row>
    <row r="22" spans="1:5" x14ac:dyDescent="0.25">
      <c r="A22" s="43" t="s">
        <v>10</v>
      </c>
      <c r="B22" s="43" t="s">
        <v>11</v>
      </c>
      <c r="C22" s="43" t="s">
        <v>12</v>
      </c>
      <c r="D22" s="7"/>
    </row>
    <row r="23" spans="1:5" x14ac:dyDescent="0.25">
      <c r="A23" s="80"/>
      <c r="B23" s="80"/>
      <c r="C23" s="80"/>
      <c r="D23" s="1"/>
    </row>
    <row r="24" spans="1:5" x14ac:dyDescent="0.25">
      <c r="A24" s="81" t="s">
        <v>13</v>
      </c>
      <c r="B24" s="141">
        <v>0.85</v>
      </c>
      <c r="C24" s="83">
        <f>E19*B24</f>
        <v>57921.21153</v>
      </c>
      <c r="D24" s="8"/>
      <c r="E24" s="2"/>
    </row>
    <row r="25" spans="1:5" x14ac:dyDescent="0.25">
      <c r="A25" s="2"/>
      <c r="B25" s="7"/>
      <c r="C25" s="2"/>
      <c r="D25" s="2"/>
      <c r="E25" s="2"/>
    </row>
    <row r="26" spans="1:5" x14ac:dyDescent="0.25">
      <c r="A26" s="9"/>
      <c r="B26" s="2"/>
      <c r="C26" s="90"/>
      <c r="D26" s="91" t="s">
        <v>14</v>
      </c>
      <c r="E26" s="92">
        <f>E19+C24</f>
        <v>126063.81333</v>
      </c>
    </row>
    <row r="27" spans="1:5" x14ac:dyDescent="0.25">
      <c r="A27" s="30" t="s">
        <v>86</v>
      </c>
      <c r="B27" s="2"/>
      <c r="C27" s="2"/>
      <c r="D27" s="2"/>
    </row>
    <row r="28" spans="1:5" ht="25.5" x14ac:dyDescent="0.25">
      <c r="A28" s="43" t="s">
        <v>15</v>
      </c>
      <c r="B28" s="44" t="s">
        <v>16</v>
      </c>
      <c r="C28" s="38" t="s">
        <v>17</v>
      </c>
      <c r="D28" s="82" t="s">
        <v>18</v>
      </c>
    </row>
    <row r="29" spans="1:5" x14ac:dyDescent="0.25">
      <c r="A29" s="31" t="s">
        <v>19</v>
      </c>
      <c r="B29" s="100" t="s">
        <v>60</v>
      </c>
      <c r="C29" s="42">
        <v>4000</v>
      </c>
      <c r="D29" s="69">
        <f>C29</f>
        <v>4000</v>
      </c>
    </row>
    <row r="30" spans="1:5" x14ac:dyDescent="0.25">
      <c r="A30" s="60" t="s">
        <v>20</v>
      </c>
      <c r="B30" s="102" t="s">
        <v>60</v>
      </c>
      <c r="C30" s="42">
        <v>3500</v>
      </c>
      <c r="D30" s="70">
        <f>C30</f>
        <v>3500</v>
      </c>
    </row>
    <row r="31" spans="1:5" x14ac:dyDescent="0.25">
      <c r="A31" s="99"/>
      <c r="B31" s="101"/>
      <c r="C31" s="42"/>
      <c r="D31" s="68">
        <f>C31</f>
        <v>0</v>
      </c>
    </row>
    <row r="32" spans="1:5" x14ac:dyDescent="0.25">
      <c r="A32" s="18"/>
      <c r="B32" s="41"/>
      <c r="C32" s="42"/>
      <c r="D32" s="70">
        <v>0</v>
      </c>
    </row>
    <row r="33" spans="1:5" x14ac:dyDescent="0.25">
      <c r="A33" s="5"/>
      <c r="B33" s="2"/>
      <c r="C33" s="54" t="s">
        <v>21</v>
      </c>
      <c r="D33" s="67">
        <f>SUM(D29:D32)</f>
        <v>7500</v>
      </c>
    </row>
    <row r="34" spans="1:5" x14ac:dyDescent="0.25">
      <c r="A34" s="30" t="s">
        <v>87</v>
      </c>
      <c r="B34" s="2"/>
      <c r="C34" s="2"/>
      <c r="D34" s="2"/>
    </row>
    <row r="35" spans="1:5" ht="25.5" x14ac:dyDescent="0.25">
      <c r="A35" s="33" t="s">
        <v>15</v>
      </c>
      <c r="B35" s="33" t="s">
        <v>22</v>
      </c>
      <c r="C35" s="33" t="s">
        <v>23</v>
      </c>
      <c r="D35" s="82" t="s">
        <v>18</v>
      </c>
    </row>
    <row r="36" spans="1:5" x14ac:dyDescent="0.25">
      <c r="A36" s="10" t="s">
        <v>24</v>
      </c>
      <c r="B36" s="135" t="s">
        <v>60</v>
      </c>
      <c r="C36" s="42">
        <f>(500*20)</f>
        <v>10000</v>
      </c>
      <c r="D36" s="72">
        <f>C36</f>
        <v>10000</v>
      </c>
      <c r="E36" s="1"/>
    </row>
    <row r="37" spans="1:5" x14ac:dyDescent="0.25">
      <c r="A37" s="10" t="s">
        <v>61</v>
      </c>
      <c r="B37" s="45">
        <v>20</v>
      </c>
      <c r="C37" s="42">
        <v>330</v>
      </c>
      <c r="D37" s="72">
        <f t="shared" ref="D37:D38" si="1">C37*B37</f>
        <v>6600</v>
      </c>
      <c r="E37" s="1"/>
    </row>
    <row r="38" spans="1:5" x14ac:dyDescent="0.25">
      <c r="A38" s="10" t="s">
        <v>62</v>
      </c>
      <c r="B38" s="45">
        <v>20</v>
      </c>
      <c r="C38" s="42">
        <v>35</v>
      </c>
      <c r="D38" s="72">
        <f t="shared" si="1"/>
        <v>700</v>
      </c>
      <c r="E38" s="1"/>
    </row>
    <row r="39" spans="1:5" x14ac:dyDescent="0.25">
      <c r="A39" s="105" t="s">
        <v>68</v>
      </c>
      <c r="B39" s="135" t="s">
        <v>60</v>
      </c>
      <c r="C39" s="134">
        <f>(20*250)</f>
        <v>5000</v>
      </c>
      <c r="D39" s="136">
        <f>C39</f>
        <v>5000</v>
      </c>
      <c r="E39" s="1"/>
    </row>
    <row r="40" spans="1:5" x14ac:dyDescent="0.25">
      <c r="A40" s="10" t="s">
        <v>63</v>
      </c>
      <c r="B40" s="45" t="s">
        <v>60</v>
      </c>
      <c r="C40" s="42">
        <f>(20*2*20*4)</f>
        <v>3200</v>
      </c>
      <c r="D40" s="72">
        <f>C40</f>
        <v>3200</v>
      </c>
      <c r="E40" s="1"/>
    </row>
    <row r="41" spans="1:5" x14ac:dyDescent="0.25">
      <c r="A41" s="131" t="s">
        <v>85</v>
      </c>
      <c r="B41" s="45">
        <v>20</v>
      </c>
      <c r="C41" s="42">
        <v>470.08000000000004</v>
      </c>
      <c r="D41" s="72">
        <f t="shared" ref="D41" si="2">C41*B41</f>
        <v>9401.6</v>
      </c>
      <c r="E41" s="1"/>
    </row>
    <row r="42" spans="1:5" x14ac:dyDescent="0.25">
      <c r="A42" s="167" t="s">
        <v>101</v>
      </c>
      <c r="B42" s="135" t="s">
        <v>60</v>
      </c>
      <c r="C42" s="42">
        <v>12264</v>
      </c>
      <c r="D42" s="72">
        <f>C42</f>
        <v>12264</v>
      </c>
      <c r="E42" s="1"/>
    </row>
    <row r="43" spans="1:5" x14ac:dyDescent="0.25">
      <c r="A43" s="1"/>
      <c r="B43" s="57" t="s">
        <v>25</v>
      </c>
      <c r="C43" s="58"/>
      <c r="D43" s="67">
        <f>SUM(D36:D42)</f>
        <v>47165.599999999999</v>
      </c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94" t="s">
        <v>26</v>
      </c>
      <c r="C45" s="95"/>
      <c r="D45" s="96"/>
      <c r="E45" s="97">
        <f>E26+D33+D43</f>
        <v>180729.41333000001</v>
      </c>
    </row>
    <row r="46" spans="1:5" x14ac:dyDescent="0.25">
      <c r="A46" s="55" t="s">
        <v>27</v>
      </c>
      <c r="B46" s="56"/>
      <c r="C46" s="56"/>
      <c r="D46" s="56"/>
      <c r="E46" s="56"/>
    </row>
    <row r="47" spans="1:5" x14ac:dyDescent="0.25">
      <c r="A47" s="2"/>
      <c r="B47" s="2"/>
      <c r="C47" s="2"/>
      <c r="D47" s="2"/>
      <c r="E47" s="2"/>
    </row>
    <row r="48" spans="1:5" ht="38.25" x14ac:dyDescent="0.25">
      <c r="A48" s="48" t="s">
        <v>15</v>
      </c>
      <c r="B48" s="48" t="s">
        <v>28</v>
      </c>
      <c r="C48" s="48" t="s">
        <v>29</v>
      </c>
      <c r="D48" s="82" t="s">
        <v>18</v>
      </c>
      <c r="E48" s="2"/>
    </row>
    <row r="49" spans="1:5" x14ac:dyDescent="0.25">
      <c r="A49" s="10" t="s">
        <v>64</v>
      </c>
      <c r="B49" s="46">
        <v>0.08</v>
      </c>
      <c r="C49" s="71">
        <f>B49*E45</f>
        <v>14458.353066400001</v>
      </c>
      <c r="D49" s="71">
        <f>C49</f>
        <v>14458.353066400001</v>
      </c>
      <c r="E49" s="2"/>
    </row>
    <row r="50" spans="1:5" x14ac:dyDescent="0.25">
      <c r="A50" s="10" t="s">
        <v>65</v>
      </c>
      <c r="B50" s="39">
        <v>0.01</v>
      </c>
      <c r="C50" s="73">
        <f>B50*E45</f>
        <v>1807.2941333000001</v>
      </c>
      <c r="D50" s="73">
        <f>C50</f>
        <v>1807.2941333000001</v>
      </c>
      <c r="E50" s="2"/>
    </row>
    <row r="51" spans="1:5" x14ac:dyDescent="0.25">
      <c r="A51" s="85" t="s">
        <v>66</v>
      </c>
      <c r="B51" s="47">
        <v>0.08</v>
      </c>
      <c r="C51" s="74">
        <f>B51*E45</f>
        <v>14458.353066400001</v>
      </c>
      <c r="D51" s="73">
        <f>C51</f>
        <v>14458.353066400001</v>
      </c>
      <c r="E51" s="2"/>
    </row>
    <row r="52" spans="1:5" x14ac:dyDescent="0.25">
      <c r="A52" s="86"/>
      <c r="B52" s="40"/>
      <c r="C52" s="75">
        <v>0</v>
      </c>
      <c r="D52" s="75">
        <v>0</v>
      </c>
      <c r="E52" s="2"/>
    </row>
    <row r="53" spans="1:5" x14ac:dyDescent="0.25">
      <c r="A53" s="14"/>
      <c r="B53" s="14"/>
      <c r="C53" s="59" t="s">
        <v>30</v>
      </c>
      <c r="D53" s="67">
        <f>SUM(D49:D52)</f>
        <v>30724.000266100004</v>
      </c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55" t="s">
        <v>31</v>
      </c>
      <c r="B55" s="56"/>
      <c r="C55" s="56"/>
      <c r="D55" s="56"/>
      <c r="E55" s="56"/>
    </row>
    <row r="56" spans="1:5" x14ac:dyDescent="0.25">
      <c r="A56" s="2"/>
      <c r="B56" s="2"/>
      <c r="C56" s="2"/>
      <c r="D56" s="2"/>
      <c r="E56" s="2"/>
    </row>
    <row r="57" spans="1:5" ht="25.5" x14ac:dyDescent="0.25">
      <c r="A57" s="48" t="s">
        <v>15</v>
      </c>
      <c r="B57" s="48" t="s">
        <v>32</v>
      </c>
      <c r="C57" s="48" t="s">
        <v>29</v>
      </c>
      <c r="D57" s="82" t="s">
        <v>18</v>
      </c>
      <c r="E57" s="2"/>
    </row>
    <row r="58" spans="1:5" x14ac:dyDescent="0.25">
      <c r="A58" s="140" t="s">
        <v>67</v>
      </c>
      <c r="B58" s="46">
        <v>7.6799999999999993E-2</v>
      </c>
      <c r="C58" s="71">
        <f>B58*(E45+D53)</f>
        <v>16239.622164180479</v>
      </c>
      <c r="D58" s="71">
        <f>C58</f>
        <v>16239.622164180479</v>
      </c>
      <c r="E58" s="2"/>
    </row>
    <row r="59" spans="1:5" x14ac:dyDescent="0.25">
      <c r="A59" s="10"/>
      <c r="B59" s="39"/>
      <c r="C59" s="73">
        <v>0</v>
      </c>
      <c r="D59" s="73">
        <v>0</v>
      </c>
      <c r="E59" s="2"/>
    </row>
    <row r="60" spans="1:5" x14ac:dyDescent="0.25">
      <c r="A60" s="87"/>
      <c r="B60" s="50"/>
      <c r="C60" s="76">
        <v>0</v>
      </c>
      <c r="D60" s="76">
        <v>0</v>
      </c>
      <c r="E60" s="2"/>
    </row>
    <row r="61" spans="1:5" x14ac:dyDescent="0.25">
      <c r="A61" s="14"/>
      <c r="B61" s="57" t="s">
        <v>33</v>
      </c>
      <c r="C61" s="58"/>
      <c r="D61" s="67">
        <f>SUM(D58:D60)</f>
        <v>16239.622164180479</v>
      </c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55" t="s">
        <v>34</v>
      </c>
      <c r="B63" s="56"/>
      <c r="C63" s="56"/>
      <c r="D63" s="56"/>
      <c r="E63" s="56"/>
    </row>
    <row r="64" spans="1:5" x14ac:dyDescent="0.25">
      <c r="A64" s="2"/>
      <c r="B64" s="2"/>
      <c r="C64" s="2"/>
      <c r="D64" s="2"/>
      <c r="E64" s="2"/>
    </row>
    <row r="65" spans="1:6" x14ac:dyDescent="0.25">
      <c r="A65" s="11" t="s">
        <v>35</v>
      </c>
      <c r="B65" s="12"/>
      <c r="C65" s="12"/>
      <c r="D65" s="13"/>
      <c r="E65" s="77">
        <f>E45+D53+D61</f>
        <v>227693.03576028047</v>
      </c>
    </row>
    <row r="66" spans="1:6" x14ac:dyDescent="0.25">
      <c r="A66" s="2"/>
      <c r="B66" s="2"/>
      <c r="C66" s="2"/>
      <c r="D66" s="2"/>
      <c r="E66" s="2"/>
    </row>
    <row r="67" spans="1:6" x14ac:dyDescent="0.25">
      <c r="A67" s="55" t="s">
        <v>36</v>
      </c>
      <c r="B67" s="56"/>
      <c r="C67" s="56"/>
      <c r="D67" s="56"/>
      <c r="E67" s="84"/>
    </row>
    <row r="68" spans="1:6" x14ac:dyDescent="0.25">
      <c r="A68" s="2"/>
      <c r="B68" s="2"/>
      <c r="C68" s="2"/>
      <c r="D68" s="2"/>
      <c r="E68" s="2"/>
    </row>
    <row r="69" spans="1:6" x14ac:dyDescent="0.25">
      <c r="A69" s="48" t="s">
        <v>15</v>
      </c>
      <c r="B69" s="48" t="s">
        <v>32</v>
      </c>
      <c r="C69" s="2"/>
      <c r="D69" s="2"/>
      <c r="E69" s="2"/>
    </row>
    <row r="70" spans="1:6" x14ac:dyDescent="0.25">
      <c r="A70" s="17" t="s">
        <v>37</v>
      </c>
      <c r="B70" s="46">
        <v>0.05</v>
      </c>
      <c r="C70" s="2"/>
      <c r="D70" s="2"/>
      <c r="E70" s="2"/>
    </row>
    <row r="71" spans="1:6" x14ac:dyDescent="0.25">
      <c r="A71" s="18" t="s">
        <v>38</v>
      </c>
      <c r="B71" s="39">
        <v>6.4999999999999997E-3</v>
      </c>
      <c r="C71" s="2"/>
      <c r="D71" s="2"/>
      <c r="E71" s="137"/>
    </row>
    <row r="72" spans="1:6" x14ac:dyDescent="0.25">
      <c r="A72" s="4" t="s">
        <v>39</v>
      </c>
      <c r="B72" s="50">
        <v>0.03</v>
      </c>
      <c r="C72" s="2"/>
      <c r="D72" s="2"/>
      <c r="E72" s="2"/>
    </row>
    <row r="73" spans="1:6" x14ac:dyDescent="0.25">
      <c r="A73" s="2"/>
      <c r="B73" s="15"/>
      <c r="C73" s="2"/>
      <c r="D73" s="2"/>
      <c r="E73" s="2"/>
    </row>
    <row r="74" spans="1:6" ht="27.75" customHeight="1" x14ac:dyDescent="0.25">
      <c r="A74" s="16" t="s">
        <v>40</v>
      </c>
      <c r="B74" s="78">
        <f>SUM(B70:B72)</f>
        <v>8.6499999999999994E-2</v>
      </c>
      <c r="C74" s="2"/>
      <c r="D74" s="2"/>
      <c r="E74" s="138"/>
    </row>
    <row r="75" spans="1:6" x14ac:dyDescent="0.25">
      <c r="A75" s="2"/>
      <c r="B75" s="2"/>
      <c r="C75" s="2"/>
      <c r="D75" s="2"/>
      <c r="E75" s="2"/>
    </row>
    <row r="76" spans="1:6" x14ac:dyDescent="0.25">
      <c r="A76" s="55" t="s">
        <v>41</v>
      </c>
      <c r="B76" s="56"/>
      <c r="C76" s="56"/>
      <c r="D76" s="56"/>
      <c r="E76" s="139">
        <f>E65*1.0865</f>
        <v>247388.48335354473</v>
      </c>
    </row>
    <row r="77" spans="1:6" x14ac:dyDescent="0.25">
      <c r="A77" s="151"/>
      <c r="B77" s="152"/>
      <c r="C77" s="152"/>
      <c r="D77" s="152"/>
      <c r="E77" s="152"/>
    </row>
    <row r="78" spans="1:6" x14ac:dyDescent="0.25">
      <c r="A78" s="55" t="s">
        <v>81</v>
      </c>
      <c r="B78" s="56"/>
      <c r="C78" s="56"/>
      <c r="D78" s="56"/>
      <c r="E78" s="56"/>
    </row>
    <row r="79" spans="1:6" x14ac:dyDescent="0.25">
      <c r="A79" s="153"/>
      <c r="B79" s="154"/>
      <c r="C79" s="154"/>
      <c r="D79" s="154"/>
      <c r="E79" s="154"/>
      <c r="F79" s="129"/>
    </row>
    <row r="80" spans="1:6" ht="25.5" x14ac:dyDescent="0.25">
      <c r="A80" s="48" t="s">
        <v>15</v>
      </c>
      <c r="B80" s="48" t="s">
        <v>22</v>
      </c>
      <c r="C80" s="48" t="s">
        <v>23</v>
      </c>
      <c r="D80" s="82" t="s">
        <v>18</v>
      </c>
      <c r="E80" s="155"/>
    </row>
    <row r="81" spans="1:5" ht="15.75" x14ac:dyDescent="0.25">
      <c r="A81" s="157" t="s">
        <v>82</v>
      </c>
      <c r="B81" s="135" t="s">
        <v>60</v>
      </c>
      <c r="C81" s="134">
        <f>E19*97.67%</f>
        <v>66554.87917806</v>
      </c>
      <c r="D81" s="158">
        <f>C81</f>
        <v>66554.87917806</v>
      </c>
      <c r="E81" s="155"/>
    </row>
    <row r="82" spans="1:5" ht="15.75" x14ac:dyDescent="0.25">
      <c r="A82" s="131"/>
      <c r="B82" s="135"/>
      <c r="C82" s="134"/>
      <c r="D82" s="136"/>
      <c r="E82" s="155"/>
    </row>
    <row r="83" spans="1:5" ht="15.75" x14ac:dyDescent="0.25">
      <c r="A83" s="131"/>
      <c r="B83" s="135"/>
      <c r="C83" s="134"/>
      <c r="D83" s="136"/>
      <c r="E83" s="155"/>
    </row>
    <row r="84" spans="1:5" x14ac:dyDescent="0.25">
      <c r="B84" s="152"/>
      <c r="C84" s="152"/>
      <c r="D84" s="159">
        <f>SUM(D81:D83)</f>
        <v>66554.87917806</v>
      </c>
      <c r="E84" s="152"/>
    </row>
    <row r="85" spans="1:5" x14ac:dyDescent="0.25">
      <c r="A85" s="93"/>
      <c r="B85" s="152"/>
      <c r="C85" s="152"/>
      <c r="D85" s="152"/>
      <c r="E85" s="152"/>
    </row>
    <row r="86" spans="1:5" x14ac:dyDescent="0.25">
      <c r="A86" s="55" t="s">
        <v>83</v>
      </c>
      <c r="B86" s="56"/>
      <c r="C86" s="56"/>
      <c r="D86" s="56"/>
      <c r="E86" s="56"/>
    </row>
    <row r="87" spans="1:5" x14ac:dyDescent="0.25">
      <c r="A87" s="152"/>
      <c r="B87" s="152"/>
      <c r="C87" s="152"/>
      <c r="D87" s="152"/>
      <c r="E87" s="152"/>
    </row>
    <row r="88" spans="1:5" x14ac:dyDescent="0.25">
      <c r="A88" s="48" t="s">
        <v>15</v>
      </c>
      <c r="B88" s="48" t="s">
        <v>32</v>
      </c>
      <c r="C88" s="152"/>
      <c r="D88" s="152"/>
      <c r="E88" s="152"/>
    </row>
    <row r="89" spans="1:5" x14ac:dyDescent="0.25">
      <c r="A89" s="156" t="s">
        <v>37</v>
      </c>
      <c r="B89" s="160">
        <v>0.05</v>
      </c>
      <c r="C89" s="152"/>
      <c r="D89" s="152"/>
      <c r="E89" s="152"/>
    </row>
    <row r="90" spans="1:5" x14ac:dyDescent="0.25">
      <c r="A90" s="99" t="s">
        <v>38</v>
      </c>
      <c r="B90" s="161">
        <v>6.4999999999999997E-3</v>
      </c>
      <c r="C90" s="152"/>
      <c r="D90" s="152"/>
      <c r="E90" s="162"/>
    </row>
    <row r="91" spans="1:5" x14ac:dyDescent="0.25">
      <c r="A91" s="99" t="s">
        <v>39</v>
      </c>
      <c r="B91" s="161">
        <v>0.03</v>
      </c>
      <c r="C91" s="152"/>
      <c r="D91" s="152"/>
      <c r="E91" s="152"/>
    </row>
    <row r="92" spans="1:5" x14ac:dyDescent="0.25">
      <c r="A92" s="163" t="s">
        <v>67</v>
      </c>
      <c r="B92" s="164">
        <v>7.6799999999999993E-2</v>
      </c>
      <c r="C92" s="152"/>
      <c r="D92" s="152"/>
      <c r="E92" s="152"/>
    </row>
    <row r="93" spans="1:5" x14ac:dyDescent="0.25">
      <c r="A93" s="152"/>
      <c r="B93" s="165"/>
      <c r="C93" s="152"/>
      <c r="D93" s="152"/>
      <c r="E93" s="152"/>
    </row>
    <row r="94" spans="1:5" x14ac:dyDescent="0.25">
      <c r="A94" s="16" t="s">
        <v>40</v>
      </c>
      <c r="B94" s="78">
        <f>SUM(B89:B92)</f>
        <v>0.1633</v>
      </c>
      <c r="C94" s="152"/>
      <c r="D94" s="152"/>
      <c r="E94" s="166"/>
    </row>
    <row r="95" spans="1:5" x14ac:dyDescent="0.25">
      <c r="A95" s="152"/>
      <c r="B95" s="152"/>
      <c r="C95" s="152"/>
      <c r="D95" s="152"/>
      <c r="E95" s="152"/>
    </row>
    <row r="96" spans="1:5" x14ac:dyDescent="0.25">
      <c r="A96" s="148" t="s">
        <v>84</v>
      </c>
      <c r="B96" s="149"/>
      <c r="C96" s="149"/>
      <c r="D96" s="150"/>
      <c r="E96" s="139">
        <f>D84*1.1633</f>
        <v>77423.290947837202</v>
      </c>
    </row>
    <row r="97" spans="1:5" x14ac:dyDescent="0.25">
      <c r="A97" s="3"/>
      <c r="B97" s="2"/>
      <c r="C97" s="2"/>
      <c r="D97" s="2"/>
      <c r="E97" s="2"/>
    </row>
    <row r="98" spans="1:5" ht="15.75" x14ac:dyDescent="0.25">
      <c r="A98" s="49" t="s">
        <v>59</v>
      </c>
      <c r="B98" s="51"/>
      <c r="C98" s="51"/>
      <c r="D98" s="52"/>
      <c r="E98" s="79">
        <f>E76+E96</f>
        <v>324811.7743013819</v>
      </c>
    </row>
    <row r="99" spans="1:5" x14ac:dyDescent="0.25">
      <c r="A99" s="93" t="s">
        <v>42</v>
      </c>
      <c r="B99" s="2"/>
      <c r="C99" s="2"/>
      <c r="D99" s="2"/>
      <c r="E99" s="2"/>
    </row>
    <row r="100" spans="1:5" x14ac:dyDescent="0.25">
      <c r="A100" s="26" t="s">
        <v>43</v>
      </c>
      <c r="B100" s="1"/>
      <c r="C100" s="1"/>
      <c r="D100" s="1"/>
      <c r="E100" s="1"/>
    </row>
    <row r="101" spans="1:5" x14ac:dyDescent="0.25">
      <c r="A101" s="27" t="s">
        <v>44</v>
      </c>
      <c r="B101" s="2"/>
      <c r="C101" s="2"/>
      <c r="D101" s="2"/>
      <c r="E101" s="2"/>
    </row>
    <row r="102" spans="1:5" x14ac:dyDescent="0.25">
      <c r="A102" s="27" t="s">
        <v>45</v>
      </c>
      <c r="B102" s="2"/>
      <c r="C102" s="2"/>
      <c r="D102" s="2"/>
      <c r="E102" s="2"/>
    </row>
    <row r="103" spans="1:5" x14ac:dyDescent="0.25">
      <c r="A103" s="27" t="s">
        <v>46</v>
      </c>
    </row>
    <row r="104" spans="1:5" x14ac:dyDescent="0.25">
      <c r="A104" s="27" t="s">
        <v>47</v>
      </c>
    </row>
    <row r="105" spans="1:5" x14ac:dyDescent="0.25">
      <c r="A105" s="27" t="s">
        <v>48</v>
      </c>
    </row>
    <row r="106" spans="1:5" x14ac:dyDescent="0.25">
      <c r="A106" s="27" t="s">
        <v>49</v>
      </c>
    </row>
    <row r="107" spans="1:5" x14ac:dyDescent="0.25">
      <c r="A107" s="26" t="s">
        <v>50</v>
      </c>
    </row>
    <row r="108" spans="1:5" x14ac:dyDescent="0.25">
      <c r="A108" s="27" t="s">
        <v>51</v>
      </c>
    </row>
    <row r="109" spans="1:5" x14ac:dyDescent="0.25">
      <c r="A109" s="27" t="s">
        <v>52</v>
      </c>
    </row>
    <row r="110" spans="1:5" x14ac:dyDescent="0.25">
      <c r="A110" s="29">
        <v>2</v>
      </c>
    </row>
    <row r="111" spans="1:5" x14ac:dyDescent="0.25">
      <c r="A111" s="27" t="s">
        <v>53</v>
      </c>
    </row>
    <row r="112" spans="1:5" x14ac:dyDescent="0.25">
      <c r="A112" s="29">
        <v>3</v>
      </c>
    </row>
    <row r="113" spans="1:1" x14ac:dyDescent="0.25">
      <c r="A113" s="27" t="s">
        <v>54</v>
      </c>
    </row>
    <row r="114" spans="1:1" x14ac:dyDescent="0.25">
      <c r="A114" s="29">
        <v>5</v>
      </c>
    </row>
    <row r="115" spans="1:1" x14ac:dyDescent="0.25">
      <c r="A115" s="27" t="s">
        <v>55</v>
      </c>
    </row>
    <row r="116" spans="1:1" x14ac:dyDescent="0.25">
      <c r="A116" s="27"/>
    </row>
    <row r="117" spans="1:1" x14ac:dyDescent="0.25">
      <c r="A117" s="28" t="s">
        <v>56</v>
      </c>
    </row>
    <row r="118" spans="1:1" x14ac:dyDescent="0.25">
      <c r="A118" s="2"/>
    </row>
    <row r="119" spans="1:1" x14ac:dyDescent="0.25">
      <c r="A119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"/>
  <sheetViews>
    <sheetView topLeftCell="A10" workbookViewId="0">
      <selection activeCell="B27" sqref="B27:B29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88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69</v>
      </c>
    </row>
    <row r="8" spans="1:10" s="114" customFormat="1" ht="25.5" customHeight="1" x14ac:dyDescent="0.2">
      <c r="A8" s="113" t="s">
        <v>3</v>
      </c>
      <c r="B8" s="113" t="s">
        <v>70</v>
      </c>
      <c r="C8" s="113" t="s">
        <v>71</v>
      </c>
      <c r="D8" s="113" t="s">
        <v>72</v>
      </c>
      <c r="E8" s="113" t="s">
        <v>73</v>
      </c>
      <c r="F8" s="113" t="s">
        <v>74</v>
      </c>
      <c r="G8" s="113" t="s">
        <v>75</v>
      </c>
      <c r="H8" s="113" t="s">
        <v>76</v>
      </c>
      <c r="I8" s="113" t="s">
        <v>77</v>
      </c>
    </row>
    <row r="9" spans="1:10" customFormat="1" ht="12.95" customHeight="1" x14ac:dyDescent="0.25">
      <c r="A9" s="120" t="s">
        <v>78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105</v>
      </c>
      <c r="B10" s="116">
        <v>8</v>
      </c>
      <c r="C10" s="119">
        <f>((9.04)*1.04)*1.25</f>
        <v>11.752000000000001</v>
      </c>
      <c r="D10" s="117" t="s">
        <v>90</v>
      </c>
      <c r="E10" s="118">
        <v>0</v>
      </c>
      <c r="F10" s="118"/>
      <c r="G10" s="118">
        <f>((C10*8*20)*0.4)*B10/2</f>
        <v>3008.5120000000006</v>
      </c>
      <c r="H10" s="118">
        <f>C10*220*B10</f>
        <v>20683.52</v>
      </c>
      <c r="I10" s="132">
        <f>E10+F10+G10+H10</f>
        <v>23692.031999999999</v>
      </c>
      <c r="J10" s="106"/>
    </row>
    <row r="11" spans="1:10" customFormat="1" ht="12.95" customHeight="1" x14ac:dyDescent="0.25">
      <c r="A11" s="115" t="s">
        <v>89</v>
      </c>
      <c r="B11" s="116">
        <v>6</v>
      </c>
      <c r="C11" s="119">
        <f>((9.04)*1.04)*1.25</f>
        <v>11.752000000000001</v>
      </c>
      <c r="D11" s="117" t="s">
        <v>90</v>
      </c>
      <c r="E11" s="118">
        <v>0</v>
      </c>
      <c r="F11" s="118"/>
      <c r="G11" s="118">
        <f>((C11*8*20)*0.4)*B11/2</f>
        <v>2256.3840000000005</v>
      </c>
      <c r="H11" s="118">
        <f>C11*220*B11</f>
        <v>15512.64</v>
      </c>
      <c r="I11" s="132">
        <f>E11+F11+G11+H11</f>
        <v>17769.024000000001</v>
      </c>
      <c r="J11" s="106"/>
    </row>
    <row r="12" spans="1:10" customFormat="1" ht="12.95" customHeight="1" x14ac:dyDescent="0.25">
      <c r="A12" s="115" t="s">
        <v>106</v>
      </c>
      <c r="B12" s="116">
        <v>6</v>
      </c>
      <c r="C12" s="119">
        <f>(5.27*1.1)*1.25</f>
        <v>7.2462499999999999</v>
      </c>
      <c r="D12" s="117" t="s">
        <v>90</v>
      </c>
      <c r="E12" s="118">
        <v>0</v>
      </c>
      <c r="F12" s="118"/>
      <c r="G12" s="118">
        <f>((C12*8*20)*0.4)*B12/2</f>
        <v>1391.2800000000002</v>
      </c>
      <c r="H12" s="118">
        <f>C12*220*B12</f>
        <v>9565.0499999999993</v>
      </c>
      <c r="I12" s="132">
        <f>E12+F12+G12+H12</f>
        <v>10956.33</v>
      </c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79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80</v>
      </c>
      <c r="E16" s="181"/>
      <c r="F16" s="181"/>
      <c r="G16" s="181"/>
      <c r="H16" s="182"/>
      <c r="I16" s="128">
        <f>SUM(I9:I14)</f>
        <v>52417.385999999999</v>
      </c>
    </row>
    <row r="17" spans="1:8" s="112" customFormat="1" ht="12.75" x14ac:dyDescent="0.2"/>
    <row r="20" spans="1:8" s="112" customFormat="1" ht="33" customHeight="1" x14ac:dyDescent="0.2">
      <c r="A20" s="183" t="s">
        <v>92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93</v>
      </c>
      <c r="C21" s="169" t="s">
        <v>94</v>
      </c>
      <c r="D21" s="170" t="s">
        <v>95</v>
      </c>
      <c r="E21" s="170" t="s">
        <v>96</v>
      </c>
      <c r="F21" s="170" t="s">
        <v>97</v>
      </c>
      <c r="G21" s="170" t="s">
        <v>98</v>
      </c>
    </row>
    <row r="22" spans="1:8" s="112" customFormat="1" ht="12.75" x14ac:dyDescent="0.2">
      <c r="A22" s="115" t="s">
        <v>99</v>
      </c>
      <c r="B22" s="116">
        <v>4</v>
      </c>
      <c r="C22" s="171">
        <v>20</v>
      </c>
      <c r="D22" s="170">
        <v>5.4</v>
      </c>
      <c r="E22" s="170">
        <v>12.96</v>
      </c>
      <c r="F22" s="172">
        <v>10</v>
      </c>
      <c r="G22" s="173">
        <f t="shared" ref="G22:G24" si="0">(B22*C22*(D22+E22+F22))</f>
        <v>2268.8000000000002</v>
      </c>
      <c r="H22" s="184"/>
    </row>
    <row r="23" spans="1:8" s="112" customFormat="1" ht="12.75" x14ac:dyDescent="0.2">
      <c r="A23" s="115" t="s">
        <v>89</v>
      </c>
      <c r="B23" s="116">
        <v>3</v>
      </c>
      <c r="C23" s="171">
        <v>20</v>
      </c>
      <c r="D23" s="170">
        <v>5.4</v>
      </c>
      <c r="E23" s="170">
        <v>12.96</v>
      </c>
      <c r="F23" s="172">
        <v>10</v>
      </c>
      <c r="G23" s="173">
        <f t="shared" si="0"/>
        <v>1701.6</v>
      </c>
      <c r="H23" s="184"/>
    </row>
    <row r="24" spans="1:8" s="112" customFormat="1" ht="12.75" x14ac:dyDescent="0.2">
      <c r="A24" s="115" t="s">
        <v>106</v>
      </c>
      <c r="B24" s="116">
        <v>3</v>
      </c>
      <c r="C24" s="171">
        <v>20</v>
      </c>
      <c r="D24" s="170">
        <v>5.4</v>
      </c>
      <c r="E24" s="170">
        <v>12.96</v>
      </c>
      <c r="F24" s="172">
        <v>10</v>
      </c>
      <c r="G24" s="173">
        <f t="shared" si="0"/>
        <v>1701.6</v>
      </c>
      <c r="H24" s="184"/>
    </row>
    <row r="25" spans="1:8" s="112" customFormat="1" ht="12.75" x14ac:dyDescent="0.2">
      <c r="G25" s="174">
        <f>SUM(G22:G24)</f>
        <v>5672</v>
      </c>
    </row>
    <row r="26" spans="1:8" x14ac:dyDescent="0.2">
      <c r="A26" s="168"/>
      <c r="B26" s="169" t="s">
        <v>93</v>
      </c>
      <c r="C26" s="169" t="s">
        <v>94</v>
      </c>
      <c r="D26" s="170" t="s">
        <v>97</v>
      </c>
      <c r="E26" s="170" t="s">
        <v>100</v>
      </c>
      <c r="F26" s="170" t="s">
        <v>97</v>
      </c>
      <c r="G26" s="170" t="s">
        <v>98</v>
      </c>
    </row>
    <row r="27" spans="1:8" x14ac:dyDescent="0.2">
      <c r="A27" s="115" t="s">
        <v>99</v>
      </c>
      <c r="B27" s="116">
        <v>4</v>
      </c>
      <c r="C27" s="171">
        <v>20</v>
      </c>
      <c r="D27" s="172">
        <v>10</v>
      </c>
      <c r="E27" s="170">
        <v>12.96</v>
      </c>
      <c r="F27" s="172">
        <v>10</v>
      </c>
      <c r="G27" s="173">
        <f t="shared" ref="G27:G29" si="1">(B27*C27*(D27+E27+F27))</f>
        <v>2636.8</v>
      </c>
      <c r="H27" s="185"/>
    </row>
    <row r="28" spans="1:8" x14ac:dyDescent="0.2">
      <c r="A28" s="115" t="s">
        <v>89</v>
      </c>
      <c r="B28" s="116">
        <v>3</v>
      </c>
      <c r="C28" s="171">
        <v>20</v>
      </c>
      <c r="D28" s="172">
        <v>10</v>
      </c>
      <c r="E28" s="170">
        <v>12.96</v>
      </c>
      <c r="F28" s="172">
        <v>10</v>
      </c>
      <c r="G28" s="173">
        <f t="shared" si="1"/>
        <v>1977.6000000000001</v>
      </c>
      <c r="H28" s="185"/>
    </row>
    <row r="29" spans="1:8" x14ac:dyDescent="0.2">
      <c r="A29" s="115" t="s">
        <v>106</v>
      </c>
      <c r="B29" s="116">
        <v>3</v>
      </c>
      <c r="C29" s="171">
        <v>20</v>
      </c>
      <c r="D29" s="172">
        <v>10</v>
      </c>
      <c r="E29" s="170">
        <v>12.96</v>
      </c>
      <c r="F29" s="172">
        <v>10</v>
      </c>
      <c r="G29" s="173">
        <f t="shared" si="1"/>
        <v>1977.6000000000001</v>
      </c>
      <c r="H29" s="185"/>
    </row>
    <row r="30" spans="1:8" x14ac:dyDescent="0.2">
      <c r="G30" s="174">
        <f>SUM(G27:G29)</f>
        <v>6592.0000000000009</v>
      </c>
    </row>
    <row r="32" spans="1:8" x14ac:dyDescent="0.2">
      <c r="G32" s="175">
        <f>G25+G30</f>
        <v>12264</v>
      </c>
    </row>
  </sheetData>
  <mergeCells count="5">
    <mergeCell ref="A5:I5"/>
    <mergeCell ref="D16:H16"/>
    <mergeCell ref="A20:G20"/>
    <mergeCell ref="H22:H24"/>
    <mergeCell ref="H27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 - 1</vt:lpstr>
      <vt:lpstr>HH DFP- 1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2018-08-09T01:16:25Z</dcterms:modified>
</cp:coreProperties>
</file>