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ago\AMBIENTE RISOTERM - DOW-2025\Contrato Dow 2025 - Tiago\BM-Boletim de Medição\Paradas\ERB- Aratinga\"/>
    </mc:Choice>
  </mc:AlternateContent>
  <xr:revisionPtr revIDLastSave="0" documentId="13_ncr:1_{9AA6F240-D199-4D99-AB7F-73BCB88EFC90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Tab PID" sheetId="1" state="hidden" r:id="rId1"/>
    <sheet name="Cálculo Área ERB" sheetId="12" state="hidden" r:id="rId2"/>
    <sheet name="EQUIP. FILTRO MANGA" sheetId="11" state="hidden" r:id="rId3"/>
    <sheet name="Isolamento 350m" sheetId="13" r:id="rId4"/>
    <sheet name="ATH-3 Rev01 (2)" sheetId="10" state="hidden" r:id="rId5"/>
    <sheet name="ATH-3 (2)" sheetId="8" state="hidden" r:id="rId6"/>
  </sheets>
  <externalReferences>
    <externalReference r:id="rId7"/>
  </externalReferences>
  <definedNames>
    <definedName name="_xlnm.Print_Area" localSheetId="5">'ATH-3 (2)'!$A$1:$L$26</definedName>
    <definedName name="_xlnm.Print_Area" localSheetId="4">'ATH-3 Rev01 (2)'!$A$1:$L$25</definedName>
    <definedName name="_xlnm.Print_Area" localSheetId="2">'EQUIP. FILTRO MANGA'!$A$1:$L$21</definedName>
    <definedName name="_xlnm.Print_Area" localSheetId="3">'Isolamento 350m'!$A$1:$L$22</definedName>
    <definedName name="BITOLAS">'[1]TABELA PID'!$A$4:$A$247</definedName>
    <definedName name="DIÂMETRO">'[1]TABELA PID'!$A$4:$B$247</definedName>
  </definedNames>
  <calcPr calcId="191029" fullPrecision="0"/>
</workbook>
</file>

<file path=xl/calcChain.xml><?xml version="1.0" encoding="utf-8"?>
<calcChain xmlns="http://schemas.openxmlformats.org/spreadsheetml/2006/main">
  <c r="I18" i="13" l="1"/>
  <c r="I17" i="13"/>
  <c r="H17" i="13"/>
  <c r="J17" i="13" s="1"/>
  <c r="H18" i="13"/>
  <c r="J18" i="13" s="1"/>
  <c r="J16" i="13"/>
  <c r="F18" i="13"/>
  <c r="F17" i="13"/>
  <c r="F16" i="13"/>
  <c r="B9" i="13"/>
  <c r="E16" i="11"/>
  <c r="K16" i="13" l="1"/>
  <c r="K18" i="13"/>
  <c r="K17" i="13"/>
  <c r="C16" i="11"/>
  <c r="F16" i="11" s="1"/>
  <c r="C9" i="12"/>
  <c r="C7" i="12"/>
  <c r="K7" i="12"/>
  <c r="K15" i="12"/>
  <c r="K17" i="12"/>
  <c r="K16" i="12"/>
  <c r="G15" i="12"/>
  <c r="G17" i="12"/>
  <c r="G16" i="12"/>
  <c r="C29" i="12"/>
  <c r="J29" i="12" s="1"/>
  <c r="C26" i="12"/>
  <c r="J26" i="12" s="1"/>
  <c r="C27" i="12"/>
  <c r="J27" i="12" s="1"/>
  <c r="C28" i="12"/>
  <c r="J28" i="12" s="1"/>
  <c r="C30" i="12"/>
  <c r="J30" i="12" s="1"/>
  <c r="C31" i="12"/>
  <c r="J31" i="12" s="1"/>
  <c r="C32" i="12"/>
  <c r="J32" i="12" s="1"/>
  <c r="K8" i="12"/>
  <c r="K9" i="12"/>
  <c r="C8" i="12"/>
  <c r="C15" i="12"/>
  <c r="C16" i="12"/>
  <c r="C17" i="12"/>
  <c r="G7" i="12"/>
  <c r="G8" i="12"/>
  <c r="G9" i="12"/>
  <c r="B9" i="11"/>
  <c r="J16" i="10"/>
  <c r="C16" i="10"/>
  <c r="F16" i="10"/>
  <c r="K16" i="10"/>
  <c r="J17" i="10"/>
  <c r="C17" i="10"/>
  <c r="F17" i="10"/>
  <c r="K17" i="10"/>
  <c r="K18" i="10"/>
  <c r="B9" i="10"/>
  <c r="J16" i="8"/>
  <c r="C16" i="8"/>
  <c r="F16" i="8"/>
  <c r="K16" i="8"/>
  <c r="J17" i="8"/>
  <c r="C17" i="8"/>
  <c r="F17" i="8"/>
  <c r="K17" i="8"/>
  <c r="K18" i="8"/>
  <c r="B9" i="8"/>
  <c r="K19" i="13" l="1"/>
  <c r="J18" i="12"/>
  <c r="J19" i="12" s="1"/>
  <c r="J10" i="12"/>
  <c r="J12" i="12" s="1"/>
  <c r="B18" i="12"/>
  <c r="B19" i="12" s="1"/>
  <c r="J33" i="12"/>
  <c r="F18" i="12"/>
  <c r="F19" i="12" s="1"/>
  <c r="F10" i="12"/>
  <c r="F12" i="12" s="1"/>
  <c r="B10" i="12"/>
  <c r="B12" i="12" s="1"/>
  <c r="J21" i="12" s="1"/>
  <c r="J22" i="12" l="1"/>
  <c r="J23" i="12"/>
  <c r="K16" i="11" l="1"/>
  <c r="K17" i="11" s="1"/>
  <c r="I35" i="12"/>
  <c r="I37" i="12" s="1"/>
  <c r="I38" i="12" s="1"/>
  <c r="I39" i="12" l="1"/>
</calcChain>
</file>

<file path=xl/sharedStrings.xml><?xml version="1.0" encoding="utf-8"?>
<sst xmlns="http://schemas.openxmlformats.org/spreadsheetml/2006/main" count="422" uniqueCount="325">
  <si>
    <t>TABELA DE PID</t>
  </si>
  <si>
    <t>1/2 X 25</t>
  </si>
  <si>
    <t>1/2 X 38</t>
  </si>
  <si>
    <t>1/2 X 50</t>
  </si>
  <si>
    <t>1/2 X 63</t>
  </si>
  <si>
    <t>1/2 X 75</t>
  </si>
  <si>
    <t>1/2 X 83</t>
  </si>
  <si>
    <t>1/2 X 100</t>
  </si>
  <si>
    <t>1/2 X 115</t>
  </si>
  <si>
    <t>1/2 X 125</t>
  </si>
  <si>
    <t>3/4 X 25</t>
  </si>
  <si>
    <t>3/4 X 38</t>
  </si>
  <si>
    <t>3/4 X 50</t>
  </si>
  <si>
    <t>3/4 X 63</t>
  </si>
  <si>
    <t>3/4 X 75</t>
  </si>
  <si>
    <t>3/4 X 83</t>
  </si>
  <si>
    <t>3/4 X 100</t>
  </si>
  <si>
    <t>3/4 X 115</t>
  </si>
  <si>
    <t>3/4 X 125</t>
  </si>
  <si>
    <t>1 X 25</t>
  </si>
  <si>
    <t>1 X 38</t>
  </si>
  <si>
    <t>1 X 50</t>
  </si>
  <si>
    <t>1 X 63</t>
  </si>
  <si>
    <t>1 X 75</t>
  </si>
  <si>
    <t>1 X 83</t>
  </si>
  <si>
    <t>1 X 100</t>
  </si>
  <si>
    <t>1 X 115</t>
  </si>
  <si>
    <t>1 X 125</t>
  </si>
  <si>
    <t>1 1/2 X 25</t>
  </si>
  <si>
    <t>1 1/2 X 38</t>
  </si>
  <si>
    <t>1 1/2 X 50</t>
  </si>
  <si>
    <t>1 1/2 X 63</t>
  </si>
  <si>
    <t>1 1/2 X 75</t>
  </si>
  <si>
    <t>1 1/2 X 83</t>
  </si>
  <si>
    <t>1 1/2 X 100</t>
  </si>
  <si>
    <t>1 1/2 X 115</t>
  </si>
  <si>
    <t>1 1/2X 125</t>
  </si>
  <si>
    <t>2 X 25</t>
  </si>
  <si>
    <t>2 X 38</t>
  </si>
  <si>
    <t>2 X 50</t>
  </si>
  <si>
    <t>2 X 63</t>
  </si>
  <si>
    <t>2 X 75</t>
  </si>
  <si>
    <t>2 X 83</t>
  </si>
  <si>
    <t>2 X 100</t>
  </si>
  <si>
    <t>2 X 115</t>
  </si>
  <si>
    <t>2X 125</t>
  </si>
  <si>
    <t>2 1/2 X 25</t>
  </si>
  <si>
    <t>2 1/2 X 38</t>
  </si>
  <si>
    <t>2 1/2 X 50</t>
  </si>
  <si>
    <t>2 1/2 X 63</t>
  </si>
  <si>
    <t>2 1/2 X 75</t>
  </si>
  <si>
    <t>2 1/2 X 83</t>
  </si>
  <si>
    <t>2 1/2X 100</t>
  </si>
  <si>
    <t>2 1/2 X 115</t>
  </si>
  <si>
    <t>2 1/2 X 125</t>
  </si>
  <si>
    <t>3 X 25</t>
  </si>
  <si>
    <t>3 X 38</t>
  </si>
  <si>
    <t>3 X 50</t>
  </si>
  <si>
    <t>3 X 63</t>
  </si>
  <si>
    <t>3 X 75</t>
  </si>
  <si>
    <t>3 X 83</t>
  </si>
  <si>
    <t>3 X 100</t>
  </si>
  <si>
    <t>3 X 115</t>
  </si>
  <si>
    <t>3 X 125</t>
  </si>
  <si>
    <t>4 X 25</t>
  </si>
  <si>
    <t>4 X 38</t>
  </si>
  <si>
    <t>4 X 50</t>
  </si>
  <si>
    <t>4 X 63</t>
  </si>
  <si>
    <t>4 X 75</t>
  </si>
  <si>
    <t>4 X 83</t>
  </si>
  <si>
    <t>4 X 100</t>
  </si>
  <si>
    <t>4 X 115</t>
  </si>
  <si>
    <t>4 X 125</t>
  </si>
  <si>
    <t>6 X 25</t>
  </si>
  <si>
    <t>6 X 38</t>
  </si>
  <si>
    <t>6 X 50</t>
  </si>
  <si>
    <t>6 X 63</t>
  </si>
  <si>
    <t>6 X 75</t>
  </si>
  <si>
    <t>6 X 83</t>
  </si>
  <si>
    <t>6 X 100</t>
  </si>
  <si>
    <t>6 X 115</t>
  </si>
  <si>
    <t>6 X 125</t>
  </si>
  <si>
    <t>8 X 25</t>
  </si>
  <si>
    <t>8 X 38</t>
  </si>
  <si>
    <t>8 X 50</t>
  </si>
  <si>
    <t>8 X 63</t>
  </si>
  <si>
    <t>8 X 75</t>
  </si>
  <si>
    <t>8 X 83</t>
  </si>
  <si>
    <t>8 X 100</t>
  </si>
  <si>
    <t>8 X 115</t>
  </si>
  <si>
    <t>8 X 125</t>
  </si>
  <si>
    <t>10 X 25</t>
  </si>
  <si>
    <t>10 X 38</t>
  </si>
  <si>
    <t>10 X 50</t>
  </si>
  <si>
    <t>10 X 63</t>
  </si>
  <si>
    <t>10 X 75</t>
  </si>
  <si>
    <t>10 X 83</t>
  </si>
  <si>
    <t>10 X 100</t>
  </si>
  <si>
    <t>10 X 115</t>
  </si>
  <si>
    <t>10 X 125</t>
  </si>
  <si>
    <t>12 X 25</t>
  </si>
  <si>
    <t>12 X 38</t>
  </si>
  <si>
    <t>12 X 50</t>
  </si>
  <si>
    <t>12 X 63</t>
  </si>
  <si>
    <t>12 X 75</t>
  </si>
  <si>
    <t>12 X 83</t>
  </si>
  <si>
    <t>12 X 100</t>
  </si>
  <si>
    <t>12 X 115</t>
  </si>
  <si>
    <t>12 X 125</t>
  </si>
  <si>
    <t>14 X 25</t>
  </si>
  <si>
    <t>14 X 38</t>
  </si>
  <si>
    <t>14 X 50</t>
  </si>
  <si>
    <t>14 X 63</t>
  </si>
  <si>
    <t>14 X 75</t>
  </si>
  <si>
    <t>14 X 83</t>
  </si>
  <si>
    <t>14 X 100</t>
  </si>
  <si>
    <t>14 X 115</t>
  </si>
  <si>
    <t>14 X 125</t>
  </si>
  <si>
    <t>16 X 25</t>
  </si>
  <si>
    <t>16 X 38</t>
  </si>
  <si>
    <t>16 X 50</t>
  </si>
  <si>
    <t>16 X 63</t>
  </si>
  <si>
    <t>16 X 75</t>
  </si>
  <si>
    <t>16 X 83</t>
  </si>
  <si>
    <t>16 X 100</t>
  </si>
  <si>
    <t>16 X 115</t>
  </si>
  <si>
    <t>16 X 125</t>
  </si>
  <si>
    <t>18 X 25</t>
  </si>
  <si>
    <t>18 X 38</t>
  </si>
  <si>
    <t>18 X 50</t>
  </si>
  <si>
    <t>18 X 63</t>
  </si>
  <si>
    <t>18 X 75</t>
  </si>
  <si>
    <t>18 X 83</t>
  </si>
  <si>
    <t>18 X 100</t>
  </si>
  <si>
    <t>18 X 115</t>
  </si>
  <si>
    <t>18 X 125</t>
  </si>
  <si>
    <t>20 X 25</t>
  </si>
  <si>
    <t>20 X 38</t>
  </si>
  <si>
    <t>20 X 50</t>
  </si>
  <si>
    <t>20 X 63</t>
  </si>
  <si>
    <t>20 X 75</t>
  </si>
  <si>
    <t>20 X 83</t>
  </si>
  <si>
    <t>20 X 100</t>
  </si>
  <si>
    <t>20 X 115</t>
  </si>
  <si>
    <t>20 X 125</t>
  </si>
  <si>
    <t>22 X 25</t>
  </si>
  <si>
    <t>22 X 38</t>
  </si>
  <si>
    <t>22 X 50</t>
  </si>
  <si>
    <t>22 X 63</t>
  </si>
  <si>
    <t>22 X 75</t>
  </si>
  <si>
    <t>22 X 83</t>
  </si>
  <si>
    <t>22 X 100</t>
  </si>
  <si>
    <t>22 X 115</t>
  </si>
  <si>
    <t>22 X 125</t>
  </si>
  <si>
    <t>24 X 25</t>
  </si>
  <si>
    <t>24 X 38</t>
  </si>
  <si>
    <t>24 X 50</t>
  </si>
  <si>
    <t>24 X 63</t>
  </si>
  <si>
    <t>24 X 75</t>
  </si>
  <si>
    <t>24 X 83</t>
  </si>
  <si>
    <t>24 X 100</t>
  </si>
  <si>
    <t>24 X 115</t>
  </si>
  <si>
    <t>24 X 125</t>
  </si>
  <si>
    <t>26 X 25</t>
  </si>
  <si>
    <t>26 X 38</t>
  </si>
  <si>
    <t>26 X 50</t>
  </si>
  <si>
    <t>26 X 63</t>
  </si>
  <si>
    <t>26 X 75</t>
  </si>
  <si>
    <t>26 X 83</t>
  </si>
  <si>
    <t>26 X 100</t>
  </si>
  <si>
    <t>26 X 115</t>
  </si>
  <si>
    <t>26 X 125</t>
  </si>
  <si>
    <t>28 X 25</t>
  </si>
  <si>
    <t>28 X 38</t>
  </si>
  <si>
    <t>28 X 50</t>
  </si>
  <si>
    <t>28 X 63</t>
  </si>
  <si>
    <t>28 X 75</t>
  </si>
  <si>
    <t>28 X 83</t>
  </si>
  <si>
    <t>28 X 100</t>
  </si>
  <si>
    <t>28 X 115</t>
  </si>
  <si>
    <t>28 X 125</t>
  </si>
  <si>
    <t>30 X 25</t>
  </si>
  <si>
    <t>30 X 38</t>
  </si>
  <si>
    <t>30 X 50</t>
  </si>
  <si>
    <t>30 X 63</t>
  </si>
  <si>
    <t>30 X 75</t>
  </si>
  <si>
    <t>30 X 83</t>
  </si>
  <si>
    <t>30 X 100</t>
  </si>
  <si>
    <t>30 X 115</t>
  </si>
  <si>
    <t>30 X 125</t>
  </si>
  <si>
    <t>32 X 25</t>
  </si>
  <si>
    <t>32 X 38</t>
  </si>
  <si>
    <t>32 X 50</t>
  </si>
  <si>
    <t>32 X 63</t>
  </si>
  <si>
    <t>32 X 75</t>
  </si>
  <si>
    <t>32 X 83</t>
  </si>
  <si>
    <t>32 X 100</t>
  </si>
  <si>
    <t>32 X 115</t>
  </si>
  <si>
    <t>32 X 125</t>
  </si>
  <si>
    <t>34 X 25</t>
  </si>
  <si>
    <t>34 X 38</t>
  </si>
  <si>
    <t>34 X 50</t>
  </si>
  <si>
    <t>34 X 63</t>
  </si>
  <si>
    <t>34 X 75</t>
  </si>
  <si>
    <t>34 X 83</t>
  </si>
  <si>
    <t>34 X 100</t>
  </si>
  <si>
    <t>34 X 115</t>
  </si>
  <si>
    <t>34 X 125</t>
  </si>
  <si>
    <t>36 X 25</t>
  </si>
  <si>
    <t>36 X 38</t>
  </si>
  <si>
    <t>36 X 50</t>
  </si>
  <si>
    <t>36 X 63</t>
  </si>
  <si>
    <t>36 X 75</t>
  </si>
  <si>
    <t>36 X 83</t>
  </si>
  <si>
    <t>36 X 100</t>
  </si>
  <si>
    <t>36 X 115</t>
  </si>
  <si>
    <t>36 X 125</t>
  </si>
  <si>
    <t>38 X 25</t>
  </si>
  <si>
    <t>38 X 38</t>
  </si>
  <si>
    <t>38 X 50</t>
  </si>
  <si>
    <t>38 X 63</t>
  </si>
  <si>
    <t>38 X 75</t>
  </si>
  <si>
    <t>38 X 83</t>
  </si>
  <si>
    <t>38 X 100</t>
  </si>
  <si>
    <t>38 X 115</t>
  </si>
  <si>
    <t>38 X 125</t>
  </si>
  <si>
    <t>40 X 25</t>
  </si>
  <si>
    <t>40 X 38</t>
  </si>
  <si>
    <t>40 X 50</t>
  </si>
  <si>
    <t>40 X 63</t>
  </si>
  <si>
    <t>40 X 75</t>
  </si>
  <si>
    <t>40 X 83</t>
  </si>
  <si>
    <t>40 X 100</t>
  </si>
  <si>
    <t>40 X 115</t>
  </si>
  <si>
    <t>40 X 125</t>
  </si>
  <si>
    <t>42 X 25</t>
  </si>
  <si>
    <t>42 X 38</t>
  </si>
  <si>
    <t>42 X 50</t>
  </si>
  <si>
    <t>42 X 63</t>
  </si>
  <si>
    <t>42 X 75</t>
  </si>
  <si>
    <t>42 X 83</t>
  </si>
  <si>
    <t>42 X 100</t>
  </si>
  <si>
    <t>42 X 115</t>
  </si>
  <si>
    <t>42 X 125</t>
  </si>
  <si>
    <t>Diâmetro casco (mm)</t>
  </si>
  <si>
    <t>Espessura isolamento (mm)</t>
  </si>
  <si>
    <t>Comprimento/altura (mm)</t>
  </si>
  <si>
    <t>Diâmetro com isolamento (m)</t>
  </si>
  <si>
    <t>Área (m²)</t>
  </si>
  <si>
    <t>TOTAL CORPO (M²)</t>
  </si>
  <si>
    <t>Quantidade</t>
  </si>
  <si>
    <t>área total (m²)</t>
  </si>
  <si>
    <t>Subtotal</t>
  </si>
  <si>
    <t>RESUMO</t>
  </si>
  <si>
    <t>Área Total (m²)</t>
  </si>
  <si>
    <t>Densidade do isolante (kg/m³)</t>
  </si>
  <si>
    <t>Volume (m³)</t>
  </si>
  <si>
    <t xml:space="preserve">Peso isolamento(kg) </t>
  </si>
  <si>
    <t xml:space="preserve">Peso chapa(kg) </t>
  </si>
  <si>
    <t xml:space="preserve">À </t>
  </si>
  <si>
    <t>DOW - ARATU</t>
  </si>
  <si>
    <t>DEMONSTRATIVO DE CUSTO</t>
  </si>
  <si>
    <t>ITEM</t>
  </si>
  <si>
    <t>DESCRIÇÃO DO EQUIPAMENTO</t>
  </si>
  <si>
    <t>CORPO</t>
  </si>
  <si>
    <t>CALOTA</t>
  </si>
  <si>
    <t>B.V.'s / FLANGE</t>
  </si>
  <si>
    <t>ÁREA TOTAL (M²)</t>
  </si>
  <si>
    <t>Esp. Isol.</t>
  </si>
  <si>
    <t>PREÇO TOTAL DO ITEM</t>
  </si>
  <si>
    <r>
      <t>• Não está sendo contemplado o pagamento do</t>
    </r>
    <r>
      <rPr>
        <b/>
        <sz val="10"/>
        <rFont val="Verdana"/>
        <family val="2"/>
      </rPr>
      <t xml:space="preserve"> prêmio de parada</t>
    </r>
    <r>
      <rPr>
        <sz val="10"/>
        <rFont val="Verdana"/>
        <family val="2"/>
      </rPr>
      <t xml:space="preserve"> que deve ser feito a cada colaborador conforme convenção coletiva em vigor, caso aplicavel;  </t>
    </r>
  </si>
  <si>
    <t>Observações:</t>
  </si>
  <si>
    <t>Condições de pagamento:</t>
  </si>
  <si>
    <r>
      <t xml:space="preserve">• Código de faturamento: </t>
    </r>
    <r>
      <rPr>
        <b/>
        <sz val="10"/>
        <rFont val="Verdana"/>
        <family val="2"/>
      </rPr>
      <t>07.02</t>
    </r>
  </si>
  <si>
    <t>Cálculo de área para Equipamentos - Medição de material</t>
  </si>
  <si>
    <t>Corpo</t>
  </si>
  <si>
    <t>TIPO DE ISOLAMENTO / ATIVIDADE À SER EXECUTADA</t>
  </si>
  <si>
    <t xml:space="preserve">PREÇO POR M² </t>
  </si>
  <si>
    <t>PREÇO POR M² MO</t>
  </si>
  <si>
    <t>PREÇO POR M² MATERIAL</t>
  </si>
  <si>
    <r>
      <t xml:space="preserve">• O prazo mínimo para mobilização de material e mão-de-obra para recomposição é de </t>
    </r>
    <r>
      <rPr>
        <b/>
        <sz val="10"/>
        <rFont val="Verdana"/>
        <family val="2"/>
      </rPr>
      <t>25 dias após aceite da proposta;</t>
    </r>
  </si>
  <si>
    <r>
      <t xml:space="preserve">• Em caso de serviços à serem realizados fora do </t>
    </r>
    <r>
      <rPr>
        <b/>
        <sz val="10"/>
        <rFont val="Verdana"/>
        <family val="2"/>
      </rPr>
      <t>regime administrativo,</t>
    </r>
    <r>
      <rPr>
        <sz val="10"/>
        <rFont val="Verdana"/>
        <family val="2"/>
      </rPr>
      <t xml:space="preserve"> serão geradas horas adicionais conforme contrato e mostradas abaixo:</t>
    </r>
  </si>
  <si>
    <r>
      <rPr>
        <b/>
        <sz val="10"/>
        <rFont val="Verdana"/>
        <family val="2"/>
      </rPr>
      <t>DATA:</t>
    </r>
    <r>
      <rPr>
        <sz val="10"/>
        <rFont val="Verdana"/>
        <family val="2"/>
      </rPr>
      <t xml:space="preserve"> </t>
    </r>
  </si>
  <si>
    <t>200 mm</t>
  </si>
  <si>
    <t>Total (R$)</t>
  </si>
  <si>
    <t>Remoção do Isolamento existente</t>
  </si>
  <si>
    <r>
      <t xml:space="preserve">REF.: </t>
    </r>
    <r>
      <rPr>
        <sz val="10"/>
        <rFont val="Verdana"/>
        <family val="2"/>
      </rPr>
      <t>Remoção e aplicação de Isolamento Térmico no costado do tanque ATH-3- Planta POPG</t>
    </r>
  </si>
  <si>
    <r>
      <t xml:space="preserve">Rev.: </t>
    </r>
    <r>
      <rPr>
        <sz val="11"/>
        <color theme="1"/>
        <rFont val="Calibri"/>
        <family val="2"/>
        <scheme val="minor"/>
      </rPr>
      <t>00</t>
    </r>
  </si>
  <si>
    <r>
      <t xml:space="preserve">Att: </t>
    </r>
    <r>
      <rPr>
        <sz val="10"/>
        <rFont val="Verdana"/>
        <family val="2"/>
      </rPr>
      <t>Srª Fabiana Venas</t>
    </r>
  </si>
  <si>
    <r>
      <t xml:space="preserve">• Os serviços foram orçados de maneira a serem realizados em </t>
    </r>
    <r>
      <rPr>
        <b/>
        <sz val="10"/>
        <rFont val="Verdana"/>
        <family val="2"/>
      </rPr>
      <t>regime administrativo</t>
    </r>
    <r>
      <rPr>
        <sz val="10"/>
        <rFont val="Verdana"/>
        <family val="2"/>
      </rPr>
      <t xml:space="preserve"> (07:12 às 17:12) seg a sex.</t>
    </r>
  </si>
  <si>
    <t>Aplicação do Isolamento pelo Sistema PU Spray</t>
  </si>
  <si>
    <t>• Proposta já contempla o Dissídio coletivo de 2022.</t>
  </si>
  <si>
    <t>• Prazo para pagamento 90 dias;</t>
  </si>
  <si>
    <t xml:space="preserve">Faixa do Costado até 50 cm de altura do Tanque ATH-3   </t>
  </si>
  <si>
    <t>Remoção do Isolamento térmico existente em todo perimetro do tanque até 500mm de altura</t>
  </si>
  <si>
    <t>Aplicação do Isolamento Térmico em todo perimetro do tanque até 500mm de altura pelo Sistema PU Spray</t>
  </si>
  <si>
    <r>
      <t xml:space="preserve">• Os serviços foram orçados de maneira a serem realizados em </t>
    </r>
    <r>
      <rPr>
        <b/>
        <sz val="10"/>
        <rFont val="Verdana"/>
        <family val="2"/>
      </rPr>
      <t>regime administrativo</t>
    </r>
    <r>
      <rPr>
        <sz val="10"/>
        <rFont val="Verdana"/>
        <family val="2"/>
      </rPr>
      <t xml:space="preserve"> (07:12 às 17:19) seg a sex.</t>
    </r>
  </si>
  <si>
    <r>
      <t xml:space="preserve">Rev.: </t>
    </r>
    <r>
      <rPr>
        <sz val="11"/>
        <color theme="1"/>
        <rFont val="Calibri"/>
        <family val="2"/>
        <scheme val="minor"/>
      </rPr>
      <t>01</t>
    </r>
  </si>
  <si>
    <t>Suportes/olhais</t>
  </si>
  <si>
    <t xml:space="preserve">Faixa do Costado até 500 cm de altura do Tanque ATH-3   </t>
  </si>
  <si>
    <t xml:space="preserve">BV'S E FLANGES </t>
  </si>
  <si>
    <t>TAG: CE-401</t>
  </si>
  <si>
    <t>Corpo Cilíndrico 2</t>
  </si>
  <si>
    <t>Corpo Cilíndrico 1</t>
  </si>
  <si>
    <t>Calota/Boleado</t>
  </si>
  <si>
    <t>Curva Cônica</t>
  </si>
  <si>
    <t>PREÇO POR M² Mão-de-Obra
(R$)</t>
  </si>
  <si>
    <t xml:space="preserve">Total (R$) </t>
  </si>
  <si>
    <t>TOTAL CURVA CÔNICA  BVS E FLANGES (M²)</t>
  </si>
  <si>
    <t>ESP.ISOL</t>
  </si>
  <si>
    <t>Anel de Vácuo</t>
  </si>
  <si>
    <t>Boleado (Bota do bocal "B")</t>
  </si>
  <si>
    <t>TOTAL CALOTA (BOLEDO DA BOTA DO BOCAL ''B'')  (M²)</t>
  </si>
  <si>
    <t xml:space="preserve">Att: </t>
  </si>
  <si>
    <t>ERB ARATINGA</t>
  </si>
  <si>
    <t xml:space="preserve">REF.: </t>
  </si>
  <si>
    <t xml:space="preserve">ESTIMATIVA DE CUSTO FILTRO MANGA + TELHAS TRAPEZOIDAL </t>
  </si>
  <si>
    <t>APLICAÇÃO DE ISOLAMENTO TÉRMICO NO FILTRO MANGA- ERB.</t>
  </si>
  <si>
    <t>MANTA DE FIBRA CÊRAMICA + TELHAS TRAPEZOIDAL</t>
  </si>
  <si>
    <t>APLICAÇÃO DE ISOLAMENTO TÉRMICO - ERB.</t>
  </si>
  <si>
    <t xml:space="preserve">REMOÇÃO DO ISOLAMENTO TÉRMICO </t>
  </si>
  <si>
    <t>DEMOSTRATIVO DE CUSTO 350M² ISOLAMENTO</t>
  </si>
  <si>
    <t>MANTA DE FIBRA CÊRAMICA COM JAQUETA EM ALUMÍNIO.</t>
  </si>
  <si>
    <t>REMOÇÃO DE ISOLAMENTO TÉRMICO - ERB.</t>
  </si>
  <si>
    <t>MANTA DE FIBRA CÊRAMICA  COM  TELHAS TRAPEZOIDAL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</si>
</sst>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\ ?/2"/>
    <numFmt numFmtId="165" formatCode="&quot;R$ &quot;#,##0.00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9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b/>
      <sz val="9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</cellStyleXfs>
  <cellXfs count="120">
    <xf numFmtId="0" fontId="0" fillId="0" borderId="0" xfId="0"/>
    <xf numFmtId="4" fontId="5" fillId="0" borderId="5" xfId="2" applyNumberFormat="1" applyFont="1" applyBorder="1" applyAlignment="1">
      <alignment horizontal="center" vertical="center" wrapText="1"/>
    </xf>
    <xf numFmtId="4" fontId="5" fillId="0" borderId="6" xfId="2" applyNumberFormat="1" applyFont="1" applyBorder="1" applyAlignment="1">
      <alignment horizontal="center" vertical="center" wrapText="1"/>
    </xf>
    <xf numFmtId="4" fontId="5" fillId="0" borderId="7" xfId="2" applyNumberFormat="1" applyFont="1" applyBorder="1" applyAlignment="1">
      <alignment horizontal="center" vertical="center" wrapText="1"/>
    </xf>
    <xf numFmtId="4" fontId="5" fillId="0" borderId="4" xfId="2" applyNumberFormat="1" applyFont="1" applyBorder="1" applyAlignment="1">
      <alignment horizontal="center" vertical="center" wrapText="1"/>
    </xf>
    <xf numFmtId="164" fontId="5" fillId="0" borderId="5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2" borderId="8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9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vertical="center"/>
    </xf>
    <xf numFmtId="0" fontId="0" fillId="3" borderId="11" xfId="0" applyFill="1" applyBorder="1" applyAlignment="1">
      <alignment horizontal="center"/>
    </xf>
    <xf numFmtId="0" fontId="0" fillId="0" borderId="19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2" fontId="0" fillId="3" borderId="16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15" fillId="0" borderId="21" xfId="0" applyNumberFormat="1" applyFont="1" applyBorder="1" applyAlignment="1">
      <alignment horizontal="center" vertical="center" wrapText="1"/>
    </xf>
    <xf numFmtId="0" fontId="13" fillId="0" borderId="0" xfId="3" applyFont="1"/>
    <xf numFmtId="0" fontId="13" fillId="0" borderId="0" xfId="3" applyFont="1" applyAlignment="1">
      <alignment vertical="center"/>
    </xf>
    <xf numFmtId="0" fontId="12" fillId="9" borderId="0" xfId="0" applyFont="1" applyFill="1" applyAlignment="1">
      <alignment horizontal="left" vertical="center" wrapText="1"/>
    </xf>
    <xf numFmtId="0" fontId="2" fillId="0" borderId="0" xfId="0" applyFont="1"/>
    <xf numFmtId="165" fontId="18" fillId="9" borderId="21" xfId="0" applyNumberFormat="1" applyFont="1" applyFill="1" applyBorder="1" applyAlignment="1">
      <alignment horizontal="right" vertical="center" wrapText="1"/>
    </xf>
    <xf numFmtId="0" fontId="12" fillId="0" borderId="0" xfId="3" applyFont="1" applyAlignment="1">
      <alignment vertical="center"/>
    </xf>
    <xf numFmtId="2" fontId="9" fillId="0" borderId="0" xfId="0" applyNumberFormat="1" applyFont="1" applyAlignment="1">
      <alignment horizontal="center"/>
    </xf>
    <xf numFmtId="0" fontId="13" fillId="9" borderId="0" xfId="0" applyFont="1" applyFill="1" applyAlignment="1">
      <alignment horizontal="center" vertical="center" wrapText="1"/>
    </xf>
    <xf numFmtId="0" fontId="13" fillId="9" borderId="0" xfId="0" applyFont="1" applyFill="1" applyAlignment="1">
      <alignment vertical="center" wrapText="1"/>
    </xf>
    <xf numFmtId="14" fontId="13" fillId="9" borderId="0" xfId="0" applyNumberFormat="1" applyFont="1" applyFill="1" applyAlignment="1">
      <alignment horizontal="left" vertical="center" wrapText="1"/>
    </xf>
    <xf numFmtId="2" fontId="15" fillId="9" borderId="21" xfId="0" applyNumberFormat="1" applyFont="1" applyFill="1" applyBorder="1" applyAlignment="1">
      <alignment horizontal="center" vertical="center" wrapText="1"/>
    </xf>
    <xf numFmtId="165" fontId="15" fillId="0" borderId="21" xfId="0" applyNumberFormat="1" applyFont="1" applyBorder="1" applyAlignment="1">
      <alignment horizontal="center" vertical="center" wrapText="1"/>
    </xf>
    <xf numFmtId="2" fontId="15" fillId="0" borderId="21" xfId="0" applyNumberFormat="1" applyFont="1" applyBorder="1" applyAlignment="1">
      <alignment horizontal="center" vertical="center"/>
    </xf>
    <xf numFmtId="49" fontId="15" fillId="0" borderId="21" xfId="0" applyNumberFormat="1" applyFont="1" applyBorder="1" applyAlignment="1">
      <alignment horizontal="center" vertical="center"/>
    </xf>
    <xf numFmtId="165" fontId="15" fillId="9" borderId="21" xfId="1" applyNumberFormat="1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9" borderId="21" xfId="0" applyFont="1" applyFill="1" applyBorder="1" applyAlignment="1">
      <alignment horizontal="center" vertical="center" wrapText="1"/>
    </xf>
    <xf numFmtId="9" fontId="0" fillId="0" borderId="0" xfId="4" applyFont="1"/>
    <xf numFmtId="0" fontId="18" fillId="10" borderId="0" xfId="5" applyFont="1" applyFill="1" applyAlignment="1">
      <alignment horizontal="left" vertical="center"/>
    </xf>
    <xf numFmtId="0" fontId="1" fillId="0" borderId="11" xfId="6" applyBorder="1" applyAlignment="1">
      <alignment vertical="center"/>
    </xf>
    <xf numFmtId="0" fontId="1" fillId="3" borderId="11" xfId="6" applyFill="1" applyBorder="1" applyAlignment="1">
      <alignment horizontal="center"/>
    </xf>
    <xf numFmtId="0" fontId="1" fillId="0" borderId="13" xfId="6" applyBorder="1" applyAlignment="1">
      <alignment vertical="center"/>
    </xf>
    <xf numFmtId="0" fontId="15" fillId="0" borderId="21" xfId="0" applyFont="1" applyBorder="1" applyAlignment="1">
      <alignment horizontal="left" vertical="center" wrapText="1"/>
    </xf>
    <xf numFmtId="44" fontId="15" fillId="9" borderId="21" xfId="7" applyFont="1" applyFill="1" applyBorder="1" applyAlignment="1">
      <alignment horizontal="left" vertical="center" wrapText="1"/>
    </xf>
    <xf numFmtId="1" fontId="13" fillId="9" borderId="0" xfId="0" applyNumberFormat="1" applyFont="1" applyFill="1" applyAlignment="1">
      <alignment horizontal="left" vertical="center" wrapText="1"/>
    </xf>
    <xf numFmtId="44" fontId="12" fillId="11" borderId="21" xfId="7" applyFont="1" applyFill="1" applyBorder="1" applyAlignment="1">
      <alignment horizontal="right" vertical="center" wrapText="1"/>
    </xf>
    <xf numFmtId="0" fontId="0" fillId="3" borderId="13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1" fillId="0" borderId="27" xfId="6" applyBorder="1" applyAlignment="1">
      <alignment vertical="center"/>
    </xf>
    <xf numFmtId="2" fontId="11" fillId="4" borderId="11" xfId="0" applyNumberFormat="1" applyFont="1" applyFill="1" applyBorder="1"/>
    <xf numFmtId="2" fontId="11" fillId="4" borderId="13" xfId="0" applyNumberFormat="1" applyFont="1" applyFill="1" applyBorder="1" applyAlignment="1">
      <alignment vertical="center"/>
    </xf>
    <xf numFmtId="2" fontId="11" fillId="4" borderId="15" xfId="0" applyNumberFormat="1" applyFont="1" applyFill="1" applyBorder="1" applyAlignment="1">
      <alignment vertical="center"/>
    </xf>
    <xf numFmtId="2" fontId="11" fillId="0" borderId="33" xfId="0" applyNumberFormat="1" applyFont="1" applyBorder="1"/>
    <xf numFmtId="166" fontId="15" fillId="9" borderId="21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15" fillId="0" borderId="21" xfId="0" applyFont="1" applyBorder="1" applyAlignment="1">
      <alignment vertical="center" wrapText="1"/>
    </xf>
    <xf numFmtId="2" fontId="15" fillId="0" borderId="26" xfId="3" applyNumberFormat="1" applyFont="1" applyBorder="1" applyAlignment="1">
      <alignment horizontal="center" vertical="center" wrapText="1"/>
    </xf>
    <xf numFmtId="44" fontId="0" fillId="0" borderId="0" xfId="7" applyFont="1"/>
    <xf numFmtId="1" fontId="15" fillId="9" borderId="21" xfId="0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1" fillId="3" borderId="14" xfId="6" applyFill="1" applyBorder="1" applyAlignment="1">
      <alignment horizontal="center" vertical="center"/>
    </xf>
    <xf numFmtId="0" fontId="1" fillId="3" borderId="15" xfId="6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1" fillId="3" borderId="13" xfId="6" applyFill="1" applyBorder="1" applyAlignment="1">
      <alignment horizontal="center"/>
    </xf>
    <xf numFmtId="0" fontId="1" fillId="3" borderId="15" xfId="6" applyFill="1" applyBorder="1" applyAlignment="1">
      <alignment horizontal="center"/>
    </xf>
    <xf numFmtId="0" fontId="7" fillId="2" borderId="29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2" fontId="9" fillId="0" borderId="27" xfId="6" applyNumberFormat="1" applyFont="1" applyBorder="1" applyAlignment="1">
      <alignment horizontal="center"/>
    </xf>
    <xf numFmtId="2" fontId="9" fillId="0" borderId="11" xfId="6" applyNumberFormat="1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3" fillId="5" borderId="0" xfId="0" applyFont="1" applyFill="1" applyAlignment="1">
      <alignment horizontal="center" vertical="center"/>
    </xf>
    <xf numFmtId="0" fontId="2" fillId="0" borderId="27" xfId="0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2" fontId="0" fillId="3" borderId="13" xfId="0" applyNumberFormat="1" applyFill="1" applyBorder="1" applyAlignment="1">
      <alignment horizontal="center" vertical="center"/>
    </xf>
    <xf numFmtId="2" fontId="0" fillId="3" borderId="15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8" borderId="0" xfId="0" applyFill="1" applyAlignment="1">
      <alignment horizontal="right" vertical="center"/>
    </xf>
    <xf numFmtId="2" fontId="0" fillId="8" borderId="0" xfId="0" applyNumberFormat="1" applyFill="1" applyAlignment="1">
      <alignment horizontal="center"/>
    </xf>
    <xf numFmtId="4" fontId="0" fillId="8" borderId="0" xfId="0" applyNumberFormat="1" applyFill="1" applyAlignment="1">
      <alignment horizontal="center"/>
    </xf>
    <xf numFmtId="0" fontId="12" fillId="9" borderId="0" xfId="0" applyFont="1" applyFill="1" applyAlignment="1">
      <alignment horizontal="left" vertical="center" wrapText="1"/>
    </xf>
    <xf numFmtId="0" fontId="12" fillId="9" borderId="26" xfId="0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 wrapText="1"/>
    </xf>
    <xf numFmtId="0" fontId="12" fillId="9" borderId="25" xfId="0" applyFont="1" applyFill="1" applyBorder="1" applyAlignment="1">
      <alignment horizontal="center" vertical="center" wrapText="1"/>
    </xf>
    <xf numFmtId="0" fontId="14" fillId="9" borderId="22" xfId="0" applyFont="1" applyFill="1" applyBorder="1" applyAlignment="1">
      <alignment horizontal="center" vertical="center" wrapText="1"/>
    </xf>
    <xf numFmtId="0" fontId="14" fillId="9" borderId="23" xfId="0" applyFont="1" applyFill="1" applyBorder="1" applyAlignment="1">
      <alignment horizontal="center" vertical="center" wrapText="1"/>
    </xf>
    <xf numFmtId="0" fontId="12" fillId="11" borderId="21" xfId="0" applyFont="1" applyFill="1" applyBorder="1" applyAlignment="1">
      <alignment horizontal="right" vertical="center" wrapText="1"/>
    </xf>
    <xf numFmtId="0" fontId="14" fillId="9" borderId="21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9" borderId="22" xfId="0" applyFont="1" applyFill="1" applyBorder="1" applyAlignment="1">
      <alignment horizontal="center" vertical="center"/>
    </xf>
    <xf numFmtId="0" fontId="14" fillId="9" borderId="23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8" fillId="9" borderId="21" xfId="0" applyFont="1" applyFill="1" applyBorder="1" applyAlignment="1">
      <alignment horizontal="right" vertical="center" wrapText="1"/>
    </xf>
    <xf numFmtId="0" fontId="16" fillId="0" borderId="0" xfId="3" applyFont="1" applyAlignment="1">
      <alignment horizontal="left" wrapText="1"/>
    </xf>
    <xf numFmtId="0" fontId="17" fillId="0" borderId="0" xfId="3" applyFont="1" applyAlignment="1">
      <alignment horizontal="left" wrapText="1"/>
    </xf>
    <xf numFmtId="4" fontId="0" fillId="0" borderId="0" xfId="0" applyNumberFormat="1"/>
  </cellXfs>
  <cellStyles count="9">
    <cellStyle name="Moeda" xfId="7" builtinId="4"/>
    <cellStyle name="Normal" xfId="0" builtinId="0"/>
    <cellStyle name="Normal 2" xfId="3" xr:uid="{00000000-0005-0000-0000-000001000000}"/>
    <cellStyle name="Normal 2 2" xfId="5" xr:uid="{2F25D479-4266-470E-B304-EE804D22DAB3}"/>
    <cellStyle name="Normal 3" xfId="8" xr:uid="{7674FDF8-93C1-47E0-951A-90A3EF64C39E}"/>
    <cellStyle name="Normal 4" xfId="6" xr:uid="{BE854967-33ED-4496-BEEB-177A611547B4}"/>
    <cellStyle name="Normal_TABELA DE PID" xfId="2" xr:uid="{00000000-0005-0000-0000-000002000000}"/>
    <cellStyle name="Porcentagem" xfId="4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0</xdr:col>
      <xdr:colOff>838199</xdr:colOff>
      <xdr:row>2</xdr:row>
      <xdr:rowOff>123825</xdr:rowOff>
    </xdr:to>
    <xdr:pic>
      <xdr:nvPicPr>
        <xdr:cNvPr id="2" name="Picture 5" descr="http://www.uff.br/cdme/ssr/ssr-html/ssr-x-figura-0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1534" b="4435"/>
        <a:stretch>
          <a:fillRect/>
        </a:stretch>
      </xdr:blipFill>
      <xdr:spPr bwMode="auto">
        <a:xfrm>
          <a:off x="95250" y="38100"/>
          <a:ext cx="742949" cy="466725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99060</xdr:colOff>
          <xdr:row>0</xdr:row>
          <xdr:rowOff>152400</xdr:rowOff>
        </xdr:from>
        <xdr:to>
          <xdr:col>10</xdr:col>
          <xdr:colOff>822960</xdr:colOff>
          <xdr:row>2</xdr:row>
          <xdr:rowOff>15240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64769</xdr:colOff>
      <xdr:row>0</xdr:row>
      <xdr:rowOff>76200</xdr:rowOff>
    </xdr:from>
    <xdr:to>
      <xdr:col>1</xdr:col>
      <xdr:colOff>820466</xdr:colOff>
      <xdr:row>2</xdr:row>
      <xdr:rowOff>83820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69" y="76200"/>
          <a:ext cx="1281477" cy="37338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64769</xdr:colOff>
      <xdr:row>0</xdr:row>
      <xdr:rowOff>76200</xdr:rowOff>
    </xdr:from>
    <xdr:to>
      <xdr:col>1</xdr:col>
      <xdr:colOff>820466</xdr:colOff>
      <xdr:row>2</xdr:row>
      <xdr:rowOff>83820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69" y="76200"/>
          <a:ext cx="1258617" cy="37338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1</xdr:col>
      <xdr:colOff>590550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76200"/>
          <a:ext cx="1047750" cy="3238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1</xdr:col>
      <xdr:colOff>590550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76200"/>
          <a:ext cx="1047750" cy="3238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ISOTERM\DOW\PARADA%20DE%20MANUTEN&#199;&#195;O\PARADA%20GERAL%20-%202020\ADD'ON%20PL%20C\C&#225;lculo%20&#225;rea%20de%20eq.%20Pl-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PID"/>
      <sheetName val="CD-315C"/>
      <sheetName val="CD-402"/>
      <sheetName val="CE-202"/>
      <sheetName val="CE-300"/>
      <sheetName val="CE-351"/>
      <sheetName val="CE-402"/>
      <sheetName val="CD-217 "/>
      <sheetName val="CD-265"/>
      <sheetName val="CEV-404 "/>
      <sheetName val="CEV-401"/>
      <sheetName val="CD-303 "/>
      <sheetName val="CVL-401A"/>
    </sheetNames>
    <sheetDataSet>
      <sheetData sheetId="0" refreshError="1">
        <row r="4">
          <cell r="A4">
            <v>0</v>
          </cell>
          <cell r="B4">
            <v>0</v>
          </cell>
        </row>
        <row r="5">
          <cell r="A5" t="str">
            <v>1/2 X 25</v>
          </cell>
          <cell r="B5">
            <v>0.26</v>
          </cell>
        </row>
        <row r="6">
          <cell r="A6" t="str">
            <v>1/2 X 38</v>
          </cell>
          <cell r="B6">
            <v>0.33</v>
          </cell>
        </row>
        <row r="7">
          <cell r="A7" t="str">
            <v>1/2 X 50</v>
          </cell>
          <cell r="B7">
            <v>0.41</v>
          </cell>
        </row>
        <row r="8">
          <cell r="A8" t="str">
            <v>1/2 X 63</v>
          </cell>
          <cell r="B8">
            <v>0.49</v>
          </cell>
        </row>
        <row r="9">
          <cell r="A9" t="str">
            <v>1/2 X 75</v>
          </cell>
          <cell r="B9">
            <v>0.56999999999999995</v>
          </cell>
        </row>
        <row r="10">
          <cell r="A10" t="str">
            <v>1/2 X 83</v>
          </cell>
          <cell r="B10">
            <v>0.65</v>
          </cell>
        </row>
        <row r="11">
          <cell r="A11" t="str">
            <v>1/2 X 100</v>
          </cell>
          <cell r="B11">
            <v>0.73</v>
          </cell>
        </row>
        <row r="12">
          <cell r="A12" t="str">
            <v>1/2 X 115</v>
          </cell>
          <cell r="B12">
            <v>0.81</v>
          </cell>
        </row>
        <row r="13">
          <cell r="A13" t="str">
            <v>1/2 X 125</v>
          </cell>
          <cell r="B13">
            <v>0.88</v>
          </cell>
        </row>
        <row r="14">
          <cell r="A14" t="str">
            <v>3/4 X 25</v>
          </cell>
          <cell r="B14">
            <v>0.27</v>
          </cell>
        </row>
        <row r="15">
          <cell r="A15" t="str">
            <v>3/4 X 38</v>
          </cell>
          <cell r="B15">
            <v>0.35</v>
          </cell>
        </row>
        <row r="16">
          <cell r="A16" t="str">
            <v>3/4 X 50</v>
          </cell>
          <cell r="B16">
            <v>0.43</v>
          </cell>
        </row>
        <row r="17">
          <cell r="A17" t="str">
            <v>3/4 X 63</v>
          </cell>
          <cell r="B17">
            <v>0.51</v>
          </cell>
        </row>
        <row r="18">
          <cell r="A18" t="str">
            <v>3/4 X 75</v>
          </cell>
          <cell r="B18">
            <v>0.59</v>
          </cell>
        </row>
        <row r="19">
          <cell r="A19" t="str">
            <v>3/4 X 83</v>
          </cell>
          <cell r="B19">
            <v>0.66</v>
          </cell>
        </row>
        <row r="20">
          <cell r="A20" t="str">
            <v>3/4 X 100</v>
          </cell>
          <cell r="B20">
            <v>0.74</v>
          </cell>
        </row>
        <row r="21">
          <cell r="A21" t="str">
            <v>3/4 X 115</v>
          </cell>
          <cell r="B21">
            <v>0.82</v>
          </cell>
        </row>
        <row r="22">
          <cell r="A22" t="str">
            <v>3/4 X 125</v>
          </cell>
          <cell r="B22">
            <v>0.9</v>
          </cell>
        </row>
        <row r="23">
          <cell r="A23" t="str">
            <v>1 X 25</v>
          </cell>
          <cell r="B23">
            <v>0.28999999999999998</v>
          </cell>
        </row>
        <row r="24">
          <cell r="A24" t="str">
            <v>1 X 38</v>
          </cell>
          <cell r="B24">
            <v>0.37</v>
          </cell>
        </row>
        <row r="25">
          <cell r="A25" t="str">
            <v>1 X 50</v>
          </cell>
          <cell r="B25">
            <v>0.45</v>
          </cell>
        </row>
        <row r="26">
          <cell r="A26" t="str">
            <v>1 X 63</v>
          </cell>
          <cell r="B26">
            <v>0.53</v>
          </cell>
        </row>
        <row r="27">
          <cell r="A27" t="str">
            <v>1 X 75</v>
          </cell>
          <cell r="B27">
            <v>0.61</v>
          </cell>
        </row>
        <row r="28">
          <cell r="A28" t="str">
            <v>1 X 83</v>
          </cell>
          <cell r="B28">
            <v>0.69</v>
          </cell>
        </row>
        <row r="29">
          <cell r="A29" t="str">
            <v>1 X 100</v>
          </cell>
          <cell r="B29">
            <v>0.76</v>
          </cell>
        </row>
        <row r="30">
          <cell r="A30" t="str">
            <v>1 X 115</v>
          </cell>
          <cell r="B30">
            <v>0.84</v>
          </cell>
        </row>
        <row r="31">
          <cell r="A31" t="str">
            <v>1 X 125</v>
          </cell>
          <cell r="B31">
            <v>0.92</v>
          </cell>
        </row>
        <row r="32">
          <cell r="A32" t="str">
            <v>1 1/2 X 25</v>
          </cell>
          <cell r="B32">
            <v>0.34</v>
          </cell>
        </row>
        <row r="33">
          <cell r="A33" t="str">
            <v>1 1/2 X 38</v>
          </cell>
          <cell r="B33">
            <v>0.42</v>
          </cell>
        </row>
        <row r="34">
          <cell r="A34" t="str">
            <v>1 1/2 X 50</v>
          </cell>
          <cell r="B34">
            <v>0.5</v>
          </cell>
        </row>
        <row r="35">
          <cell r="A35" t="str">
            <v>1 1/2 X 63</v>
          </cell>
          <cell r="B35">
            <v>0.57999999999999996</v>
          </cell>
        </row>
        <row r="36">
          <cell r="A36" t="str">
            <v>1 1/2 X 75</v>
          </cell>
          <cell r="B36">
            <v>0.65</v>
          </cell>
        </row>
        <row r="37">
          <cell r="A37" t="str">
            <v>1 1/2 X 83</v>
          </cell>
          <cell r="B37">
            <v>0.73</v>
          </cell>
        </row>
        <row r="38">
          <cell r="A38" t="str">
            <v>1 1/2 X 100</v>
          </cell>
          <cell r="B38">
            <v>0.81</v>
          </cell>
        </row>
        <row r="39">
          <cell r="A39" t="str">
            <v>1 1/2 X 115</v>
          </cell>
          <cell r="B39">
            <v>0.89</v>
          </cell>
        </row>
        <row r="40">
          <cell r="A40" t="str">
            <v>1 1/2X 125</v>
          </cell>
          <cell r="B40">
            <v>0.97</v>
          </cell>
        </row>
        <row r="41">
          <cell r="A41" t="str">
            <v>2 X 25</v>
          </cell>
          <cell r="B41">
            <v>0.38</v>
          </cell>
        </row>
        <row r="42">
          <cell r="A42" t="str">
            <v>2 X 38</v>
          </cell>
          <cell r="B42">
            <v>0.46</v>
          </cell>
        </row>
        <row r="43">
          <cell r="A43" t="str">
            <v>2 X 50</v>
          </cell>
          <cell r="B43">
            <v>0.54</v>
          </cell>
        </row>
        <row r="44">
          <cell r="A44" t="str">
            <v>2 X 63</v>
          </cell>
          <cell r="B44">
            <v>0.61</v>
          </cell>
        </row>
        <row r="45">
          <cell r="A45" t="str">
            <v>2 X 75</v>
          </cell>
          <cell r="B45">
            <v>0.69</v>
          </cell>
        </row>
        <row r="46">
          <cell r="A46" t="str">
            <v>2 X 83</v>
          </cell>
          <cell r="B46">
            <v>0.77</v>
          </cell>
        </row>
        <row r="47">
          <cell r="A47" t="str">
            <v>2 X 100</v>
          </cell>
          <cell r="B47">
            <v>0.85</v>
          </cell>
        </row>
        <row r="48">
          <cell r="A48" t="str">
            <v>2 X 115</v>
          </cell>
          <cell r="B48">
            <v>0.93</v>
          </cell>
        </row>
        <row r="49">
          <cell r="A49" t="str">
            <v>2X 125</v>
          </cell>
          <cell r="B49">
            <v>1.01</v>
          </cell>
        </row>
        <row r="50">
          <cell r="A50" t="str">
            <v>2 1/2 X 25</v>
          </cell>
          <cell r="B50">
            <v>0.42</v>
          </cell>
        </row>
        <row r="51">
          <cell r="A51" t="str">
            <v>2 1/2 X 38</v>
          </cell>
          <cell r="B51">
            <v>0.5</v>
          </cell>
        </row>
        <row r="52">
          <cell r="A52" t="str">
            <v>2 1/2 X 50</v>
          </cell>
          <cell r="B52">
            <v>0.56999999999999995</v>
          </cell>
        </row>
        <row r="53">
          <cell r="A53" t="str">
            <v>2 1/2 X 63</v>
          </cell>
          <cell r="B53">
            <v>0.65</v>
          </cell>
        </row>
        <row r="54">
          <cell r="A54" t="str">
            <v>2 1/2 X 75</v>
          </cell>
          <cell r="B54">
            <v>0.73</v>
          </cell>
        </row>
        <row r="55">
          <cell r="A55" t="str">
            <v>2 1/2 X 83</v>
          </cell>
          <cell r="B55">
            <v>0.81</v>
          </cell>
        </row>
        <row r="56">
          <cell r="A56" t="str">
            <v>2 1/2X 100</v>
          </cell>
          <cell r="B56">
            <v>0.89</v>
          </cell>
        </row>
        <row r="57">
          <cell r="A57" t="str">
            <v>2 1/2 X 115</v>
          </cell>
          <cell r="B57">
            <v>0.97</v>
          </cell>
        </row>
        <row r="58">
          <cell r="A58" t="str">
            <v>2 1/2 X 125</v>
          </cell>
          <cell r="B58">
            <v>1.05</v>
          </cell>
        </row>
        <row r="59">
          <cell r="A59" t="str">
            <v>3 X 25</v>
          </cell>
          <cell r="B59">
            <v>0.47</v>
          </cell>
        </row>
        <row r="60">
          <cell r="A60" t="str">
            <v>3 X 38</v>
          </cell>
          <cell r="B60">
            <v>0.55000000000000004</v>
          </cell>
        </row>
        <row r="61">
          <cell r="A61" t="str">
            <v>3 X 50</v>
          </cell>
          <cell r="B61">
            <v>0.62</v>
          </cell>
        </row>
        <row r="62">
          <cell r="A62" t="str">
            <v>3 X 63</v>
          </cell>
          <cell r="B62">
            <v>0.7</v>
          </cell>
        </row>
        <row r="63">
          <cell r="A63" t="str">
            <v>3 X 75</v>
          </cell>
          <cell r="B63">
            <v>0.78</v>
          </cell>
        </row>
        <row r="64">
          <cell r="A64" t="str">
            <v>3 X 83</v>
          </cell>
          <cell r="B64">
            <v>0.86</v>
          </cell>
        </row>
        <row r="65">
          <cell r="A65" t="str">
            <v>3 X 100</v>
          </cell>
          <cell r="B65">
            <v>0.94</v>
          </cell>
        </row>
        <row r="66">
          <cell r="A66" t="str">
            <v>3 X 115</v>
          </cell>
          <cell r="B66">
            <v>1.02</v>
          </cell>
        </row>
        <row r="67">
          <cell r="A67" t="str">
            <v>3 X 125</v>
          </cell>
          <cell r="B67">
            <v>1.1000000000000001</v>
          </cell>
        </row>
        <row r="68">
          <cell r="A68" t="str">
            <v>4 X 25</v>
          </cell>
          <cell r="B68">
            <v>0.55000000000000004</v>
          </cell>
        </row>
        <row r="69">
          <cell r="A69" t="str">
            <v>4 X 38</v>
          </cell>
          <cell r="B69">
            <v>0.63</v>
          </cell>
        </row>
        <row r="70">
          <cell r="A70" t="str">
            <v>4 X 50</v>
          </cell>
          <cell r="B70">
            <v>0.71</v>
          </cell>
        </row>
        <row r="71">
          <cell r="A71" t="str">
            <v>4 X 63</v>
          </cell>
          <cell r="B71">
            <v>0.79</v>
          </cell>
        </row>
        <row r="72">
          <cell r="A72" t="str">
            <v>4 X 75</v>
          </cell>
          <cell r="B72">
            <v>0.87</v>
          </cell>
        </row>
        <row r="73">
          <cell r="A73" t="str">
            <v>4 X 83</v>
          </cell>
          <cell r="B73">
            <v>0.95</v>
          </cell>
        </row>
        <row r="74">
          <cell r="A74" t="str">
            <v>4 X 100</v>
          </cell>
          <cell r="B74">
            <v>1.03</v>
          </cell>
        </row>
        <row r="75">
          <cell r="A75" t="str">
            <v>4 X 115</v>
          </cell>
          <cell r="B75">
            <v>1.1000000000000001</v>
          </cell>
        </row>
        <row r="76">
          <cell r="A76" t="str">
            <v>4 X 125</v>
          </cell>
          <cell r="B76">
            <v>1.18</v>
          </cell>
        </row>
        <row r="77">
          <cell r="A77" t="str">
            <v>6 X 25</v>
          </cell>
          <cell r="B77">
            <v>0.55000000000000004</v>
          </cell>
        </row>
        <row r="78">
          <cell r="A78" t="str">
            <v>6 X 38</v>
          </cell>
          <cell r="B78">
            <v>0.72</v>
          </cell>
        </row>
        <row r="79">
          <cell r="A79" t="str">
            <v>6 X 50</v>
          </cell>
          <cell r="B79">
            <v>0.8</v>
          </cell>
        </row>
        <row r="80">
          <cell r="A80" t="str">
            <v>6 X 63</v>
          </cell>
          <cell r="B80">
            <v>0.87</v>
          </cell>
        </row>
        <row r="81">
          <cell r="A81" t="str">
            <v>6 X 75</v>
          </cell>
          <cell r="B81">
            <v>0.95</v>
          </cell>
        </row>
        <row r="82">
          <cell r="A82" t="str">
            <v>6 X 83</v>
          </cell>
          <cell r="B82">
            <v>1.03</v>
          </cell>
        </row>
        <row r="83">
          <cell r="A83" t="str">
            <v>6 X 100</v>
          </cell>
          <cell r="B83">
            <v>1.1100000000000001</v>
          </cell>
        </row>
        <row r="84">
          <cell r="A84" t="str">
            <v>6 X 115</v>
          </cell>
          <cell r="B84">
            <v>1.19</v>
          </cell>
        </row>
        <row r="85">
          <cell r="A85" t="str">
            <v>6 X 125</v>
          </cell>
          <cell r="B85">
            <v>1.27</v>
          </cell>
        </row>
        <row r="86">
          <cell r="A86" t="str">
            <v>8 X 25</v>
          </cell>
          <cell r="B86">
            <v>0.88</v>
          </cell>
        </row>
        <row r="87">
          <cell r="A87" t="str">
            <v>8 X 38</v>
          </cell>
          <cell r="B87">
            <v>0.96</v>
          </cell>
        </row>
        <row r="88">
          <cell r="A88" t="str">
            <v>8 X 50</v>
          </cell>
          <cell r="B88">
            <v>1.03</v>
          </cell>
        </row>
        <row r="89">
          <cell r="A89" t="str">
            <v>8 X 63</v>
          </cell>
          <cell r="B89">
            <v>1.1100000000000001</v>
          </cell>
        </row>
        <row r="90">
          <cell r="A90" t="str">
            <v>8 X 75</v>
          </cell>
          <cell r="B90">
            <v>1.19</v>
          </cell>
        </row>
        <row r="91">
          <cell r="A91" t="str">
            <v>8 X 83</v>
          </cell>
          <cell r="B91">
            <v>1.27</v>
          </cell>
        </row>
        <row r="92">
          <cell r="A92" t="str">
            <v>8 X 100</v>
          </cell>
          <cell r="B92">
            <v>1.35</v>
          </cell>
        </row>
        <row r="93">
          <cell r="A93" t="str">
            <v>8 X 115</v>
          </cell>
          <cell r="B93">
            <v>1.43</v>
          </cell>
        </row>
        <row r="94">
          <cell r="A94" t="str">
            <v>8 X 125</v>
          </cell>
          <cell r="B94">
            <v>1.51</v>
          </cell>
        </row>
        <row r="95">
          <cell r="A95" t="str">
            <v>10 X 25</v>
          </cell>
          <cell r="B95">
            <v>1.05</v>
          </cell>
        </row>
        <row r="96">
          <cell r="A96" t="str">
            <v>10 X 38</v>
          </cell>
          <cell r="B96">
            <v>1.1299999999999999</v>
          </cell>
        </row>
        <row r="97">
          <cell r="A97" t="str">
            <v>10 X 50</v>
          </cell>
          <cell r="B97">
            <v>1.2</v>
          </cell>
        </row>
        <row r="98">
          <cell r="A98" t="str">
            <v>10 X 63</v>
          </cell>
          <cell r="B98">
            <v>1.28</v>
          </cell>
        </row>
        <row r="99">
          <cell r="A99" t="str">
            <v>10 X 75</v>
          </cell>
          <cell r="B99">
            <v>1.36</v>
          </cell>
        </row>
        <row r="100">
          <cell r="A100" t="str">
            <v>10 X 83</v>
          </cell>
          <cell r="B100">
            <v>1.44</v>
          </cell>
        </row>
        <row r="101">
          <cell r="A101" t="str">
            <v>10 X 100</v>
          </cell>
          <cell r="B101">
            <v>1.52</v>
          </cell>
        </row>
        <row r="102">
          <cell r="A102" t="str">
            <v>10 X 115</v>
          </cell>
          <cell r="B102">
            <v>1.6</v>
          </cell>
        </row>
        <row r="103">
          <cell r="A103" t="str">
            <v>10 X 125</v>
          </cell>
          <cell r="B103">
            <v>1.67</v>
          </cell>
        </row>
        <row r="104">
          <cell r="A104" t="str">
            <v>12 X 25</v>
          </cell>
          <cell r="B104">
            <v>1.21</v>
          </cell>
        </row>
        <row r="105">
          <cell r="A105" t="str">
            <v>12 X 38</v>
          </cell>
          <cell r="B105">
            <v>1.28</v>
          </cell>
        </row>
        <row r="106">
          <cell r="A106" t="str">
            <v>12 X 50</v>
          </cell>
          <cell r="B106">
            <v>1.36</v>
          </cell>
        </row>
        <row r="107">
          <cell r="A107" t="str">
            <v>12 X 63</v>
          </cell>
          <cell r="B107">
            <v>1.44</v>
          </cell>
        </row>
        <row r="108">
          <cell r="A108" t="str">
            <v>12 X 75</v>
          </cell>
          <cell r="B108">
            <v>1.52</v>
          </cell>
        </row>
        <row r="109">
          <cell r="A109" t="str">
            <v>12 X 83</v>
          </cell>
          <cell r="B109">
            <v>1.6</v>
          </cell>
        </row>
        <row r="110">
          <cell r="A110" t="str">
            <v>12 X 100</v>
          </cell>
          <cell r="B110">
            <v>1.68</v>
          </cell>
        </row>
        <row r="111">
          <cell r="A111" t="str">
            <v>12 X 115</v>
          </cell>
          <cell r="B111">
            <v>1.76</v>
          </cell>
        </row>
        <row r="112">
          <cell r="A112" t="str">
            <v>12 X 125</v>
          </cell>
          <cell r="B112">
            <v>1.83</v>
          </cell>
        </row>
        <row r="113">
          <cell r="A113" t="str">
            <v>14 X 25</v>
          </cell>
          <cell r="B113">
            <v>1.31</v>
          </cell>
        </row>
        <row r="114">
          <cell r="A114" t="str">
            <v>14 X 38</v>
          </cell>
          <cell r="B114">
            <v>1.38</v>
          </cell>
        </row>
        <row r="115">
          <cell r="A115" t="str">
            <v>14 X 50</v>
          </cell>
          <cell r="B115">
            <v>1.46</v>
          </cell>
        </row>
        <row r="116">
          <cell r="A116" t="str">
            <v>14 X 63</v>
          </cell>
          <cell r="B116">
            <v>1.54</v>
          </cell>
        </row>
        <row r="117">
          <cell r="A117" t="str">
            <v>14 X 75</v>
          </cell>
          <cell r="B117">
            <v>1.62</v>
          </cell>
        </row>
        <row r="118">
          <cell r="A118" t="str">
            <v>14 X 83</v>
          </cell>
          <cell r="B118">
            <v>1.7</v>
          </cell>
        </row>
        <row r="119">
          <cell r="A119" t="str">
            <v>14 X 100</v>
          </cell>
          <cell r="B119">
            <v>1.78</v>
          </cell>
        </row>
        <row r="120">
          <cell r="A120" t="str">
            <v>14 X 115</v>
          </cell>
          <cell r="B120">
            <v>1.86</v>
          </cell>
        </row>
        <row r="121">
          <cell r="A121" t="str">
            <v>14 X 125</v>
          </cell>
          <cell r="B121">
            <v>1.93</v>
          </cell>
        </row>
        <row r="122">
          <cell r="A122" t="str">
            <v>16 X 25</v>
          </cell>
          <cell r="B122">
            <v>1.47</v>
          </cell>
        </row>
        <row r="123">
          <cell r="A123" t="str">
            <v>16 X 38</v>
          </cell>
          <cell r="B123">
            <v>1.54</v>
          </cell>
        </row>
        <row r="124">
          <cell r="A124" t="str">
            <v>16 X 50</v>
          </cell>
          <cell r="B124">
            <v>1.62</v>
          </cell>
        </row>
        <row r="125">
          <cell r="A125" t="str">
            <v>16 X 63</v>
          </cell>
          <cell r="B125">
            <v>1.7</v>
          </cell>
        </row>
        <row r="126">
          <cell r="A126" t="str">
            <v>16 X 75</v>
          </cell>
          <cell r="B126">
            <v>1.78</v>
          </cell>
        </row>
        <row r="127">
          <cell r="A127" t="str">
            <v>16 X 83</v>
          </cell>
          <cell r="B127">
            <v>1.86</v>
          </cell>
        </row>
        <row r="128">
          <cell r="A128" t="str">
            <v>16 X 100</v>
          </cell>
          <cell r="B128">
            <v>1.94</v>
          </cell>
        </row>
        <row r="129">
          <cell r="A129" t="str">
            <v>16 X 115</v>
          </cell>
          <cell r="B129">
            <v>2.02</v>
          </cell>
        </row>
        <row r="130">
          <cell r="A130" t="str">
            <v>16 X 125</v>
          </cell>
          <cell r="B130">
            <v>2.09</v>
          </cell>
        </row>
        <row r="131">
          <cell r="A131" t="str">
            <v>18 X 25</v>
          </cell>
          <cell r="B131">
            <v>1.62</v>
          </cell>
        </row>
        <row r="132">
          <cell r="A132" t="str">
            <v>18 X 38</v>
          </cell>
          <cell r="B132">
            <v>1.7</v>
          </cell>
        </row>
        <row r="133">
          <cell r="A133" t="str">
            <v>18 X 50</v>
          </cell>
          <cell r="B133">
            <v>1.78</v>
          </cell>
        </row>
        <row r="134">
          <cell r="A134" t="str">
            <v>18 X 63</v>
          </cell>
          <cell r="B134">
            <v>1.8</v>
          </cell>
        </row>
        <row r="135">
          <cell r="A135" t="str">
            <v>18 X 75</v>
          </cell>
          <cell r="B135">
            <v>1.94</v>
          </cell>
        </row>
        <row r="136">
          <cell r="A136" t="str">
            <v>18 X 83</v>
          </cell>
          <cell r="B136">
            <v>2.02</v>
          </cell>
        </row>
        <row r="137">
          <cell r="A137" t="str">
            <v>18 X 100</v>
          </cell>
          <cell r="B137">
            <v>2.1</v>
          </cell>
        </row>
        <row r="138">
          <cell r="A138" t="str">
            <v>18 X 115</v>
          </cell>
          <cell r="B138">
            <v>2.17</v>
          </cell>
        </row>
        <row r="139">
          <cell r="A139" t="str">
            <v>18 X 125</v>
          </cell>
          <cell r="B139">
            <v>2.25</v>
          </cell>
        </row>
        <row r="140">
          <cell r="A140" t="str">
            <v>20 X 25</v>
          </cell>
          <cell r="B140">
            <v>1.78</v>
          </cell>
        </row>
        <row r="141">
          <cell r="A141" t="str">
            <v>20 X 38</v>
          </cell>
          <cell r="B141">
            <v>1.86</v>
          </cell>
        </row>
        <row r="142">
          <cell r="A142" t="str">
            <v>20 X 50</v>
          </cell>
          <cell r="B142">
            <v>1.94</v>
          </cell>
        </row>
        <row r="143">
          <cell r="A143" t="str">
            <v>20 X 63</v>
          </cell>
          <cell r="B143">
            <v>2.02</v>
          </cell>
        </row>
        <row r="144">
          <cell r="A144" t="str">
            <v>20 X 75</v>
          </cell>
          <cell r="B144">
            <v>2.1</v>
          </cell>
        </row>
        <row r="145">
          <cell r="A145" t="str">
            <v>20 X 83</v>
          </cell>
          <cell r="B145">
            <v>2.1800000000000002</v>
          </cell>
        </row>
        <row r="146">
          <cell r="A146" t="str">
            <v>20 X 100</v>
          </cell>
          <cell r="B146">
            <v>2.2599999999999998</v>
          </cell>
        </row>
        <row r="147">
          <cell r="A147" t="str">
            <v>20 X 115</v>
          </cell>
          <cell r="B147">
            <v>2.33</v>
          </cell>
        </row>
        <row r="148">
          <cell r="A148" t="str">
            <v>20 X 125</v>
          </cell>
          <cell r="B148">
            <v>2.41</v>
          </cell>
        </row>
        <row r="149">
          <cell r="A149" t="str">
            <v>22 X 25</v>
          </cell>
          <cell r="B149">
            <v>1.94</v>
          </cell>
        </row>
        <row r="150">
          <cell r="A150" t="str">
            <v>22 X 38</v>
          </cell>
          <cell r="B150">
            <v>2.02</v>
          </cell>
        </row>
        <row r="151">
          <cell r="A151" t="str">
            <v>22 X 50</v>
          </cell>
          <cell r="B151">
            <v>2.1</v>
          </cell>
        </row>
        <row r="152">
          <cell r="A152" t="str">
            <v>22 X 63</v>
          </cell>
          <cell r="B152">
            <v>2.1800000000000002</v>
          </cell>
        </row>
        <row r="153">
          <cell r="A153" t="str">
            <v>22 X 75</v>
          </cell>
          <cell r="B153">
            <v>2.2599999999999998</v>
          </cell>
        </row>
        <row r="154">
          <cell r="A154" t="str">
            <v>22 X 83</v>
          </cell>
          <cell r="B154">
            <v>2.34</v>
          </cell>
        </row>
        <row r="155">
          <cell r="A155" t="str">
            <v>22 X 100</v>
          </cell>
          <cell r="B155">
            <v>2.42</v>
          </cell>
        </row>
        <row r="156">
          <cell r="A156" t="str">
            <v>22 X 115</v>
          </cell>
          <cell r="B156">
            <v>2.4900000000000002</v>
          </cell>
        </row>
        <row r="157">
          <cell r="A157" t="str">
            <v>22 X 125</v>
          </cell>
          <cell r="B157">
            <v>2.57</v>
          </cell>
        </row>
        <row r="158">
          <cell r="A158" t="str">
            <v>24 X 25</v>
          </cell>
          <cell r="B158">
            <v>2.1</v>
          </cell>
        </row>
        <row r="159">
          <cell r="A159" t="str">
            <v>24 X 38</v>
          </cell>
          <cell r="B159">
            <v>2.1800000000000002</v>
          </cell>
        </row>
        <row r="160">
          <cell r="A160" t="str">
            <v>24 X 50</v>
          </cell>
          <cell r="B160">
            <v>2.2599999999999998</v>
          </cell>
        </row>
        <row r="161">
          <cell r="A161" t="str">
            <v>24 X 63</v>
          </cell>
          <cell r="B161">
            <v>2.34</v>
          </cell>
        </row>
        <row r="162">
          <cell r="A162" t="str">
            <v>24 X 75</v>
          </cell>
          <cell r="B162">
            <v>2.42</v>
          </cell>
        </row>
        <row r="163">
          <cell r="A163" t="str">
            <v>24 X 83</v>
          </cell>
          <cell r="B163">
            <v>2.5</v>
          </cell>
        </row>
        <row r="164">
          <cell r="A164" t="str">
            <v>24 X 100</v>
          </cell>
          <cell r="B164">
            <v>2.58</v>
          </cell>
        </row>
        <row r="165">
          <cell r="A165" t="str">
            <v>24 X 115</v>
          </cell>
          <cell r="B165">
            <v>2.65</v>
          </cell>
        </row>
        <row r="166">
          <cell r="A166" t="str">
            <v>24 X 125</v>
          </cell>
          <cell r="B166">
            <v>2.73</v>
          </cell>
        </row>
        <row r="167">
          <cell r="A167" t="str">
            <v>26 X 25</v>
          </cell>
          <cell r="B167">
            <v>2.2599999999999998</v>
          </cell>
        </row>
        <row r="168">
          <cell r="A168" t="str">
            <v>26 X 38</v>
          </cell>
          <cell r="B168">
            <v>2.34</v>
          </cell>
        </row>
        <row r="169">
          <cell r="A169" t="str">
            <v>26 X 50</v>
          </cell>
          <cell r="B169">
            <v>2.42</v>
          </cell>
        </row>
        <row r="170">
          <cell r="A170" t="str">
            <v>26 X 63</v>
          </cell>
          <cell r="B170">
            <v>2.5</v>
          </cell>
        </row>
        <row r="171">
          <cell r="A171" t="str">
            <v>26 X 75</v>
          </cell>
          <cell r="B171">
            <v>2.58</v>
          </cell>
        </row>
        <row r="172">
          <cell r="A172" t="str">
            <v>26 X 83</v>
          </cell>
          <cell r="B172">
            <v>2.65</v>
          </cell>
        </row>
        <row r="173">
          <cell r="A173" t="str">
            <v>26 X 100</v>
          </cell>
          <cell r="B173">
            <v>2.73</v>
          </cell>
        </row>
        <row r="174">
          <cell r="A174" t="str">
            <v>26 X 115</v>
          </cell>
          <cell r="B174">
            <v>2.81</v>
          </cell>
        </row>
        <row r="175">
          <cell r="A175" t="str">
            <v>26 X 125</v>
          </cell>
          <cell r="B175">
            <v>2.89</v>
          </cell>
        </row>
        <row r="176">
          <cell r="A176" t="str">
            <v>28 X 25</v>
          </cell>
          <cell r="B176">
            <v>2.42</v>
          </cell>
        </row>
        <row r="177">
          <cell r="A177" t="str">
            <v>28 X 38</v>
          </cell>
          <cell r="B177">
            <v>2.5</v>
          </cell>
        </row>
        <row r="178">
          <cell r="A178" t="str">
            <v>28 X 50</v>
          </cell>
          <cell r="B178">
            <v>2.58</v>
          </cell>
        </row>
        <row r="179">
          <cell r="A179" t="str">
            <v>28 X 63</v>
          </cell>
          <cell r="B179">
            <v>2.66</v>
          </cell>
        </row>
        <row r="180">
          <cell r="A180" t="str">
            <v>28 X 75</v>
          </cell>
          <cell r="B180">
            <v>2.74</v>
          </cell>
        </row>
        <row r="181">
          <cell r="A181" t="str">
            <v>28 X 83</v>
          </cell>
          <cell r="B181">
            <v>2.81</v>
          </cell>
        </row>
        <row r="182">
          <cell r="A182" t="str">
            <v>28 X 100</v>
          </cell>
          <cell r="B182">
            <v>2.89</v>
          </cell>
        </row>
        <row r="183">
          <cell r="A183" t="str">
            <v>28 X 115</v>
          </cell>
          <cell r="B183">
            <v>2.97</v>
          </cell>
        </row>
        <row r="184">
          <cell r="A184" t="str">
            <v>28 X 125</v>
          </cell>
          <cell r="B184">
            <v>3.05</v>
          </cell>
        </row>
        <row r="185">
          <cell r="A185" t="str">
            <v>30 X 25</v>
          </cell>
          <cell r="B185">
            <v>2.58</v>
          </cell>
        </row>
        <row r="186">
          <cell r="A186" t="str">
            <v>30 X 38</v>
          </cell>
          <cell r="B186">
            <v>2.66</v>
          </cell>
        </row>
        <row r="187">
          <cell r="A187" t="str">
            <v>30 X 50</v>
          </cell>
          <cell r="B187">
            <v>2.74</v>
          </cell>
        </row>
        <row r="188">
          <cell r="A188" t="str">
            <v>30 X 63</v>
          </cell>
          <cell r="B188">
            <v>2.82</v>
          </cell>
        </row>
        <row r="189">
          <cell r="A189" t="str">
            <v>30 X 75</v>
          </cell>
          <cell r="B189">
            <v>2.9</v>
          </cell>
        </row>
        <row r="190">
          <cell r="A190" t="str">
            <v>30 X 83</v>
          </cell>
          <cell r="B190">
            <v>2.98</v>
          </cell>
        </row>
        <row r="191">
          <cell r="A191" t="str">
            <v>30 X 100</v>
          </cell>
          <cell r="B191">
            <v>3.05</v>
          </cell>
        </row>
        <row r="192">
          <cell r="A192" t="str">
            <v>30 X 115</v>
          </cell>
          <cell r="B192">
            <v>3.13</v>
          </cell>
        </row>
        <row r="193">
          <cell r="A193" t="str">
            <v>30 X 125</v>
          </cell>
          <cell r="B193">
            <v>3.21</v>
          </cell>
        </row>
        <row r="194">
          <cell r="A194" t="str">
            <v>32 X 25</v>
          </cell>
          <cell r="B194">
            <v>2.74</v>
          </cell>
        </row>
        <row r="195">
          <cell r="A195" t="str">
            <v>32 X 38</v>
          </cell>
          <cell r="B195">
            <v>2.82</v>
          </cell>
        </row>
        <row r="196">
          <cell r="A196" t="str">
            <v>32 X 50</v>
          </cell>
          <cell r="B196">
            <v>2.9</v>
          </cell>
        </row>
        <row r="197">
          <cell r="A197" t="str">
            <v>32 X 63</v>
          </cell>
          <cell r="B197">
            <v>2.98</v>
          </cell>
        </row>
        <row r="198">
          <cell r="A198" t="str">
            <v>32 X 75</v>
          </cell>
          <cell r="B198">
            <v>3.06</v>
          </cell>
        </row>
        <row r="199">
          <cell r="A199" t="str">
            <v>32 X 83</v>
          </cell>
          <cell r="B199">
            <v>3.14</v>
          </cell>
        </row>
        <row r="200">
          <cell r="A200" t="str">
            <v>32 X 100</v>
          </cell>
          <cell r="B200">
            <v>3.21</v>
          </cell>
        </row>
        <row r="201">
          <cell r="A201" t="str">
            <v>32 X 115</v>
          </cell>
          <cell r="B201">
            <v>3.29</v>
          </cell>
        </row>
        <row r="202">
          <cell r="A202" t="str">
            <v>32 X 125</v>
          </cell>
          <cell r="B202">
            <v>3.37</v>
          </cell>
        </row>
        <row r="203">
          <cell r="A203" t="str">
            <v>34 X 25</v>
          </cell>
          <cell r="B203">
            <v>2.9</v>
          </cell>
        </row>
        <row r="204">
          <cell r="A204" t="str">
            <v>34 X 38</v>
          </cell>
          <cell r="B204">
            <v>2.98</v>
          </cell>
        </row>
        <row r="205">
          <cell r="A205" t="str">
            <v>34 X 50</v>
          </cell>
          <cell r="B205">
            <v>3.06</v>
          </cell>
        </row>
        <row r="206">
          <cell r="A206" t="str">
            <v>34 X 63</v>
          </cell>
          <cell r="B206">
            <v>3.14</v>
          </cell>
        </row>
        <row r="207">
          <cell r="A207" t="str">
            <v>34 X 75</v>
          </cell>
          <cell r="B207">
            <v>3.22</v>
          </cell>
        </row>
        <row r="208">
          <cell r="A208" t="str">
            <v>34 X 83</v>
          </cell>
          <cell r="B208">
            <v>3.3</v>
          </cell>
        </row>
        <row r="209">
          <cell r="A209" t="str">
            <v>34 X 100</v>
          </cell>
          <cell r="B209">
            <v>3.37</v>
          </cell>
        </row>
        <row r="210">
          <cell r="A210" t="str">
            <v>34 X 115</v>
          </cell>
          <cell r="B210">
            <v>3.45</v>
          </cell>
        </row>
        <row r="211">
          <cell r="A211" t="str">
            <v>34 X 125</v>
          </cell>
          <cell r="B211">
            <v>3.53</v>
          </cell>
        </row>
        <row r="212">
          <cell r="A212" t="str">
            <v>36 X 25</v>
          </cell>
          <cell r="B212">
            <v>2.9</v>
          </cell>
        </row>
        <row r="213">
          <cell r="A213" t="str">
            <v>36 X 38</v>
          </cell>
          <cell r="B213">
            <v>2.98</v>
          </cell>
        </row>
        <row r="214">
          <cell r="A214" t="str">
            <v>36 X 50</v>
          </cell>
          <cell r="B214">
            <v>3.06</v>
          </cell>
        </row>
        <row r="215">
          <cell r="A215" t="str">
            <v>36 X 63</v>
          </cell>
          <cell r="B215">
            <v>3.14</v>
          </cell>
        </row>
        <row r="216">
          <cell r="A216" t="str">
            <v>36 X 75</v>
          </cell>
          <cell r="B216">
            <v>3.22</v>
          </cell>
        </row>
        <row r="217">
          <cell r="A217" t="str">
            <v>36 X 83</v>
          </cell>
          <cell r="B217">
            <v>3.3</v>
          </cell>
        </row>
        <row r="218">
          <cell r="A218" t="str">
            <v>36 X 100</v>
          </cell>
          <cell r="B218">
            <v>3.37</v>
          </cell>
        </row>
        <row r="219">
          <cell r="A219" t="str">
            <v>36 X 115</v>
          </cell>
          <cell r="B219">
            <v>3.45</v>
          </cell>
        </row>
        <row r="220">
          <cell r="A220" t="str">
            <v>36 X 125</v>
          </cell>
          <cell r="B220">
            <v>3.53</v>
          </cell>
        </row>
        <row r="221">
          <cell r="A221" t="str">
            <v>38 X 25</v>
          </cell>
          <cell r="B221">
            <v>3.22</v>
          </cell>
        </row>
        <row r="222">
          <cell r="A222" t="str">
            <v>38 X 38</v>
          </cell>
          <cell r="B222">
            <v>3.3</v>
          </cell>
        </row>
        <row r="223">
          <cell r="A223" t="str">
            <v>38 X 50</v>
          </cell>
          <cell r="B223">
            <v>3.38</v>
          </cell>
        </row>
        <row r="224">
          <cell r="A224" t="str">
            <v>38 X 63</v>
          </cell>
          <cell r="B224">
            <v>3.46</v>
          </cell>
        </row>
        <row r="225">
          <cell r="A225" t="str">
            <v>38 X 75</v>
          </cell>
          <cell r="B225">
            <v>3.53</v>
          </cell>
        </row>
        <row r="226">
          <cell r="A226" t="str">
            <v>38 X 83</v>
          </cell>
          <cell r="B226">
            <v>3.61</v>
          </cell>
        </row>
        <row r="227">
          <cell r="A227" t="str">
            <v>38 X 100</v>
          </cell>
          <cell r="B227">
            <v>3.69</v>
          </cell>
        </row>
        <row r="228">
          <cell r="A228" t="str">
            <v>38 X 115</v>
          </cell>
          <cell r="B228">
            <v>3.77</v>
          </cell>
        </row>
        <row r="229">
          <cell r="A229" t="str">
            <v>38 X 125</v>
          </cell>
          <cell r="B229">
            <v>3.85</v>
          </cell>
        </row>
        <row r="230">
          <cell r="A230" t="str">
            <v>40 X 25</v>
          </cell>
          <cell r="B230">
            <v>3.38</v>
          </cell>
        </row>
        <row r="231">
          <cell r="A231" t="str">
            <v>40 X 38</v>
          </cell>
          <cell r="B231">
            <v>3.46</v>
          </cell>
        </row>
        <row r="232">
          <cell r="A232" t="str">
            <v>40 X 50</v>
          </cell>
          <cell r="B232">
            <v>3.54</v>
          </cell>
        </row>
        <row r="233">
          <cell r="A233" t="str">
            <v>40 X 63</v>
          </cell>
          <cell r="B233">
            <v>3.62</v>
          </cell>
        </row>
        <row r="234">
          <cell r="A234" t="str">
            <v>40 X 75</v>
          </cell>
          <cell r="B234">
            <v>3.69</v>
          </cell>
        </row>
        <row r="235">
          <cell r="A235" t="str">
            <v>40 X 83</v>
          </cell>
          <cell r="B235">
            <v>3.77</v>
          </cell>
        </row>
        <row r="236">
          <cell r="A236" t="str">
            <v>40 X 100</v>
          </cell>
          <cell r="B236">
            <v>3.85</v>
          </cell>
        </row>
        <row r="237">
          <cell r="A237" t="str">
            <v>40 X 115</v>
          </cell>
          <cell r="B237">
            <v>3.93</v>
          </cell>
        </row>
        <row r="238">
          <cell r="A238" t="str">
            <v>40 X 125</v>
          </cell>
          <cell r="B238">
            <v>4.01</v>
          </cell>
        </row>
        <row r="239">
          <cell r="A239" t="str">
            <v>42 X 25</v>
          </cell>
          <cell r="B239">
            <v>3.54</v>
          </cell>
        </row>
        <row r="240">
          <cell r="A240" t="str">
            <v>42 X 38</v>
          </cell>
          <cell r="B240">
            <v>3.62</v>
          </cell>
        </row>
        <row r="241">
          <cell r="A241" t="str">
            <v>42 X 50</v>
          </cell>
          <cell r="B241">
            <v>3.7</v>
          </cell>
        </row>
        <row r="242">
          <cell r="A242" t="str">
            <v>42 X 63</v>
          </cell>
          <cell r="B242">
            <v>3.78</v>
          </cell>
        </row>
        <row r="243">
          <cell r="A243" t="str">
            <v>42 X 75</v>
          </cell>
          <cell r="B243">
            <v>3.85</v>
          </cell>
        </row>
        <row r="244">
          <cell r="A244" t="str">
            <v>42 X 83</v>
          </cell>
          <cell r="B244">
            <v>3.93</v>
          </cell>
        </row>
        <row r="245">
          <cell r="A245" t="str">
            <v>42 X 100</v>
          </cell>
          <cell r="B245">
            <v>4.01</v>
          </cell>
        </row>
        <row r="246">
          <cell r="A246" t="str">
            <v>42 X 115</v>
          </cell>
          <cell r="B246">
            <v>4.09</v>
          </cell>
        </row>
        <row r="247">
          <cell r="A247" t="str">
            <v>42 X 125</v>
          </cell>
          <cell r="B247">
            <v>4.17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7"/>
  <sheetViews>
    <sheetView topLeftCell="A31" workbookViewId="0">
      <selection activeCell="A47" sqref="A47"/>
    </sheetView>
  </sheetViews>
  <sheetFormatPr defaultColWidth="8.77734375" defaultRowHeight="14.4" x14ac:dyDescent="0.3"/>
  <cols>
    <col min="1" max="1" width="20.109375" customWidth="1"/>
    <col min="2" max="2" width="20.44140625" customWidth="1"/>
  </cols>
  <sheetData>
    <row r="1" spans="1:2" x14ac:dyDescent="0.3">
      <c r="A1" s="61" t="s">
        <v>0</v>
      </c>
      <c r="B1" s="62"/>
    </row>
    <row r="2" spans="1:2" x14ac:dyDescent="0.3">
      <c r="A2" s="63"/>
      <c r="B2" s="64"/>
    </row>
    <row r="3" spans="1:2" ht="15" thickBot="1" x14ac:dyDescent="0.35">
      <c r="A3" s="63"/>
      <c r="B3" s="64"/>
    </row>
    <row r="4" spans="1:2" ht="15" thickBot="1" x14ac:dyDescent="0.35">
      <c r="A4" s="5">
        <v>0</v>
      </c>
      <c r="B4" s="1">
        <v>0</v>
      </c>
    </row>
    <row r="5" spans="1:2" ht="15" thickBot="1" x14ac:dyDescent="0.35">
      <c r="A5" s="5" t="s">
        <v>1</v>
      </c>
      <c r="B5" s="1">
        <v>0.26</v>
      </c>
    </row>
    <row r="6" spans="1:2" ht="15" thickBot="1" x14ac:dyDescent="0.35">
      <c r="A6" s="5" t="s">
        <v>2</v>
      </c>
      <c r="B6" s="2">
        <v>0.33</v>
      </c>
    </row>
    <row r="7" spans="1:2" ht="15" thickBot="1" x14ac:dyDescent="0.35">
      <c r="A7" s="5" t="s">
        <v>3</v>
      </c>
      <c r="B7" s="2">
        <v>0.41</v>
      </c>
    </row>
    <row r="8" spans="1:2" ht="15" thickBot="1" x14ac:dyDescent="0.35">
      <c r="A8" s="5" t="s">
        <v>4</v>
      </c>
      <c r="B8" s="2">
        <v>0.49</v>
      </c>
    </row>
    <row r="9" spans="1:2" ht="15" thickBot="1" x14ac:dyDescent="0.35">
      <c r="A9" s="5" t="s">
        <v>5</v>
      </c>
      <c r="B9" s="2">
        <v>0.56999999999999995</v>
      </c>
    </row>
    <row r="10" spans="1:2" ht="15" thickBot="1" x14ac:dyDescent="0.35">
      <c r="A10" s="5" t="s">
        <v>6</v>
      </c>
      <c r="B10" s="2">
        <v>0.65</v>
      </c>
    </row>
    <row r="11" spans="1:2" ht="15" thickBot="1" x14ac:dyDescent="0.35">
      <c r="A11" s="5" t="s">
        <v>7</v>
      </c>
      <c r="B11" s="2">
        <v>0.73</v>
      </c>
    </row>
    <row r="12" spans="1:2" ht="15" thickBot="1" x14ac:dyDescent="0.35">
      <c r="A12" s="5" t="s">
        <v>8</v>
      </c>
      <c r="B12" s="2">
        <v>0.81</v>
      </c>
    </row>
    <row r="13" spans="1:2" ht="15" thickBot="1" x14ac:dyDescent="0.35">
      <c r="A13" s="5" t="s">
        <v>9</v>
      </c>
      <c r="B13" s="2">
        <v>0.88</v>
      </c>
    </row>
    <row r="14" spans="1:2" ht="15" thickBot="1" x14ac:dyDescent="0.35">
      <c r="A14" s="5" t="s">
        <v>10</v>
      </c>
      <c r="B14" s="3">
        <v>0.27</v>
      </c>
    </row>
    <row r="15" spans="1:2" ht="15" thickBot="1" x14ac:dyDescent="0.35">
      <c r="A15" s="5" t="s">
        <v>11</v>
      </c>
      <c r="B15" s="4">
        <v>0.35</v>
      </c>
    </row>
    <row r="16" spans="1:2" ht="15" thickBot="1" x14ac:dyDescent="0.35">
      <c r="A16" s="5" t="s">
        <v>12</v>
      </c>
      <c r="B16" s="4">
        <v>0.43</v>
      </c>
    </row>
    <row r="17" spans="1:2" ht="15" thickBot="1" x14ac:dyDescent="0.35">
      <c r="A17" s="5" t="s">
        <v>13</v>
      </c>
      <c r="B17" s="4">
        <v>0.51</v>
      </c>
    </row>
    <row r="18" spans="1:2" ht="15" thickBot="1" x14ac:dyDescent="0.35">
      <c r="A18" s="5" t="s">
        <v>14</v>
      </c>
      <c r="B18" s="4">
        <v>0.59</v>
      </c>
    </row>
    <row r="19" spans="1:2" ht="15" thickBot="1" x14ac:dyDescent="0.35">
      <c r="A19" s="5" t="s">
        <v>15</v>
      </c>
      <c r="B19" s="4">
        <v>0.66</v>
      </c>
    </row>
    <row r="20" spans="1:2" ht="15" thickBot="1" x14ac:dyDescent="0.35">
      <c r="A20" s="5" t="s">
        <v>16</v>
      </c>
      <c r="B20" s="4">
        <v>0.74</v>
      </c>
    </row>
    <row r="21" spans="1:2" ht="15" thickBot="1" x14ac:dyDescent="0.35">
      <c r="A21" s="5" t="s">
        <v>17</v>
      </c>
      <c r="B21" s="4">
        <v>0.82</v>
      </c>
    </row>
    <row r="22" spans="1:2" ht="15" thickBot="1" x14ac:dyDescent="0.35">
      <c r="A22" s="5" t="s">
        <v>18</v>
      </c>
      <c r="B22" s="4">
        <v>0.9</v>
      </c>
    </row>
    <row r="23" spans="1:2" ht="15" thickBot="1" x14ac:dyDescent="0.35">
      <c r="A23" s="5" t="s">
        <v>19</v>
      </c>
      <c r="B23" s="3">
        <v>0.28999999999999998</v>
      </c>
    </row>
    <row r="24" spans="1:2" ht="15" thickBot="1" x14ac:dyDescent="0.35">
      <c r="A24" s="5" t="s">
        <v>20</v>
      </c>
      <c r="B24" s="4">
        <v>0.37</v>
      </c>
    </row>
    <row r="25" spans="1:2" ht="15" thickBot="1" x14ac:dyDescent="0.35">
      <c r="A25" s="5" t="s">
        <v>21</v>
      </c>
      <c r="B25" s="4">
        <v>0.45</v>
      </c>
    </row>
    <row r="26" spans="1:2" ht="15" thickBot="1" x14ac:dyDescent="0.35">
      <c r="A26" s="5" t="s">
        <v>22</v>
      </c>
      <c r="B26" s="4">
        <v>0.53</v>
      </c>
    </row>
    <row r="27" spans="1:2" ht="15" thickBot="1" x14ac:dyDescent="0.35">
      <c r="A27" s="5" t="s">
        <v>23</v>
      </c>
      <c r="B27" s="4">
        <v>0.61</v>
      </c>
    </row>
    <row r="28" spans="1:2" ht="15" thickBot="1" x14ac:dyDescent="0.35">
      <c r="A28" s="5" t="s">
        <v>24</v>
      </c>
      <c r="B28" s="4">
        <v>0.69</v>
      </c>
    </row>
    <row r="29" spans="1:2" ht="15" thickBot="1" x14ac:dyDescent="0.35">
      <c r="A29" s="5" t="s">
        <v>25</v>
      </c>
      <c r="B29" s="4">
        <v>0.76</v>
      </c>
    </row>
    <row r="30" spans="1:2" ht="15" thickBot="1" x14ac:dyDescent="0.35">
      <c r="A30" s="5" t="s">
        <v>26</v>
      </c>
      <c r="B30" s="4">
        <v>0.84</v>
      </c>
    </row>
    <row r="31" spans="1:2" ht="15" thickBot="1" x14ac:dyDescent="0.35">
      <c r="A31" s="5" t="s">
        <v>27</v>
      </c>
      <c r="B31" s="4">
        <v>0.92</v>
      </c>
    </row>
    <row r="32" spans="1:2" ht="15" thickBot="1" x14ac:dyDescent="0.35">
      <c r="A32" s="5" t="s">
        <v>28</v>
      </c>
      <c r="B32" s="3">
        <v>0.34</v>
      </c>
    </row>
    <row r="33" spans="1:2" ht="15" thickBot="1" x14ac:dyDescent="0.35">
      <c r="A33" s="5" t="s">
        <v>29</v>
      </c>
      <c r="B33" s="4">
        <v>0.42</v>
      </c>
    </row>
    <row r="34" spans="1:2" ht="15" thickBot="1" x14ac:dyDescent="0.35">
      <c r="A34" s="5" t="s">
        <v>30</v>
      </c>
      <c r="B34" s="4">
        <v>0.5</v>
      </c>
    </row>
    <row r="35" spans="1:2" ht="15" thickBot="1" x14ac:dyDescent="0.35">
      <c r="A35" s="5" t="s">
        <v>31</v>
      </c>
      <c r="B35" s="4">
        <v>0.57999999999999996</v>
      </c>
    </row>
    <row r="36" spans="1:2" ht="15" thickBot="1" x14ac:dyDescent="0.35">
      <c r="A36" s="5" t="s">
        <v>32</v>
      </c>
      <c r="B36" s="4">
        <v>0.65</v>
      </c>
    </row>
    <row r="37" spans="1:2" ht="15" thickBot="1" x14ac:dyDescent="0.35">
      <c r="A37" s="5" t="s">
        <v>33</v>
      </c>
      <c r="B37" s="4">
        <v>0.73</v>
      </c>
    </row>
    <row r="38" spans="1:2" ht="15" thickBot="1" x14ac:dyDescent="0.35">
      <c r="A38" s="5" t="s">
        <v>34</v>
      </c>
      <c r="B38" s="4">
        <v>0.81</v>
      </c>
    </row>
    <row r="39" spans="1:2" ht="15" thickBot="1" x14ac:dyDescent="0.35">
      <c r="A39" s="5" t="s">
        <v>35</v>
      </c>
      <c r="B39" s="4">
        <v>0.89</v>
      </c>
    </row>
    <row r="40" spans="1:2" ht="15" thickBot="1" x14ac:dyDescent="0.35">
      <c r="A40" s="5" t="s">
        <v>36</v>
      </c>
      <c r="B40" s="4">
        <v>0.97</v>
      </c>
    </row>
    <row r="41" spans="1:2" ht="15" thickBot="1" x14ac:dyDescent="0.35">
      <c r="A41" s="5" t="s">
        <v>37</v>
      </c>
      <c r="B41" s="3">
        <v>0.38</v>
      </c>
    </row>
    <row r="42" spans="1:2" ht="15" thickBot="1" x14ac:dyDescent="0.35">
      <c r="A42" s="5" t="s">
        <v>38</v>
      </c>
      <c r="B42" s="4">
        <v>0.46</v>
      </c>
    </row>
    <row r="43" spans="1:2" ht="15" thickBot="1" x14ac:dyDescent="0.35">
      <c r="A43" s="5" t="s">
        <v>39</v>
      </c>
      <c r="B43" s="4">
        <v>0.54</v>
      </c>
    </row>
    <row r="44" spans="1:2" ht="15" thickBot="1" x14ac:dyDescent="0.35">
      <c r="A44" s="5" t="s">
        <v>40</v>
      </c>
      <c r="B44" s="4">
        <v>0.61</v>
      </c>
    </row>
    <row r="45" spans="1:2" ht="15" thickBot="1" x14ac:dyDescent="0.35">
      <c r="A45" s="5" t="s">
        <v>41</v>
      </c>
      <c r="B45" s="4">
        <v>0.69</v>
      </c>
    </row>
    <row r="46" spans="1:2" ht="15" thickBot="1" x14ac:dyDescent="0.35">
      <c r="A46" s="5" t="s">
        <v>42</v>
      </c>
      <c r="B46" s="4">
        <v>0.77</v>
      </c>
    </row>
    <row r="47" spans="1:2" ht="15" thickBot="1" x14ac:dyDescent="0.35">
      <c r="A47" s="5" t="s">
        <v>43</v>
      </c>
      <c r="B47" s="4">
        <v>0.85</v>
      </c>
    </row>
    <row r="48" spans="1:2" ht="15" thickBot="1" x14ac:dyDescent="0.35">
      <c r="A48" s="5" t="s">
        <v>44</v>
      </c>
      <c r="B48" s="4">
        <v>0.93</v>
      </c>
    </row>
    <row r="49" spans="1:2" ht="15" thickBot="1" x14ac:dyDescent="0.35">
      <c r="A49" s="5" t="s">
        <v>45</v>
      </c>
      <c r="B49" s="4">
        <v>1.01</v>
      </c>
    </row>
    <row r="50" spans="1:2" ht="15" thickBot="1" x14ac:dyDescent="0.35">
      <c r="A50" s="5" t="s">
        <v>46</v>
      </c>
      <c r="B50" s="3">
        <v>0.42</v>
      </c>
    </row>
    <row r="51" spans="1:2" ht="15" thickBot="1" x14ac:dyDescent="0.35">
      <c r="A51" s="5" t="s">
        <v>47</v>
      </c>
      <c r="B51" s="4">
        <v>0.5</v>
      </c>
    </row>
    <row r="52" spans="1:2" ht="15" thickBot="1" x14ac:dyDescent="0.35">
      <c r="A52" s="5" t="s">
        <v>48</v>
      </c>
      <c r="B52" s="4">
        <v>0.56999999999999995</v>
      </c>
    </row>
    <row r="53" spans="1:2" ht="15" thickBot="1" x14ac:dyDescent="0.35">
      <c r="A53" s="5" t="s">
        <v>49</v>
      </c>
      <c r="B53" s="4">
        <v>0.65</v>
      </c>
    </row>
    <row r="54" spans="1:2" ht="15" thickBot="1" x14ac:dyDescent="0.35">
      <c r="A54" s="5" t="s">
        <v>50</v>
      </c>
      <c r="B54" s="4">
        <v>0.73</v>
      </c>
    </row>
    <row r="55" spans="1:2" ht="15" thickBot="1" x14ac:dyDescent="0.35">
      <c r="A55" s="5" t="s">
        <v>51</v>
      </c>
      <c r="B55" s="4">
        <v>0.81</v>
      </c>
    </row>
    <row r="56" spans="1:2" ht="15" thickBot="1" x14ac:dyDescent="0.35">
      <c r="A56" s="5" t="s">
        <v>52</v>
      </c>
      <c r="B56" s="4">
        <v>0.89</v>
      </c>
    </row>
    <row r="57" spans="1:2" ht="15" thickBot="1" x14ac:dyDescent="0.35">
      <c r="A57" s="5" t="s">
        <v>53</v>
      </c>
      <c r="B57" s="4">
        <v>0.97</v>
      </c>
    </row>
    <row r="58" spans="1:2" ht="15" thickBot="1" x14ac:dyDescent="0.35">
      <c r="A58" s="5" t="s">
        <v>54</v>
      </c>
      <c r="B58" s="4">
        <v>1.05</v>
      </c>
    </row>
    <row r="59" spans="1:2" ht="15" thickBot="1" x14ac:dyDescent="0.35">
      <c r="A59" s="5" t="s">
        <v>55</v>
      </c>
      <c r="B59" s="3">
        <v>0.47</v>
      </c>
    </row>
    <row r="60" spans="1:2" ht="15" thickBot="1" x14ac:dyDescent="0.35">
      <c r="A60" s="5" t="s">
        <v>56</v>
      </c>
      <c r="B60" s="4">
        <v>0.55000000000000004</v>
      </c>
    </row>
    <row r="61" spans="1:2" ht="15" thickBot="1" x14ac:dyDescent="0.35">
      <c r="A61" s="5" t="s">
        <v>57</v>
      </c>
      <c r="B61" s="4">
        <v>0.62</v>
      </c>
    </row>
    <row r="62" spans="1:2" ht="15" thickBot="1" x14ac:dyDescent="0.35">
      <c r="A62" s="5" t="s">
        <v>58</v>
      </c>
      <c r="B62" s="4">
        <v>0.7</v>
      </c>
    </row>
    <row r="63" spans="1:2" ht="15" thickBot="1" x14ac:dyDescent="0.35">
      <c r="A63" s="5" t="s">
        <v>59</v>
      </c>
      <c r="B63" s="4">
        <v>0.78</v>
      </c>
    </row>
    <row r="64" spans="1:2" ht="15" thickBot="1" x14ac:dyDescent="0.35">
      <c r="A64" s="5" t="s">
        <v>60</v>
      </c>
      <c r="B64" s="4">
        <v>0.86</v>
      </c>
    </row>
    <row r="65" spans="1:2" ht="15" thickBot="1" x14ac:dyDescent="0.35">
      <c r="A65" s="5" t="s">
        <v>61</v>
      </c>
      <c r="B65" s="4">
        <v>0.94</v>
      </c>
    </row>
    <row r="66" spans="1:2" ht="15" thickBot="1" x14ac:dyDescent="0.35">
      <c r="A66" s="5" t="s">
        <v>62</v>
      </c>
      <c r="B66" s="4">
        <v>1.02</v>
      </c>
    </row>
    <row r="67" spans="1:2" ht="15" thickBot="1" x14ac:dyDescent="0.35">
      <c r="A67" s="5" t="s">
        <v>63</v>
      </c>
      <c r="B67" s="4">
        <v>1.1000000000000001</v>
      </c>
    </row>
    <row r="68" spans="1:2" ht="15" thickBot="1" x14ac:dyDescent="0.35">
      <c r="A68" s="5" t="s">
        <v>64</v>
      </c>
      <c r="B68" s="4">
        <v>0.55000000000000004</v>
      </c>
    </row>
    <row r="69" spans="1:2" ht="15" thickBot="1" x14ac:dyDescent="0.35">
      <c r="A69" s="5" t="s">
        <v>65</v>
      </c>
      <c r="B69" s="3">
        <v>0.63</v>
      </c>
    </row>
    <row r="70" spans="1:2" ht="15" thickBot="1" x14ac:dyDescent="0.35">
      <c r="A70" s="5" t="s">
        <v>66</v>
      </c>
      <c r="B70" s="4">
        <v>0.71</v>
      </c>
    </row>
    <row r="71" spans="1:2" ht="15" thickBot="1" x14ac:dyDescent="0.35">
      <c r="A71" s="5" t="s">
        <v>67</v>
      </c>
      <c r="B71" s="4">
        <v>0.79</v>
      </c>
    </row>
    <row r="72" spans="1:2" ht="15" thickBot="1" x14ac:dyDescent="0.35">
      <c r="A72" s="5" t="s">
        <v>68</v>
      </c>
      <c r="B72" s="4">
        <v>0.87</v>
      </c>
    </row>
    <row r="73" spans="1:2" ht="15" thickBot="1" x14ac:dyDescent="0.35">
      <c r="A73" s="5" t="s">
        <v>69</v>
      </c>
      <c r="B73" s="4">
        <v>0.95</v>
      </c>
    </row>
    <row r="74" spans="1:2" ht="15" thickBot="1" x14ac:dyDescent="0.35">
      <c r="A74" s="5" t="s">
        <v>70</v>
      </c>
      <c r="B74" s="4">
        <v>1.03</v>
      </c>
    </row>
    <row r="75" spans="1:2" ht="15" thickBot="1" x14ac:dyDescent="0.35">
      <c r="A75" s="5" t="s">
        <v>71</v>
      </c>
      <c r="B75" s="4">
        <v>1.1000000000000001</v>
      </c>
    </row>
    <row r="76" spans="1:2" ht="15" thickBot="1" x14ac:dyDescent="0.35">
      <c r="A76" s="5" t="s">
        <v>72</v>
      </c>
      <c r="B76" s="4">
        <v>1.18</v>
      </c>
    </row>
    <row r="77" spans="1:2" ht="15" thickBot="1" x14ac:dyDescent="0.35">
      <c r="A77" s="5" t="s">
        <v>73</v>
      </c>
      <c r="B77" s="4">
        <v>0.55000000000000004</v>
      </c>
    </row>
    <row r="78" spans="1:2" ht="15" thickBot="1" x14ac:dyDescent="0.35">
      <c r="A78" s="5" t="s">
        <v>74</v>
      </c>
      <c r="B78" s="3">
        <v>0.72</v>
      </c>
    </row>
    <row r="79" spans="1:2" ht="15" thickBot="1" x14ac:dyDescent="0.35">
      <c r="A79" s="5" t="s">
        <v>75</v>
      </c>
      <c r="B79" s="4">
        <v>0.8</v>
      </c>
    </row>
    <row r="80" spans="1:2" ht="15" thickBot="1" x14ac:dyDescent="0.35">
      <c r="A80" s="5" t="s">
        <v>76</v>
      </c>
      <c r="B80" s="4">
        <v>0.87</v>
      </c>
    </row>
    <row r="81" spans="1:2" ht="15" thickBot="1" x14ac:dyDescent="0.35">
      <c r="A81" s="5" t="s">
        <v>77</v>
      </c>
      <c r="B81" s="4">
        <v>0.95</v>
      </c>
    </row>
    <row r="82" spans="1:2" ht="15" thickBot="1" x14ac:dyDescent="0.35">
      <c r="A82" s="5" t="s">
        <v>78</v>
      </c>
      <c r="B82" s="4">
        <v>1.03</v>
      </c>
    </row>
    <row r="83" spans="1:2" ht="15" thickBot="1" x14ac:dyDescent="0.35">
      <c r="A83" s="5" t="s">
        <v>79</v>
      </c>
      <c r="B83" s="4">
        <v>1.1100000000000001</v>
      </c>
    </row>
    <row r="84" spans="1:2" ht="15" thickBot="1" x14ac:dyDescent="0.35">
      <c r="A84" s="5" t="s">
        <v>80</v>
      </c>
      <c r="B84" s="4">
        <v>1.19</v>
      </c>
    </row>
    <row r="85" spans="1:2" ht="15" thickBot="1" x14ac:dyDescent="0.35">
      <c r="A85" s="5" t="s">
        <v>81</v>
      </c>
      <c r="B85" s="4">
        <v>1.27</v>
      </c>
    </row>
    <row r="86" spans="1:2" ht="15" thickBot="1" x14ac:dyDescent="0.35">
      <c r="A86" s="5" t="s">
        <v>82</v>
      </c>
      <c r="B86" s="3">
        <v>0.88</v>
      </c>
    </row>
    <row r="87" spans="1:2" ht="15" thickBot="1" x14ac:dyDescent="0.35">
      <c r="A87" s="5" t="s">
        <v>83</v>
      </c>
      <c r="B87" s="4">
        <v>0.96</v>
      </c>
    </row>
    <row r="88" spans="1:2" ht="15" thickBot="1" x14ac:dyDescent="0.35">
      <c r="A88" s="5" t="s">
        <v>84</v>
      </c>
      <c r="B88" s="4">
        <v>1.03</v>
      </c>
    </row>
    <row r="89" spans="1:2" ht="15" thickBot="1" x14ac:dyDescent="0.35">
      <c r="A89" s="5" t="s">
        <v>85</v>
      </c>
      <c r="B89" s="4">
        <v>1.1100000000000001</v>
      </c>
    </row>
    <row r="90" spans="1:2" ht="15" thickBot="1" x14ac:dyDescent="0.35">
      <c r="A90" s="5" t="s">
        <v>86</v>
      </c>
      <c r="B90" s="4">
        <v>1.19</v>
      </c>
    </row>
    <row r="91" spans="1:2" ht="15" thickBot="1" x14ac:dyDescent="0.35">
      <c r="A91" s="5" t="s">
        <v>87</v>
      </c>
      <c r="B91" s="4">
        <v>1.27</v>
      </c>
    </row>
    <row r="92" spans="1:2" ht="15" thickBot="1" x14ac:dyDescent="0.35">
      <c r="A92" s="5" t="s">
        <v>88</v>
      </c>
      <c r="B92" s="4">
        <v>1.35</v>
      </c>
    </row>
    <row r="93" spans="1:2" ht="15" thickBot="1" x14ac:dyDescent="0.35">
      <c r="A93" s="5" t="s">
        <v>89</v>
      </c>
      <c r="B93" s="4">
        <v>1.43</v>
      </c>
    </row>
    <row r="94" spans="1:2" ht="15" thickBot="1" x14ac:dyDescent="0.35">
      <c r="A94" s="5" t="s">
        <v>90</v>
      </c>
      <c r="B94" s="4">
        <v>1.51</v>
      </c>
    </row>
    <row r="95" spans="1:2" ht="15" thickBot="1" x14ac:dyDescent="0.35">
      <c r="A95" s="5" t="s">
        <v>91</v>
      </c>
      <c r="B95" s="3">
        <v>1.05</v>
      </c>
    </row>
    <row r="96" spans="1:2" ht="15" thickBot="1" x14ac:dyDescent="0.35">
      <c r="A96" s="5" t="s">
        <v>92</v>
      </c>
      <c r="B96" s="4">
        <v>1.1299999999999999</v>
      </c>
    </row>
    <row r="97" spans="1:2" ht="15" thickBot="1" x14ac:dyDescent="0.35">
      <c r="A97" s="5" t="s">
        <v>93</v>
      </c>
      <c r="B97" s="4">
        <v>1.2</v>
      </c>
    </row>
    <row r="98" spans="1:2" ht="15" thickBot="1" x14ac:dyDescent="0.35">
      <c r="A98" s="5" t="s">
        <v>94</v>
      </c>
      <c r="B98" s="4">
        <v>1.28</v>
      </c>
    </row>
    <row r="99" spans="1:2" ht="15" thickBot="1" x14ac:dyDescent="0.35">
      <c r="A99" s="5" t="s">
        <v>95</v>
      </c>
      <c r="B99" s="4">
        <v>1.36</v>
      </c>
    </row>
    <row r="100" spans="1:2" ht="15" thickBot="1" x14ac:dyDescent="0.35">
      <c r="A100" s="5" t="s">
        <v>96</v>
      </c>
      <c r="B100" s="4">
        <v>1.44</v>
      </c>
    </row>
    <row r="101" spans="1:2" ht="15" thickBot="1" x14ac:dyDescent="0.35">
      <c r="A101" s="5" t="s">
        <v>97</v>
      </c>
      <c r="B101" s="4">
        <v>1.52</v>
      </c>
    </row>
    <row r="102" spans="1:2" ht="15" thickBot="1" x14ac:dyDescent="0.35">
      <c r="A102" s="5" t="s">
        <v>98</v>
      </c>
      <c r="B102" s="4">
        <v>1.6</v>
      </c>
    </row>
    <row r="103" spans="1:2" ht="15" thickBot="1" x14ac:dyDescent="0.35">
      <c r="A103" s="5" t="s">
        <v>99</v>
      </c>
      <c r="B103" s="4">
        <v>1.67</v>
      </c>
    </row>
    <row r="104" spans="1:2" ht="15" thickBot="1" x14ac:dyDescent="0.35">
      <c r="A104" s="5" t="s">
        <v>100</v>
      </c>
      <c r="B104" s="3">
        <v>1.21</v>
      </c>
    </row>
    <row r="105" spans="1:2" ht="15" thickBot="1" x14ac:dyDescent="0.35">
      <c r="A105" s="5" t="s">
        <v>101</v>
      </c>
      <c r="B105" s="4">
        <v>1.28</v>
      </c>
    </row>
    <row r="106" spans="1:2" ht="15" thickBot="1" x14ac:dyDescent="0.35">
      <c r="A106" s="5" t="s">
        <v>102</v>
      </c>
      <c r="B106" s="4">
        <v>1.36</v>
      </c>
    </row>
    <row r="107" spans="1:2" ht="15" thickBot="1" x14ac:dyDescent="0.35">
      <c r="A107" s="5" t="s">
        <v>103</v>
      </c>
      <c r="B107" s="4">
        <v>1.44</v>
      </c>
    </row>
    <row r="108" spans="1:2" ht="15" thickBot="1" x14ac:dyDescent="0.35">
      <c r="A108" s="5" t="s">
        <v>104</v>
      </c>
      <c r="B108" s="4">
        <v>1.52</v>
      </c>
    </row>
    <row r="109" spans="1:2" ht="15" thickBot="1" x14ac:dyDescent="0.35">
      <c r="A109" s="5" t="s">
        <v>105</v>
      </c>
      <c r="B109" s="4">
        <v>1.6</v>
      </c>
    </row>
    <row r="110" spans="1:2" ht="15" thickBot="1" x14ac:dyDescent="0.35">
      <c r="A110" s="5" t="s">
        <v>106</v>
      </c>
      <c r="B110" s="4">
        <v>1.68</v>
      </c>
    </row>
    <row r="111" spans="1:2" ht="15" thickBot="1" x14ac:dyDescent="0.35">
      <c r="A111" s="5" t="s">
        <v>107</v>
      </c>
      <c r="B111" s="4">
        <v>1.76</v>
      </c>
    </row>
    <row r="112" spans="1:2" ht="15" thickBot="1" x14ac:dyDescent="0.35">
      <c r="A112" s="5" t="s">
        <v>108</v>
      </c>
      <c r="B112" s="4">
        <v>1.83</v>
      </c>
    </row>
    <row r="113" spans="1:2" ht="15" thickBot="1" x14ac:dyDescent="0.35">
      <c r="A113" s="5" t="s">
        <v>109</v>
      </c>
      <c r="B113" s="3">
        <v>1.31</v>
      </c>
    </row>
    <row r="114" spans="1:2" ht="15" thickBot="1" x14ac:dyDescent="0.35">
      <c r="A114" s="5" t="s">
        <v>110</v>
      </c>
      <c r="B114" s="4">
        <v>1.38</v>
      </c>
    </row>
    <row r="115" spans="1:2" ht="15" thickBot="1" x14ac:dyDescent="0.35">
      <c r="A115" s="5" t="s">
        <v>111</v>
      </c>
      <c r="B115" s="4">
        <v>1.46</v>
      </c>
    </row>
    <row r="116" spans="1:2" ht="15" thickBot="1" x14ac:dyDescent="0.35">
      <c r="A116" s="5" t="s">
        <v>112</v>
      </c>
      <c r="B116" s="4">
        <v>1.54</v>
      </c>
    </row>
    <row r="117" spans="1:2" ht="15" thickBot="1" x14ac:dyDescent="0.35">
      <c r="A117" s="5" t="s">
        <v>113</v>
      </c>
      <c r="B117" s="4">
        <v>1.62</v>
      </c>
    </row>
    <row r="118" spans="1:2" ht="15" thickBot="1" x14ac:dyDescent="0.35">
      <c r="A118" s="5" t="s">
        <v>114</v>
      </c>
      <c r="B118" s="4">
        <v>1.7</v>
      </c>
    </row>
    <row r="119" spans="1:2" ht="15" thickBot="1" x14ac:dyDescent="0.35">
      <c r="A119" s="5" t="s">
        <v>115</v>
      </c>
      <c r="B119" s="4">
        <v>1.78</v>
      </c>
    </row>
    <row r="120" spans="1:2" ht="15" thickBot="1" x14ac:dyDescent="0.35">
      <c r="A120" s="5" t="s">
        <v>116</v>
      </c>
      <c r="B120" s="4">
        <v>1.86</v>
      </c>
    </row>
    <row r="121" spans="1:2" ht="15" thickBot="1" x14ac:dyDescent="0.35">
      <c r="A121" s="5" t="s">
        <v>117</v>
      </c>
      <c r="B121" s="4">
        <v>1.93</v>
      </c>
    </row>
    <row r="122" spans="1:2" ht="15" thickBot="1" x14ac:dyDescent="0.35">
      <c r="A122" s="5" t="s">
        <v>118</v>
      </c>
      <c r="B122" s="3">
        <v>1.47</v>
      </c>
    </row>
    <row r="123" spans="1:2" ht="15" thickBot="1" x14ac:dyDescent="0.35">
      <c r="A123" s="5" t="s">
        <v>119</v>
      </c>
      <c r="B123" s="4">
        <v>1.54</v>
      </c>
    </row>
    <row r="124" spans="1:2" ht="15" thickBot="1" x14ac:dyDescent="0.35">
      <c r="A124" s="5" t="s">
        <v>120</v>
      </c>
      <c r="B124" s="4">
        <v>1.62</v>
      </c>
    </row>
    <row r="125" spans="1:2" ht="15" thickBot="1" x14ac:dyDescent="0.35">
      <c r="A125" s="5" t="s">
        <v>121</v>
      </c>
      <c r="B125" s="4">
        <v>1.7</v>
      </c>
    </row>
    <row r="126" spans="1:2" ht="15" thickBot="1" x14ac:dyDescent="0.35">
      <c r="A126" s="5" t="s">
        <v>122</v>
      </c>
      <c r="B126" s="4">
        <v>1.78</v>
      </c>
    </row>
    <row r="127" spans="1:2" ht="15" thickBot="1" x14ac:dyDescent="0.35">
      <c r="A127" s="5" t="s">
        <v>123</v>
      </c>
      <c r="B127" s="4">
        <v>1.86</v>
      </c>
    </row>
    <row r="128" spans="1:2" ht="15" thickBot="1" x14ac:dyDescent="0.35">
      <c r="A128" s="5" t="s">
        <v>124</v>
      </c>
      <c r="B128" s="4">
        <v>1.94</v>
      </c>
    </row>
    <row r="129" spans="1:2" ht="15" thickBot="1" x14ac:dyDescent="0.35">
      <c r="A129" s="5" t="s">
        <v>125</v>
      </c>
      <c r="B129" s="4">
        <v>2.02</v>
      </c>
    </row>
    <row r="130" spans="1:2" ht="15" thickBot="1" x14ac:dyDescent="0.35">
      <c r="A130" s="5" t="s">
        <v>126</v>
      </c>
      <c r="B130" s="4">
        <v>2.09</v>
      </c>
    </row>
    <row r="131" spans="1:2" ht="15" thickBot="1" x14ac:dyDescent="0.35">
      <c r="A131" s="5" t="s">
        <v>127</v>
      </c>
      <c r="B131" s="3">
        <v>1.62</v>
      </c>
    </row>
    <row r="132" spans="1:2" ht="15" thickBot="1" x14ac:dyDescent="0.35">
      <c r="A132" s="5" t="s">
        <v>128</v>
      </c>
      <c r="B132" s="4">
        <v>1.7</v>
      </c>
    </row>
    <row r="133" spans="1:2" ht="15" thickBot="1" x14ac:dyDescent="0.35">
      <c r="A133" s="5" t="s">
        <v>129</v>
      </c>
      <c r="B133" s="4">
        <v>1.78</v>
      </c>
    </row>
    <row r="134" spans="1:2" ht="15" thickBot="1" x14ac:dyDescent="0.35">
      <c r="A134" s="5" t="s">
        <v>130</v>
      </c>
      <c r="B134" s="4">
        <v>1.8</v>
      </c>
    </row>
    <row r="135" spans="1:2" ht="15" thickBot="1" x14ac:dyDescent="0.35">
      <c r="A135" s="5" t="s">
        <v>131</v>
      </c>
      <c r="B135" s="4">
        <v>1.94</v>
      </c>
    </row>
    <row r="136" spans="1:2" ht="15" thickBot="1" x14ac:dyDescent="0.35">
      <c r="A136" s="5" t="s">
        <v>132</v>
      </c>
      <c r="B136" s="4">
        <v>2.02</v>
      </c>
    </row>
    <row r="137" spans="1:2" ht="15" thickBot="1" x14ac:dyDescent="0.35">
      <c r="A137" s="5" t="s">
        <v>133</v>
      </c>
      <c r="B137" s="4">
        <v>2.1</v>
      </c>
    </row>
    <row r="138" spans="1:2" ht="15" thickBot="1" x14ac:dyDescent="0.35">
      <c r="A138" s="5" t="s">
        <v>134</v>
      </c>
      <c r="B138" s="4">
        <v>2.17</v>
      </c>
    </row>
    <row r="139" spans="1:2" ht="15" thickBot="1" x14ac:dyDescent="0.35">
      <c r="A139" s="5" t="s">
        <v>135</v>
      </c>
      <c r="B139" s="4">
        <v>2.25</v>
      </c>
    </row>
    <row r="140" spans="1:2" ht="15" thickBot="1" x14ac:dyDescent="0.35">
      <c r="A140" s="5" t="s">
        <v>136</v>
      </c>
      <c r="B140" s="3">
        <v>1.78</v>
      </c>
    </row>
    <row r="141" spans="1:2" ht="15" thickBot="1" x14ac:dyDescent="0.35">
      <c r="A141" s="5" t="s">
        <v>137</v>
      </c>
      <c r="B141" s="4">
        <v>1.86</v>
      </c>
    </row>
    <row r="142" spans="1:2" ht="15" thickBot="1" x14ac:dyDescent="0.35">
      <c r="A142" s="5" t="s">
        <v>138</v>
      </c>
      <c r="B142" s="4">
        <v>1.94</v>
      </c>
    </row>
    <row r="143" spans="1:2" ht="15" thickBot="1" x14ac:dyDescent="0.35">
      <c r="A143" s="5" t="s">
        <v>139</v>
      </c>
      <c r="B143" s="4">
        <v>2.02</v>
      </c>
    </row>
    <row r="144" spans="1:2" ht="15" thickBot="1" x14ac:dyDescent="0.35">
      <c r="A144" s="5" t="s">
        <v>140</v>
      </c>
      <c r="B144" s="4">
        <v>2.1</v>
      </c>
    </row>
    <row r="145" spans="1:2" ht="15" thickBot="1" x14ac:dyDescent="0.35">
      <c r="A145" s="5" t="s">
        <v>141</v>
      </c>
      <c r="B145" s="4">
        <v>2.1800000000000002</v>
      </c>
    </row>
    <row r="146" spans="1:2" ht="15" thickBot="1" x14ac:dyDescent="0.35">
      <c r="A146" s="5" t="s">
        <v>142</v>
      </c>
      <c r="B146" s="4">
        <v>2.2599999999999998</v>
      </c>
    </row>
    <row r="147" spans="1:2" ht="15" thickBot="1" x14ac:dyDescent="0.35">
      <c r="A147" s="5" t="s">
        <v>143</v>
      </c>
      <c r="B147" s="4">
        <v>2.33</v>
      </c>
    </row>
    <row r="148" spans="1:2" ht="15" thickBot="1" x14ac:dyDescent="0.35">
      <c r="A148" s="5" t="s">
        <v>144</v>
      </c>
      <c r="B148" s="4">
        <v>2.41</v>
      </c>
    </row>
    <row r="149" spans="1:2" ht="15" thickBot="1" x14ac:dyDescent="0.35">
      <c r="A149" s="5" t="s">
        <v>145</v>
      </c>
      <c r="B149" s="3">
        <v>1.94</v>
      </c>
    </row>
    <row r="150" spans="1:2" ht="15" thickBot="1" x14ac:dyDescent="0.35">
      <c r="A150" s="5" t="s">
        <v>146</v>
      </c>
      <c r="B150" s="4">
        <v>2.02</v>
      </c>
    </row>
    <row r="151" spans="1:2" ht="15" thickBot="1" x14ac:dyDescent="0.35">
      <c r="A151" s="5" t="s">
        <v>147</v>
      </c>
      <c r="B151" s="4">
        <v>2.1</v>
      </c>
    </row>
    <row r="152" spans="1:2" ht="15" thickBot="1" x14ac:dyDescent="0.35">
      <c r="A152" s="5" t="s">
        <v>148</v>
      </c>
      <c r="B152" s="4">
        <v>2.1800000000000002</v>
      </c>
    </row>
    <row r="153" spans="1:2" ht="15" thickBot="1" x14ac:dyDescent="0.35">
      <c r="A153" s="5" t="s">
        <v>149</v>
      </c>
      <c r="B153" s="4">
        <v>2.2599999999999998</v>
      </c>
    </row>
    <row r="154" spans="1:2" ht="15" thickBot="1" x14ac:dyDescent="0.35">
      <c r="A154" s="5" t="s">
        <v>150</v>
      </c>
      <c r="B154" s="4">
        <v>2.34</v>
      </c>
    </row>
    <row r="155" spans="1:2" ht="15" thickBot="1" x14ac:dyDescent="0.35">
      <c r="A155" s="5" t="s">
        <v>151</v>
      </c>
      <c r="B155" s="4">
        <v>2.42</v>
      </c>
    </row>
    <row r="156" spans="1:2" ht="15" thickBot="1" x14ac:dyDescent="0.35">
      <c r="A156" s="5" t="s">
        <v>152</v>
      </c>
      <c r="B156" s="4">
        <v>2.4900000000000002</v>
      </c>
    </row>
    <row r="157" spans="1:2" ht="15" thickBot="1" x14ac:dyDescent="0.35">
      <c r="A157" s="5" t="s">
        <v>153</v>
      </c>
      <c r="B157" s="4">
        <v>2.57</v>
      </c>
    </row>
    <row r="158" spans="1:2" ht="15" thickBot="1" x14ac:dyDescent="0.35">
      <c r="A158" s="5" t="s">
        <v>154</v>
      </c>
      <c r="B158" s="3">
        <v>2.1</v>
      </c>
    </row>
    <row r="159" spans="1:2" ht="15" thickBot="1" x14ac:dyDescent="0.35">
      <c r="A159" s="5" t="s">
        <v>155</v>
      </c>
      <c r="B159" s="4">
        <v>2.1800000000000002</v>
      </c>
    </row>
    <row r="160" spans="1:2" ht="15" thickBot="1" x14ac:dyDescent="0.35">
      <c r="A160" s="5" t="s">
        <v>156</v>
      </c>
      <c r="B160" s="4">
        <v>2.2599999999999998</v>
      </c>
    </row>
    <row r="161" spans="1:2" ht="15" thickBot="1" x14ac:dyDescent="0.35">
      <c r="A161" s="5" t="s">
        <v>157</v>
      </c>
      <c r="B161" s="4">
        <v>2.34</v>
      </c>
    </row>
    <row r="162" spans="1:2" ht="15" thickBot="1" x14ac:dyDescent="0.35">
      <c r="A162" s="5" t="s">
        <v>158</v>
      </c>
      <c r="B162" s="4">
        <v>2.42</v>
      </c>
    </row>
    <row r="163" spans="1:2" ht="15" thickBot="1" x14ac:dyDescent="0.35">
      <c r="A163" s="5" t="s">
        <v>159</v>
      </c>
      <c r="B163" s="4">
        <v>2.5</v>
      </c>
    </row>
    <row r="164" spans="1:2" ht="15" thickBot="1" x14ac:dyDescent="0.35">
      <c r="A164" s="5" t="s">
        <v>160</v>
      </c>
      <c r="B164" s="4">
        <v>2.58</v>
      </c>
    </row>
    <row r="165" spans="1:2" ht="15" thickBot="1" x14ac:dyDescent="0.35">
      <c r="A165" s="5" t="s">
        <v>161</v>
      </c>
      <c r="B165" s="4">
        <v>2.65</v>
      </c>
    </row>
    <row r="166" spans="1:2" ht="15" thickBot="1" x14ac:dyDescent="0.35">
      <c r="A166" s="5" t="s">
        <v>162</v>
      </c>
      <c r="B166" s="4">
        <v>2.73</v>
      </c>
    </row>
    <row r="167" spans="1:2" ht="15" thickBot="1" x14ac:dyDescent="0.35">
      <c r="A167" s="5" t="s">
        <v>163</v>
      </c>
      <c r="B167" s="3">
        <v>2.2599999999999998</v>
      </c>
    </row>
    <row r="168" spans="1:2" ht="15" thickBot="1" x14ac:dyDescent="0.35">
      <c r="A168" s="5" t="s">
        <v>164</v>
      </c>
      <c r="B168" s="4">
        <v>2.34</v>
      </c>
    </row>
    <row r="169" spans="1:2" ht="15" thickBot="1" x14ac:dyDescent="0.35">
      <c r="A169" s="5" t="s">
        <v>165</v>
      </c>
      <c r="B169" s="4">
        <v>2.42</v>
      </c>
    </row>
    <row r="170" spans="1:2" ht="15" thickBot="1" x14ac:dyDescent="0.35">
      <c r="A170" s="5" t="s">
        <v>166</v>
      </c>
      <c r="B170" s="4">
        <v>2.5</v>
      </c>
    </row>
    <row r="171" spans="1:2" ht="15" thickBot="1" x14ac:dyDescent="0.35">
      <c r="A171" s="5" t="s">
        <v>167</v>
      </c>
      <c r="B171" s="4">
        <v>2.58</v>
      </c>
    </row>
    <row r="172" spans="1:2" ht="15" thickBot="1" x14ac:dyDescent="0.35">
      <c r="A172" s="5" t="s">
        <v>168</v>
      </c>
      <c r="B172" s="4">
        <v>2.65</v>
      </c>
    </row>
    <row r="173" spans="1:2" ht="15" thickBot="1" x14ac:dyDescent="0.35">
      <c r="A173" s="5" t="s">
        <v>169</v>
      </c>
      <c r="B173" s="4">
        <v>2.73</v>
      </c>
    </row>
    <row r="174" spans="1:2" ht="15" thickBot="1" x14ac:dyDescent="0.35">
      <c r="A174" s="5" t="s">
        <v>170</v>
      </c>
      <c r="B174" s="4">
        <v>2.81</v>
      </c>
    </row>
    <row r="175" spans="1:2" ht="15" thickBot="1" x14ac:dyDescent="0.35">
      <c r="A175" s="5" t="s">
        <v>171</v>
      </c>
      <c r="B175" s="4">
        <v>2.89</v>
      </c>
    </row>
    <row r="176" spans="1:2" ht="15" thickBot="1" x14ac:dyDescent="0.35">
      <c r="A176" s="5" t="s">
        <v>172</v>
      </c>
      <c r="B176" s="3">
        <v>2.42</v>
      </c>
    </row>
    <row r="177" spans="1:2" ht="15" thickBot="1" x14ac:dyDescent="0.35">
      <c r="A177" s="5" t="s">
        <v>173</v>
      </c>
      <c r="B177" s="4">
        <v>2.5</v>
      </c>
    </row>
    <row r="178" spans="1:2" ht="15" thickBot="1" x14ac:dyDescent="0.35">
      <c r="A178" s="5" t="s">
        <v>174</v>
      </c>
      <c r="B178" s="4">
        <v>2.58</v>
      </c>
    </row>
    <row r="179" spans="1:2" ht="15" thickBot="1" x14ac:dyDescent="0.35">
      <c r="A179" s="5" t="s">
        <v>175</v>
      </c>
      <c r="B179" s="4">
        <v>2.66</v>
      </c>
    </row>
    <row r="180" spans="1:2" ht="15" thickBot="1" x14ac:dyDescent="0.35">
      <c r="A180" s="5" t="s">
        <v>176</v>
      </c>
      <c r="B180" s="4">
        <v>2.74</v>
      </c>
    </row>
    <row r="181" spans="1:2" ht="15" thickBot="1" x14ac:dyDescent="0.35">
      <c r="A181" s="5" t="s">
        <v>177</v>
      </c>
      <c r="B181" s="4">
        <v>2.81</v>
      </c>
    </row>
    <row r="182" spans="1:2" ht="15" thickBot="1" x14ac:dyDescent="0.35">
      <c r="A182" s="5" t="s">
        <v>178</v>
      </c>
      <c r="B182" s="4">
        <v>2.89</v>
      </c>
    </row>
    <row r="183" spans="1:2" ht="15" thickBot="1" x14ac:dyDescent="0.35">
      <c r="A183" s="5" t="s">
        <v>179</v>
      </c>
      <c r="B183" s="4">
        <v>2.97</v>
      </c>
    </row>
    <row r="184" spans="1:2" ht="15" thickBot="1" x14ac:dyDescent="0.35">
      <c r="A184" s="5" t="s">
        <v>180</v>
      </c>
      <c r="B184" s="4">
        <v>3.05</v>
      </c>
    </row>
    <row r="185" spans="1:2" ht="15" thickBot="1" x14ac:dyDescent="0.35">
      <c r="A185" s="5" t="s">
        <v>181</v>
      </c>
      <c r="B185" s="3">
        <v>2.58</v>
      </c>
    </row>
    <row r="186" spans="1:2" ht="15" thickBot="1" x14ac:dyDescent="0.35">
      <c r="A186" s="5" t="s">
        <v>182</v>
      </c>
      <c r="B186" s="4">
        <v>2.66</v>
      </c>
    </row>
    <row r="187" spans="1:2" ht="15" thickBot="1" x14ac:dyDescent="0.35">
      <c r="A187" s="5" t="s">
        <v>183</v>
      </c>
      <c r="B187" s="4">
        <v>2.74</v>
      </c>
    </row>
    <row r="188" spans="1:2" ht="15" thickBot="1" x14ac:dyDescent="0.35">
      <c r="A188" s="5" t="s">
        <v>184</v>
      </c>
      <c r="B188" s="4">
        <v>2.82</v>
      </c>
    </row>
    <row r="189" spans="1:2" ht="15" thickBot="1" x14ac:dyDescent="0.35">
      <c r="A189" s="5" t="s">
        <v>185</v>
      </c>
      <c r="B189" s="4">
        <v>2.9</v>
      </c>
    </row>
    <row r="190" spans="1:2" ht="15" thickBot="1" x14ac:dyDescent="0.35">
      <c r="A190" s="5" t="s">
        <v>186</v>
      </c>
      <c r="B190" s="4">
        <v>2.98</v>
      </c>
    </row>
    <row r="191" spans="1:2" ht="15" thickBot="1" x14ac:dyDescent="0.35">
      <c r="A191" s="5" t="s">
        <v>187</v>
      </c>
      <c r="B191" s="4">
        <v>3.05</v>
      </c>
    </row>
    <row r="192" spans="1:2" ht="15" thickBot="1" x14ac:dyDescent="0.35">
      <c r="A192" s="5" t="s">
        <v>188</v>
      </c>
      <c r="B192" s="4">
        <v>3.13</v>
      </c>
    </row>
    <row r="193" spans="1:2" ht="15" thickBot="1" x14ac:dyDescent="0.35">
      <c r="A193" s="5" t="s">
        <v>189</v>
      </c>
      <c r="B193" s="4">
        <v>3.21</v>
      </c>
    </row>
    <row r="194" spans="1:2" ht="15" thickBot="1" x14ac:dyDescent="0.35">
      <c r="A194" s="5" t="s">
        <v>190</v>
      </c>
      <c r="B194" s="3">
        <v>2.74</v>
      </c>
    </row>
    <row r="195" spans="1:2" ht="15" thickBot="1" x14ac:dyDescent="0.35">
      <c r="A195" s="5" t="s">
        <v>191</v>
      </c>
      <c r="B195" s="4">
        <v>2.82</v>
      </c>
    </row>
    <row r="196" spans="1:2" ht="15" thickBot="1" x14ac:dyDescent="0.35">
      <c r="A196" s="5" t="s">
        <v>192</v>
      </c>
      <c r="B196" s="4">
        <v>2.9</v>
      </c>
    </row>
    <row r="197" spans="1:2" ht="15" thickBot="1" x14ac:dyDescent="0.35">
      <c r="A197" s="5" t="s">
        <v>193</v>
      </c>
      <c r="B197" s="4">
        <v>2.98</v>
      </c>
    </row>
    <row r="198" spans="1:2" ht="15" thickBot="1" x14ac:dyDescent="0.35">
      <c r="A198" s="5" t="s">
        <v>194</v>
      </c>
      <c r="B198" s="4">
        <v>3.06</v>
      </c>
    </row>
    <row r="199" spans="1:2" ht="15" thickBot="1" x14ac:dyDescent="0.35">
      <c r="A199" s="5" t="s">
        <v>195</v>
      </c>
      <c r="B199" s="4">
        <v>3.14</v>
      </c>
    </row>
    <row r="200" spans="1:2" ht="15" thickBot="1" x14ac:dyDescent="0.35">
      <c r="A200" s="5" t="s">
        <v>196</v>
      </c>
      <c r="B200" s="4">
        <v>3.21</v>
      </c>
    </row>
    <row r="201" spans="1:2" ht="15" thickBot="1" x14ac:dyDescent="0.35">
      <c r="A201" s="5" t="s">
        <v>197</v>
      </c>
      <c r="B201" s="4">
        <v>3.29</v>
      </c>
    </row>
    <row r="202" spans="1:2" ht="15" thickBot="1" x14ac:dyDescent="0.35">
      <c r="A202" s="5" t="s">
        <v>198</v>
      </c>
      <c r="B202" s="4">
        <v>3.37</v>
      </c>
    </row>
    <row r="203" spans="1:2" ht="15" thickBot="1" x14ac:dyDescent="0.35">
      <c r="A203" s="5" t="s">
        <v>199</v>
      </c>
      <c r="B203" s="3">
        <v>2.9</v>
      </c>
    </row>
    <row r="204" spans="1:2" ht="15" thickBot="1" x14ac:dyDescent="0.35">
      <c r="A204" s="5" t="s">
        <v>200</v>
      </c>
      <c r="B204" s="4">
        <v>2.98</v>
      </c>
    </row>
    <row r="205" spans="1:2" ht="15" thickBot="1" x14ac:dyDescent="0.35">
      <c r="A205" s="5" t="s">
        <v>201</v>
      </c>
      <c r="B205" s="4">
        <v>3.06</v>
      </c>
    </row>
    <row r="206" spans="1:2" ht="15" thickBot="1" x14ac:dyDescent="0.35">
      <c r="A206" s="5" t="s">
        <v>202</v>
      </c>
      <c r="B206" s="4">
        <v>3.14</v>
      </c>
    </row>
    <row r="207" spans="1:2" ht="15" thickBot="1" x14ac:dyDescent="0.35">
      <c r="A207" s="5" t="s">
        <v>203</v>
      </c>
      <c r="B207" s="4">
        <v>3.22</v>
      </c>
    </row>
    <row r="208" spans="1:2" ht="15" thickBot="1" x14ac:dyDescent="0.35">
      <c r="A208" s="5" t="s">
        <v>204</v>
      </c>
      <c r="B208" s="4">
        <v>3.3</v>
      </c>
    </row>
    <row r="209" spans="1:2" ht="15" thickBot="1" x14ac:dyDescent="0.35">
      <c r="A209" s="5" t="s">
        <v>205</v>
      </c>
      <c r="B209" s="4">
        <v>3.37</v>
      </c>
    </row>
    <row r="210" spans="1:2" ht="15" thickBot="1" x14ac:dyDescent="0.35">
      <c r="A210" s="5" t="s">
        <v>206</v>
      </c>
      <c r="B210" s="4">
        <v>3.45</v>
      </c>
    </row>
    <row r="211" spans="1:2" ht="15" thickBot="1" x14ac:dyDescent="0.35">
      <c r="A211" s="5" t="s">
        <v>207</v>
      </c>
      <c r="B211" s="4">
        <v>3.53</v>
      </c>
    </row>
    <row r="212" spans="1:2" ht="15" thickBot="1" x14ac:dyDescent="0.35">
      <c r="A212" s="5" t="s">
        <v>208</v>
      </c>
      <c r="B212" s="3">
        <v>2.9</v>
      </c>
    </row>
    <row r="213" spans="1:2" ht="15" thickBot="1" x14ac:dyDescent="0.35">
      <c r="A213" s="5" t="s">
        <v>209</v>
      </c>
      <c r="B213" s="4">
        <v>2.98</v>
      </c>
    </row>
    <row r="214" spans="1:2" ht="15" thickBot="1" x14ac:dyDescent="0.35">
      <c r="A214" s="5" t="s">
        <v>210</v>
      </c>
      <c r="B214" s="4">
        <v>3.06</v>
      </c>
    </row>
    <row r="215" spans="1:2" ht="15" thickBot="1" x14ac:dyDescent="0.35">
      <c r="A215" s="5" t="s">
        <v>211</v>
      </c>
      <c r="B215" s="4">
        <v>3.14</v>
      </c>
    </row>
    <row r="216" spans="1:2" ht="15" thickBot="1" x14ac:dyDescent="0.35">
      <c r="A216" s="5" t="s">
        <v>212</v>
      </c>
      <c r="B216" s="4">
        <v>3.22</v>
      </c>
    </row>
    <row r="217" spans="1:2" ht="15" thickBot="1" x14ac:dyDescent="0.35">
      <c r="A217" s="5" t="s">
        <v>213</v>
      </c>
      <c r="B217" s="4">
        <v>3.3</v>
      </c>
    </row>
    <row r="218" spans="1:2" ht="15" thickBot="1" x14ac:dyDescent="0.35">
      <c r="A218" s="5" t="s">
        <v>214</v>
      </c>
      <c r="B218" s="4">
        <v>3.37</v>
      </c>
    </row>
    <row r="219" spans="1:2" ht="15" thickBot="1" x14ac:dyDescent="0.35">
      <c r="A219" s="5" t="s">
        <v>215</v>
      </c>
      <c r="B219" s="4">
        <v>3.45</v>
      </c>
    </row>
    <row r="220" spans="1:2" ht="15" thickBot="1" x14ac:dyDescent="0.35">
      <c r="A220" s="5" t="s">
        <v>216</v>
      </c>
      <c r="B220" s="4">
        <v>3.53</v>
      </c>
    </row>
    <row r="221" spans="1:2" ht="15" thickBot="1" x14ac:dyDescent="0.35">
      <c r="A221" s="5" t="s">
        <v>217</v>
      </c>
      <c r="B221" s="3">
        <v>3.22</v>
      </c>
    </row>
    <row r="222" spans="1:2" ht="15" thickBot="1" x14ac:dyDescent="0.35">
      <c r="A222" s="5" t="s">
        <v>218</v>
      </c>
      <c r="B222" s="4">
        <v>3.3</v>
      </c>
    </row>
    <row r="223" spans="1:2" ht="15" thickBot="1" x14ac:dyDescent="0.35">
      <c r="A223" s="5" t="s">
        <v>219</v>
      </c>
      <c r="B223" s="4">
        <v>3.38</v>
      </c>
    </row>
    <row r="224" spans="1:2" ht="15" thickBot="1" x14ac:dyDescent="0.35">
      <c r="A224" s="5" t="s">
        <v>220</v>
      </c>
      <c r="B224" s="4">
        <v>3.46</v>
      </c>
    </row>
    <row r="225" spans="1:2" ht="15" thickBot="1" x14ac:dyDescent="0.35">
      <c r="A225" s="5" t="s">
        <v>221</v>
      </c>
      <c r="B225" s="4">
        <v>3.53</v>
      </c>
    </row>
    <row r="226" spans="1:2" ht="15" thickBot="1" x14ac:dyDescent="0.35">
      <c r="A226" s="5" t="s">
        <v>222</v>
      </c>
      <c r="B226" s="4">
        <v>3.61</v>
      </c>
    </row>
    <row r="227" spans="1:2" ht="15" thickBot="1" x14ac:dyDescent="0.35">
      <c r="A227" s="5" t="s">
        <v>223</v>
      </c>
      <c r="B227" s="4">
        <v>3.69</v>
      </c>
    </row>
    <row r="228" spans="1:2" ht="15" thickBot="1" x14ac:dyDescent="0.35">
      <c r="A228" s="5" t="s">
        <v>224</v>
      </c>
      <c r="B228" s="4">
        <v>3.77</v>
      </c>
    </row>
    <row r="229" spans="1:2" ht="15" thickBot="1" x14ac:dyDescent="0.35">
      <c r="A229" s="5" t="s">
        <v>225</v>
      </c>
      <c r="B229" s="4">
        <v>3.85</v>
      </c>
    </row>
    <row r="230" spans="1:2" ht="15" thickBot="1" x14ac:dyDescent="0.35">
      <c r="A230" s="5" t="s">
        <v>226</v>
      </c>
      <c r="B230" s="3">
        <v>3.38</v>
      </c>
    </row>
    <row r="231" spans="1:2" ht="15" thickBot="1" x14ac:dyDescent="0.35">
      <c r="A231" s="5" t="s">
        <v>227</v>
      </c>
      <c r="B231" s="4">
        <v>3.46</v>
      </c>
    </row>
    <row r="232" spans="1:2" ht="15" thickBot="1" x14ac:dyDescent="0.35">
      <c r="A232" s="5" t="s">
        <v>228</v>
      </c>
      <c r="B232" s="4">
        <v>3.54</v>
      </c>
    </row>
    <row r="233" spans="1:2" ht="15" thickBot="1" x14ac:dyDescent="0.35">
      <c r="A233" s="5" t="s">
        <v>229</v>
      </c>
      <c r="B233" s="4">
        <v>3.62</v>
      </c>
    </row>
    <row r="234" spans="1:2" ht="15" thickBot="1" x14ac:dyDescent="0.35">
      <c r="A234" s="5" t="s">
        <v>230</v>
      </c>
      <c r="B234" s="4">
        <v>3.69</v>
      </c>
    </row>
    <row r="235" spans="1:2" ht="15" thickBot="1" x14ac:dyDescent="0.35">
      <c r="A235" s="5" t="s">
        <v>231</v>
      </c>
      <c r="B235" s="4">
        <v>3.77</v>
      </c>
    </row>
    <row r="236" spans="1:2" ht="15" thickBot="1" x14ac:dyDescent="0.35">
      <c r="A236" s="5" t="s">
        <v>232</v>
      </c>
      <c r="B236" s="4">
        <v>3.85</v>
      </c>
    </row>
    <row r="237" spans="1:2" ht="15" thickBot="1" x14ac:dyDescent="0.35">
      <c r="A237" s="5" t="s">
        <v>233</v>
      </c>
      <c r="B237" s="4">
        <v>3.93</v>
      </c>
    </row>
    <row r="238" spans="1:2" ht="15" thickBot="1" x14ac:dyDescent="0.35">
      <c r="A238" s="5" t="s">
        <v>234</v>
      </c>
      <c r="B238" s="4">
        <v>4.01</v>
      </c>
    </row>
    <row r="239" spans="1:2" ht="15" thickBot="1" x14ac:dyDescent="0.35">
      <c r="A239" s="5" t="s">
        <v>235</v>
      </c>
      <c r="B239" s="3">
        <v>3.54</v>
      </c>
    </row>
    <row r="240" spans="1:2" ht="15" thickBot="1" x14ac:dyDescent="0.35">
      <c r="A240" s="5" t="s">
        <v>236</v>
      </c>
      <c r="B240" s="4">
        <v>3.62</v>
      </c>
    </row>
    <row r="241" spans="1:2" ht="15" thickBot="1" x14ac:dyDescent="0.35">
      <c r="A241" s="5" t="s">
        <v>237</v>
      </c>
      <c r="B241" s="4">
        <v>3.7</v>
      </c>
    </row>
    <row r="242" spans="1:2" ht="15" thickBot="1" x14ac:dyDescent="0.35">
      <c r="A242" s="5" t="s">
        <v>238</v>
      </c>
      <c r="B242" s="4">
        <v>3.78</v>
      </c>
    </row>
    <row r="243" spans="1:2" ht="15" thickBot="1" x14ac:dyDescent="0.35">
      <c r="A243" s="5" t="s">
        <v>239</v>
      </c>
      <c r="B243" s="4">
        <v>3.85</v>
      </c>
    </row>
    <row r="244" spans="1:2" ht="15" thickBot="1" x14ac:dyDescent="0.35">
      <c r="A244" s="5" t="s">
        <v>240</v>
      </c>
      <c r="B244" s="4">
        <v>3.93</v>
      </c>
    </row>
    <row r="245" spans="1:2" ht="15" thickBot="1" x14ac:dyDescent="0.35">
      <c r="A245" s="5" t="s">
        <v>241</v>
      </c>
      <c r="B245" s="4">
        <v>4.01</v>
      </c>
    </row>
    <row r="246" spans="1:2" ht="15" thickBot="1" x14ac:dyDescent="0.35">
      <c r="A246" s="5" t="s">
        <v>242</v>
      </c>
      <c r="B246" s="4">
        <v>4.09</v>
      </c>
    </row>
    <row r="247" spans="1:2" ht="15" thickBot="1" x14ac:dyDescent="0.35">
      <c r="A247" s="5" t="s">
        <v>243</v>
      </c>
      <c r="B247" s="4">
        <v>4.17</v>
      </c>
    </row>
  </sheetData>
  <mergeCells count="1">
    <mergeCell ref="A1:B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AC3F5-E78C-4D38-AE8B-35D5C9AD3041}">
  <sheetPr>
    <tabColor rgb="FF0070C0"/>
    <pageSetUpPr fitToPage="1"/>
  </sheetPr>
  <dimension ref="A1:N41"/>
  <sheetViews>
    <sheetView showGridLines="0" zoomScaleNormal="100" zoomScaleSheetLayoutView="100" workbookViewId="0">
      <selection activeCell="B7" sqref="B7:B9"/>
    </sheetView>
  </sheetViews>
  <sheetFormatPr defaultColWidth="8.77734375" defaultRowHeight="14.4" x14ac:dyDescent="0.3"/>
  <cols>
    <col min="1" max="1" width="28.44140625" bestFit="1" customWidth="1"/>
    <col min="2" max="2" width="16" customWidth="1"/>
    <col min="3" max="3" width="8.6640625" style="6" bestFit="1" customWidth="1"/>
    <col min="4" max="4" width="4.44140625" customWidth="1"/>
    <col min="5" max="5" width="28" customWidth="1"/>
    <col min="6" max="6" width="16" customWidth="1"/>
    <col min="7" max="7" width="14.44140625" style="6" customWidth="1"/>
    <col min="8" max="8" width="13.77734375" customWidth="1"/>
    <col min="9" max="9" width="28.33203125" customWidth="1"/>
    <col min="10" max="10" width="16" customWidth="1"/>
    <col min="11" max="11" width="14.44140625" style="6" customWidth="1"/>
    <col min="12" max="12" width="2.44140625" customWidth="1"/>
    <col min="13" max="13" width="28" bestFit="1" customWidth="1"/>
    <col min="14" max="14" width="13.109375" customWidth="1"/>
    <col min="15" max="15" width="14.44140625" customWidth="1"/>
  </cols>
  <sheetData>
    <row r="1" spans="1:11" ht="15" customHeight="1" x14ac:dyDescent="0.3">
      <c r="A1" s="74" t="s">
        <v>274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1" ht="15" customHeight="1" x14ac:dyDescent="0.3">
      <c r="A2" s="7"/>
      <c r="B2" s="8"/>
      <c r="C2" s="8"/>
      <c r="D2" s="77" t="s">
        <v>301</v>
      </c>
      <c r="E2" s="77"/>
      <c r="F2" s="77"/>
      <c r="G2" s="77"/>
      <c r="H2" s="8"/>
      <c r="I2" s="8"/>
      <c r="J2" s="8"/>
      <c r="K2" s="9"/>
    </row>
    <row r="3" spans="1:11" ht="15" customHeight="1" x14ac:dyDescent="0.3">
      <c r="A3" s="7"/>
      <c r="B3" s="8"/>
      <c r="C3" s="8"/>
      <c r="D3" s="77"/>
      <c r="E3" s="77"/>
      <c r="F3" s="77"/>
      <c r="G3" s="77"/>
      <c r="H3" s="8"/>
      <c r="I3" s="8"/>
      <c r="J3" s="8"/>
      <c r="K3" s="9"/>
    </row>
    <row r="4" spans="1:11" ht="17.25" customHeight="1" x14ac:dyDescent="0.3">
      <c r="A4" s="78" t="s">
        <v>275</v>
      </c>
      <c r="B4" s="79"/>
      <c r="C4" s="79"/>
      <c r="D4" s="79"/>
      <c r="E4" s="79"/>
      <c r="F4" s="79"/>
      <c r="G4" s="79"/>
      <c r="H4" s="79"/>
      <c r="I4" s="79"/>
      <c r="J4" s="79"/>
      <c r="K4" s="80"/>
    </row>
    <row r="5" spans="1:11" ht="15.6" x14ac:dyDescent="0.3">
      <c r="A5" s="81" t="s">
        <v>303</v>
      </c>
      <c r="B5" s="81"/>
      <c r="C5" s="81"/>
      <c r="E5" s="81" t="s">
        <v>304</v>
      </c>
      <c r="F5" s="81"/>
      <c r="G5" s="81"/>
      <c r="I5" s="81" t="s">
        <v>305</v>
      </c>
      <c r="J5" s="81"/>
      <c r="K5" s="81"/>
    </row>
    <row r="6" spans="1:11" ht="5.25" customHeight="1" x14ac:dyDescent="0.3">
      <c r="A6" s="67"/>
      <c r="B6" s="68"/>
      <c r="C6" s="69"/>
      <c r="E6" s="67"/>
      <c r="F6" s="68"/>
      <c r="G6" s="69"/>
      <c r="I6" s="67"/>
      <c r="J6" s="68"/>
      <c r="K6" s="69"/>
    </row>
    <row r="7" spans="1:11" ht="19.95" customHeight="1" x14ac:dyDescent="0.3">
      <c r="A7" s="13" t="s">
        <v>244</v>
      </c>
      <c r="B7" s="11"/>
      <c r="C7" s="14">
        <f>B7/1000</f>
        <v>0</v>
      </c>
      <c r="E7" s="41" t="s">
        <v>244</v>
      </c>
      <c r="F7" s="11"/>
      <c r="G7" s="42">
        <f>F7/1000</f>
        <v>0</v>
      </c>
      <c r="I7" s="13" t="s">
        <v>244</v>
      </c>
      <c r="J7" s="11"/>
      <c r="K7" s="14">
        <f>J7/1000</f>
        <v>0</v>
      </c>
    </row>
    <row r="8" spans="1:11" ht="19.95" customHeight="1" x14ac:dyDescent="0.3">
      <c r="A8" s="13" t="s">
        <v>245</v>
      </c>
      <c r="B8" s="11"/>
      <c r="C8" s="14">
        <f>B8/1000</f>
        <v>0</v>
      </c>
      <c r="E8" s="41" t="s">
        <v>245</v>
      </c>
      <c r="F8" s="11"/>
      <c r="G8" s="42">
        <f>F8/1000</f>
        <v>0</v>
      </c>
      <c r="I8" s="13" t="s">
        <v>245</v>
      </c>
      <c r="J8" s="11"/>
      <c r="K8" s="14">
        <f>J8/1000</f>
        <v>0</v>
      </c>
    </row>
    <row r="9" spans="1:11" ht="19.95" customHeight="1" x14ac:dyDescent="0.3">
      <c r="A9" s="13" t="s">
        <v>246</v>
      </c>
      <c r="B9" s="11"/>
      <c r="C9" s="14">
        <f>B9/1000</f>
        <v>0</v>
      </c>
      <c r="E9" s="41" t="s">
        <v>246</v>
      </c>
      <c r="F9" s="11"/>
      <c r="G9" s="42">
        <f>F9/1000</f>
        <v>0</v>
      </c>
      <c r="I9" s="13" t="s">
        <v>246</v>
      </c>
      <c r="J9" s="11"/>
      <c r="K9" s="14">
        <f>J9/1000</f>
        <v>0</v>
      </c>
    </row>
    <row r="10" spans="1:11" ht="19.95" customHeight="1" x14ac:dyDescent="0.3">
      <c r="A10" s="13" t="s">
        <v>247</v>
      </c>
      <c r="B10" s="70">
        <f>C7+(2*C8)</f>
        <v>0</v>
      </c>
      <c r="C10" s="71"/>
      <c r="E10" s="41" t="s">
        <v>247</v>
      </c>
      <c r="F10" s="72">
        <f>G7+(2*G8)</f>
        <v>0</v>
      </c>
      <c r="G10" s="73"/>
      <c r="I10" s="13" t="s">
        <v>247</v>
      </c>
      <c r="J10" s="70">
        <f>K7+(2*K8)</f>
        <v>0</v>
      </c>
      <c r="K10" s="71"/>
    </row>
    <row r="11" spans="1:11" ht="12.45" customHeight="1" x14ac:dyDescent="0.3">
      <c r="A11" s="43" t="s">
        <v>298</v>
      </c>
      <c r="B11" s="68"/>
      <c r="C11" s="69"/>
      <c r="E11" s="43"/>
      <c r="F11" s="65"/>
      <c r="G11" s="66"/>
      <c r="I11" s="67"/>
      <c r="J11" s="68"/>
      <c r="K11" s="69"/>
    </row>
    <row r="12" spans="1:11" x14ac:dyDescent="0.3">
      <c r="A12" s="13" t="s">
        <v>248</v>
      </c>
      <c r="B12" s="82">
        <f>((B10*PI()*C9))</f>
        <v>0</v>
      </c>
      <c r="C12" s="82"/>
      <c r="E12" s="41" t="s">
        <v>248</v>
      </c>
      <c r="F12" s="84">
        <f>((F10*PI()*G9))</f>
        <v>0</v>
      </c>
      <c r="G12" s="84"/>
      <c r="I12" s="13" t="s">
        <v>248</v>
      </c>
      <c r="J12" s="82">
        <f>((J10*PI()*K9))</f>
        <v>0</v>
      </c>
      <c r="K12" s="82"/>
    </row>
    <row r="13" spans="1:11" x14ac:dyDescent="0.3">
      <c r="A13" s="19"/>
      <c r="B13" s="28"/>
      <c r="C13" s="28"/>
      <c r="E13" s="50"/>
      <c r="F13" s="83"/>
      <c r="G13" s="83"/>
      <c r="I13" s="19"/>
      <c r="J13" s="28"/>
      <c r="K13" s="28"/>
    </row>
    <row r="14" spans="1:11" ht="15.6" x14ac:dyDescent="0.3">
      <c r="A14" s="81" t="s">
        <v>302</v>
      </c>
      <c r="B14" s="81"/>
      <c r="C14" s="81"/>
      <c r="E14" s="81" t="s">
        <v>310</v>
      </c>
      <c r="F14" s="81"/>
      <c r="G14" s="81"/>
      <c r="I14" s="81" t="s">
        <v>311</v>
      </c>
      <c r="J14" s="81"/>
      <c r="K14" s="81"/>
    </row>
    <row r="15" spans="1:11" x14ac:dyDescent="0.3">
      <c r="A15" s="13" t="s">
        <v>244</v>
      </c>
      <c r="B15" s="11"/>
      <c r="C15" s="14">
        <f>B15/1000</f>
        <v>0</v>
      </c>
      <c r="E15" s="13" t="s">
        <v>244</v>
      </c>
      <c r="F15" s="11"/>
      <c r="G15" s="14">
        <f>F15/1000</f>
        <v>0</v>
      </c>
      <c r="I15" s="13" t="s">
        <v>244</v>
      </c>
      <c r="J15" s="11"/>
      <c r="K15" s="14">
        <f>J15/1000</f>
        <v>0</v>
      </c>
    </row>
    <row r="16" spans="1:11" x14ac:dyDescent="0.3">
      <c r="A16" s="13" t="s">
        <v>245</v>
      </c>
      <c r="B16" s="11"/>
      <c r="C16" s="14">
        <f>B16/1000</f>
        <v>0</v>
      </c>
      <c r="E16" s="13" t="s">
        <v>245</v>
      </c>
      <c r="F16" s="11"/>
      <c r="G16" s="14">
        <f>F16/1000</f>
        <v>0</v>
      </c>
      <c r="I16" s="13" t="s">
        <v>245</v>
      </c>
      <c r="J16" s="11"/>
      <c r="K16" s="14">
        <f>J16/1000</f>
        <v>0</v>
      </c>
    </row>
    <row r="17" spans="1:14" x14ac:dyDescent="0.3">
      <c r="A17" s="13" t="s">
        <v>246</v>
      </c>
      <c r="B17" s="11"/>
      <c r="C17" s="14">
        <f>B17/1000</f>
        <v>0</v>
      </c>
      <c r="E17" s="13" t="s">
        <v>246</v>
      </c>
      <c r="F17" s="11"/>
      <c r="G17" s="14">
        <f>F17/1000</f>
        <v>0</v>
      </c>
      <c r="I17" s="13" t="s">
        <v>246</v>
      </c>
      <c r="J17" s="11"/>
      <c r="K17" s="14">
        <f>J17/1000</f>
        <v>0</v>
      </c>
    </row>
    <row r="18" spans="1:14" x14ac:dyDescent="0.3">
      <c r="A18" s="13" t="s">
        <v>247</v>
      </c>
      <c r="B18" s="48">
        <f>C15+(2*C16)</f>
        <v>0</v>
      </c>
      <c r="C18" s="49"/>
      <c r="E18" s="13" t="s">
        <v>247</v>
      </c>
      <c r="F18" s="48">
        <f>G15+(2*G16)</f>
        <v>0</v>
      </c>
      <c r="G18" s="49"/>
      <c r="I18" s="13" t="s">
        <v>247</v>
      </c>
      <c r="J18" s="48">
        <f>K15+(2*K16)</f>
        <v>0</v>
      </c>
      <c r="K18" s="49"/>
    </row>
    <row r="19" spans="1:14" x14ac:dyDescent="0.3">
      <c r="A19" s="13" t="s">
        <v>248</v>
      </c>
      <c r="B19" s="82">
        <f>((B18*PI()*C17))</f>
        <v>0</v>
      </c>
      <c r="C19" s="82"/>
      <c r="E19" s="13" t="s">
        <v>248</v>
      </c>
      <c r="F19" s="82">
        <f>((F18*PI()*G17))</f>
        <v>0</v>
      </c>
      <c r="G19" s="82"/>
      <c r="I19" s="13" t="s">
        <v>248</v>
      </c>
      <c r="J19" s="82">
        <f>((J18*PI()*K17))</f>
        <v>0</v>
      </c>
      <c r="K19" s="82"/>
      <c r="N19">
        <v>33.229999999999997</v>
      </c>
    </row>
    <row r="21" spans="1:14" ht="15.6" x14ac:dyDescent="0.3">
      <c r="E21" s="87" t="s">
        <v>249</v>
      </c>
      <c r="F21" s="88"/>
      <c r="G21" s="88"/>
      <c r="H21" s="88"/>
      <c r="I21" s="89"/>
      <c r="J21" s="51">
        <f>SUM(B12+B19)</f>
        <v>0</v>
      </c>
      <c r="K21" s="54"/>
    </row>
    <row r="22" spans="1:14" ht="15.6" x14ac:dyDescent="0.3">
      <c r="A22" s="19"/>
      <c r="B22" s="20"/>
      <c r="E22" s="87" t="s">
        <v>312</v>
      </c>
      <c r="F22" s="88"/>
      <c r="G22" s="88"/>
      <c r="H22" s="88"/>
      <c r="I22" s="89"/>
      <c r="J22" s="51">
        <f>F12+J19</f>
        <v>0</v>
      </c>
      <c r="K22" s="54"/>
    </row>
    <row r="23" spans="1:14" ht="15.6" x14ac:dyDescent="0.3">
      <c r="A23" s="19"/>
      <c r="B23" s="20"/>
      <c r="E23" s="87" t="s">
        <v>308</v>
      </c>
      <c r="F23" s="88"/>
      <c r="G23" s="88"/>
      <c r="H23" s="88"/>
      <c r="I23" s="89"/>
      <c r="J23" s="51">
        <f>J12+J33+F19</f>
        <v>0</v>
      </c>
      <c r="K23" s="54"/>
    </row>
    <row r="25" spans="1:14" ht="18.75" customHeight="1" x14ac:dyDescent="0.3">
      <c r="A25" s="78" t="s">
        <v>300</v>
      </c>
      <c r="B25" s="79"/>
      <c r="C25" s="79"/>
      <c r="D25" s="79"/>
      <c r="E25" s="79"/>
      <c r="F25" s="79"/>
      <c r="G25" s="79"/>
      <c r="H25" s="79"/>
      <c r="I25" s="79"/>
      <c r="J25" s="79"/>
      <c r="K25" s="80"/>
    </row>
    <row r="26" spans="1:14" ht="18.75" customHeight="1" x14ac:dyDescent="0.3">
      <c r="A26" s="15"/>
      <c r="B26" s="16"/>
      <c r="C26" s="93">
        <f t="shared" ref="C26:C31" si="0">VLOOKUP(B26,DIÂMETRO,2,0)</f>
        <v>0</v>
      </c>
      <c r="D26" s="94"/>
      <c r="E26" s="16" t="s">
        <v>250</v>
      </c>
      <c r="F26" s="85"/>
      <c r="G26" s="86"/>
      <c r="H26" s="95" t="s">
        <v>251</v>
      </c>
      <c r="I26" s="95"/>
      <c r="J26" s="17">
        <f>C26*F26</f>
        <v>0</v>
      </c>
      <c r="K26" s="18"/>
    </row>
    <row r="27" spans="1:14" ht="18.75" customHeight="1" x14ac:dyDescent="0.3">
      <c r="A27" s="15"/>
      <c r="B27" s="16"/>
      <c r="C27" s="93">
        <f t="shared" si="0"/>
        <v>0</v>
      </c>
      <c r="D27" s="94"/>
      <c r="E27" s="16" t="s">
        <v>250</v>
      </c>
      <c r="F27" s="85"/>
      <c r="G27" s="86"/>
      <c r="H27" s="95" t="s">
        <v>251</v>
      </c>
      <c r="I27" s="95"/>
      <c r="J27" s="17">
        <f t="shared" ref="J27:J32" si="1">C27*F27</f>
        <v>0</v>
      </c>
      <c r="K27" s="18"/>
    </row>
    <row r="28" spans="1:14" s="19" customFormat="1" ht="15.75" customHeight="1" x14ac:dyDescent="0.3">
      <c r="A28" s="97"/>
      <c r="B28" s="16"/>
      <c r="C28" s="93">
        <f>VLOOKUP(B28,DIÂMETRO,2,0)</f>
        <v>0</v>
      </c>
      <c r="D28" s="94"/>
      <c r="E28" s="16" t="s">
        <v>250</v>
      </c>
      <c r="F28" s="85"/>
      <c r="G28" s="86"/>
      <c r="H28" s="95" t="s">
        <v>251</v>
      </c>
      <c r="I28" s="95"/>
      <c r="J28" s="17">
        <f t="shared" si="1"/>
        <v>0</v>
      </c>
      <c r="K28" s="18"/>
    </row>
    <row r="29" spans="1:14" s="19" customFormat="1" ht="15.75" customHeight="1" x14ac:dyDescent="0.3">
      <c r="A29" s="98"/>
      <c r="B29" s="16"/>
      <c r="C29" s="93">
        <f>VLOOKUP(B29,DIÂMETRO,2,0)</f>
        <v>0</v>
      </c>
      <c r="D29" s="94"/>
      <c r="E29" s="16" t="s">
        <v>250</v>
      </c>
      <c r="F29" s="85"/>
      <c r="G29" s="86"/>
      <c r="H29" s="95" t="s">
        <v>251</v>
      </c>
      <c r="I29" s="95"/>
      <c r="J29" s="17">
        <f t="shared" si="1"/>
        <v>0</v>
      </c>
      <c r="K29" s="18"/>
    </row>
    <row r="30" spans="1:14" x14ac:dyDescent="0.3">
      <c r="A30" s="10"/>
      <c r="B30" s="16"/>
      <c r="C30" s="93">
        <f t="shared" si="0"/>
        <v>0</v>
      </c>
      <c r="D30" s="94"/>
      <c r="E30" s="11" t="s">
        <v>250</v>
      </c>
      <c r="F30" s="85"/>
      <c r="G30" s="86"/>
      <c r="H30" s="96" t="s">
        <v>251</v>
      </c>
      <c r="I30" s="96"/>
      <c r="J30" s="17">
        <f t="shared" si="1"/>
        <v>0</v>
      </c>
      <c r="K30" s="12"/>
    </row>
    <row r="31" spans="1:14" x14ac:dyDescent="0.3">
      <c r="A31" s="10"/>
      <c r="B31" s="16"/>
      <c r="C31" s="93">
        <f t="shared" si="0"/>
        <v>0</v>
      </c>
      <c r="D31" s="94"/>
      <c r="E31" s="11" t="s">
        <v>250</v>
      </c>
      <c r="F31" s="85"/>
      <c r="G31" s="86"/>
      <c r="H31" s="96" t="s">
        <v>251</v>
      </c>
      <c r="I31" s="96"/>
      <c r="J31" s="17">
        <f t="shared" si="1"/>
        <v>0</v>
      </c>
      <c r="K31" s="12"/>
    </row>
    <row r="32" spans="1:14" x14ac:dyDescent="0.3">
      <c r="A32" s="10"/>
      <c r="B32" s="16"/>
      <c r="C32" s="93">
        <f>VLOOKUP(B32,DIÂMETRO,2,0)</f>
        <v>0</v>
      </c>
      <c r="D32" s="94"/>
      <c r="E32" s="11" t="s">
        <v>250</v>
      </c>
      <c r="F32" s="85"/>
      <c r="G32" s="86"/>
      <c r="H32" s="96" t="s">
        <v>251</v>
      </c>
      <c r="I32" s="96"/>
      <c r="J32" s="17">
        <f t="shared" si="1"/>
        <v>0</v>
      </c>
      <c r="K32" s="12"/>
    </row>
    <row r="33" spans="1:11" ht="23.25" customHeight="1" x14ac:dyDescent="0.3">
      <c r="A33" s="91" t="s">
        <v>252</v>
      </c>
      <c r="B33" s="91"/>
      <c r="C33" s="91"/>
      <c r="D33" s="91"/>
      <c r="E33" s="91"/>
      <c r="F33" s="91"/>
      <c r="G33" s="91"/>
      <c r="H33" s="91"/>
      <c r="I33" s="92"/>
      <c r="J33" s="52">
        <f>SUM(J26:J32)</f>
        <v>0</v>
      </c>
      <c r="K33" s="53"/>
    </row>
    <row r="34" spans="1:11" ht="19.5" customHeight="1" x14ac:dyDescent="0.3">
      <c r="A34" s="90" t="s">
        <v>253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</row>
    <row r="35" spans="1:11" x14ac:dyDescent="0.3">
      <c r="A35" s="100" t="s">
        <v>254</v>
      </c>
      <c r="B35" s="100"/>
      <c r="C35" s="100"/>
      <c r="D35" s="100"/>
      <c r="E35" s="100"/>
      <c r="F35" s="100"/>
      <c r="G35" s="100"/>
      <c r="H35" s="100"/>
      <c r="I35" s="101">
        <f>J21+J22+J33+J23</f>
        <v>0</v>
      </c>
      <c r="J35" s="101"/>
      <c r="K35" s="101"/>
    </row>
    <row r="36" spans="1:11" x14ac:dyDescent="0.3">
      <c r="A36" s="100" t="s">
        <v>255</v>
      </c>
      <c r="B36" s="100"/>
      <c r="C36" s="100"/>
      <c r="D36" s="100"/>
      <c r="E36" s="100"/>
      <c r="F36" s="100"/>
      <c r="G36" s="100"/>
      <c r="H36" s="100"/>
      <c r="I36" s="101">
        <v>96</v>
      </c>
      <c r="J36" s="101"/>
      <c r="K36" s="101"/>
    </row>
    <row r="37" spans="1:11" x14ac:dyDescent="0.3">
      <c r="A37" s="100" t="s">
        <v>256</v>
      </c>
      <c r="B37" s="100"/>
      <c r="C37" s="100"/>
      <c r="D37" s="100"/>
      <c r="E37" s="100"/>
      <c r="F37" s="100"/>
      <c r="G37" s="100"/>
      <c r="H37" s="100"/>
      <c r="I37" s="101">
        <f>I35*0.063</f>
        <v>0</v>
      </c>
      <c r="J37" s="101"/>
      <c r="K37" s="101"/>
    </row>
    <row r="38" spans="1:11" x14ac:dyDescent="0.3">
      <c r="A38" s="100" t="s">
        <v>257</v>
      </c>
      <c r="B38" s="100"/>
      <c r="C38" s="100"/>
      <c r="D38" s="100"/>
      <c r="E38" s="100"/>
      <c r="F38" s="100"/>
      <c r="G38" s="100"/>
      <c r="H38" s="100"/>
      <c r="I38" s="102">
        <f>I36*I37</f>
        <v>0</v>
      </c>
      <c r="J38" s="102"/>
      <c r="K38" s="102"/>
    </row>
    <row r="39" spans="1:11" x14ac:dyDescent="0.3">
      <c r="A39" s="100" t="s">
        <v>258</v>
      </c>
      <c r="B39" s="100"/>
      <c r="C39" s="100"/>
      <c r="D39" s="100"/>
      <c r="E39" s="100"/>
      <c r="F39" s="100"/>
      <c r="G39" s="100"/>
      <c r="H39" s="100"/>
      <c r="I39" s="102">
        <f>I35*4</f>
        <v>0</v>
      </c>
      <c r="J39" s="102"/>
      <c r="K39" s="102"/>
    </row>
    <row r="40" spans="1:11" x14ac:dyDescent="0.3">
      <c r="I40" s="99"/>
      <c r="J40" s="99"/>
    </row>
    <row r="41" spans="1:11" x14ac:dyDescent="0.3">
      <c r="I41" s="99"/>
      <c r="J41" s="99"/>
    </row>
  </sheetData>
  <mergeCells count="65">
    <mergeCell ref="J19:K19"/>
    <mergeCell ref="B11:C11"/>
    <mergeCell ref="C32:D32"/>
    <mergeCell ref="F32:G32"/>
    <mergeCell ref="H32:I32"/>
    <mergeCell ref="C31:D31"/>
    <mergeCell ref="F31:G31"/>
    <mergeCell ref="H31:I31"/>
    <mergeCell ref="H27:I27"/>
    <mergeCell ref="E22:I22"/>
    <mergeCell ref="A25:K25"/>
    <mergeCell ref="C26:D26"/>
    <mergeCell ref="F26:G26"/>
    <mergeCell ref="H26:I26"/>
    <mergeCell ref="E23:I23"/>
    <mergeCell ref="C27:D27"/>
    <mergeCell ref="I41:J41"/>
    <mergeCell ref="A35:H35"/>
    <mergeCell ref="I35:K35"/>
    <mergeCell ref="A36:H36"/>
    <mergeCell ref="I36:K36"/>
    <mergeCell ref="A37:H37"/>
    <mergeCell ref="I37:K37"/>
    <mergeCell ref="A38:H38"/>
    <mergeCell ref="I38:K38"/>
    <mergeCell ref="A39:H39"/>
    <mergeCell ref="I39:K39"/>
    <mergeCell ref="I40:J40"/>
    <mergeCell ref="A34:K34"/>
    <mergeCell ref="A33:I33"/>
    <mergeCell ref="C28:D28"/>
    <mergeCell ref="F28:G28"/>
    <mergeCell ref="H28:I28"/>
    <mergeCell ref="C30:D30"/>
    <mergeCell ref="F30:G30"/>
    <mergeCell ref="H30:I30"/>
    <mergeCell ref="C29:D29"/>
    <mergeCell ref="H29:I29"/>
    <mergeCell ref="A28:A29"/>
    <mergeCell ref="F29:G29"/>
    <mergeCell ref="F27:G27"/>
    <mergeCell ref="B19:C19"/>
    <mergeCell ref="E21:I21"/>
    <mergeCell ref="F19:G19"/>
    <mergeCell ref="B12:C12"/>
    <mergeCell ref="J12:K12"/>
    <mergeCell ref="F13:G13"/>
    <mergeCell ref="A14:C14"/>
    <mergeCell ref="F12:G12"/>
    <mergeCell ref="E14:G14"/>
    <mergeCell ref="I14:K14"/>
    <mergeCell ref="A1:K1"/>
    <mergeCell ref="D2:G3"/>
    <mergeCell ref="A4:K4"/>
    <mergeCell ref="A5:C5"/>
    <mergeCell ref="E5:G5"/>
    <mergeCell ref="I5:K5"/>
    <mergeCell ref="F11:G11"/>
    <mergeCell ref="I11:K11"/>
    <mergeCell ref="A6:C6"/>
    <mergeCell ref="E6:G6"/>
    <mergeCell ref="I6:K6"/>
    <mergeCell ref="B10:C10"/>
    <mergeCell ref="F10:G10"/>
    <mergeCell ref="J10:K10"/>
  </mergeCells>
  <dataValidations count="1">
    <dataValidation type="list" allowBlank="1" showInputMessage="1" showErrorMessage="1" sqref="B26:B32" xr:uid="{4EBD46C4-B624-49CD-94C0-D65868F5817B}">
      <formula1>BITOLAS</formula1>
    </dataValidation>
  </dataValidations>
  <printOptions horizontalCentered="1" verticalCentered="1"/>
  <pageMargins left="0.11811023622047245" right="0.11811023622047245" top="0.19685039370078741" bottom="0" header="0.11811023622047245" footer="0.19685039370078741"/>
  <pageSetup paperSize="9" scale="78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3" shapeId="10241" r:id="rId4">
          <objectPr defaultSize="0" autoPict="0" r:id="rId5">
            <anchor moveWithCells="1" sizeWithCells="1">
              <from>
                <xdr:col>10</xdr:col>
                <xdr:colOff>99060</xdr:colOff>
                <xdr:row>0</xdr:row>
                <xdr:rowOff>152400</xdr:rowOff>
              </from>
              <to>
                <xdr:col>10</xdr:col>
                <xdr:colOff>822960</xdr:colOff>
                <xdr:row>2</xdr:row>
                <xdr:rowOff>15240</xdr:rowOff>
              </to>
            </anchor>
          </objectPr>
        </oleObject>
      </mc:Choice>
      <mc:Fallback>
        <oleObject progId="CorelDRAW.Graphic.13" shapeId="1024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BEE20-700A-41BB-AD36-96B65B06D957}">
  <sheetPr>
    <tabColor rgb="FF0070C0"/>
    <pageSetUpPr fitToPage="1"/>
  </sheetPr>
  <dimension ref="A4:L19"/>
  <sheetViews>
    <sheetView showGridLines="0" topLeftCell="A4" zoomScaleNormal="100" zoomScaleSheetLayoutView="100" workbookViewId="0">
      <selection activeCell="C16" sqref="C16"/>
    </sheetView>
  </sheetViews>
  <sheetFormatPr defaultColWidth="8.77734375" defaultRowHeight="14.4" x14ac:dyDescent="0.3"/>
  <cols>
    <col min="1" max="1" width="7.33203125" customWidth="1"/>
    <col min="2" max="2" width="33.21875" customWidth="1"/>
    <col min="3" max="3" width="11" customWidth="1"/>
    <col min="4" max="4" width="7.77734375" customWidth="1"/>
    <col min="5" max="5" width="8.109375" customWidth="1"/>
    <col min="6" max="6" width="10.44140625" customWidth="1"/>
    <col min="7" max="7" width="8.33203125" customWidth="1"/>
    <col min="8" max="8" width="13.21875" customWidth="1"/>
    <col min="9" max="9" width="11.88671875" customWidth="1"/>
    <col min="10" max="10" width="11.6640625" customWidth="1"/>
    <col min="11" max="11" width="16.44140625" customWidth="1"/>
    <col min="12" max="12" width="40.77734375" customWidth="1"/>
  </cols>
  <sheetData>
    <row r="4" spans="1:12" x14ac:dyDescent="0.3">
      <c r="A4" s="103" t="s">
        <v>259</v>
      </c>
      <c r="B4" s="103"/>
    </row>
    <row r="5" spans="1:12" ht="5.25" customHeight="1" x14ac:dyDescent="0.3">
      <c r="A5" s="24"/>
      <c r="B5" s="24"/>
    </row>
    <row r="6" spans="1:12" x14ac:dyDescent="0.3">
      <c r="A6" s="103" t="s">
        <v>314</v>
      </c>
      <c r="B6" s="103"/>
    </row>
    <row r="7" spans="1:12" ht="15" customHeight="1" x14ac:dyDescent="0.3">
      <c r="A7" s="103" t="s">
        <v>313</v>
      </c>
      <c r="B7" s="103"/>
      <c r="C7" s="103"/>
      <c r="D7" s="103"/>
      <c r="E7" s="103"/>
    </row>
    <row r="8" spans="1:12" x14ac:dyDescent="0.3">
      <c r="A8" s="103" t="s">
        <v>315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</row>
    <row r="9" spans="1:12" ht="25.2" x14ac:dyDescent="0.3">
      <c r="A9" s="30" t="s">
        <v>282</v>
      </c>
      <c r="B9" s="31">
        <f ca="1">TODAY()</f>
        <v>45701</v>
      </c>
    </row>
    <row r="10" spans="1:12" x14ac:dyDescent="0.3">
      <c r="A10" s="30"/>
      <c r="B10" s="46"/>
    </row>
    <row r="11" spans="1:12" ht="9.75" customHeight="1" x14ac:dyDescent="0.3">
      <c r="A11" s="25"/>
    </row>
    <row r="12" spans="1:12" ht="15" customHeight="1" x14ac:dyDescent="0.3">
      <c r="A12" s="104" t="s">
        <v>316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6"/>
    </row>
    <row r="14" spans="1:12" ht="15" customHeight="1" x14ac:dyDescent="0.3">
      <c r="A14" s="110" t="s">
        <v>262</v>
      </c>
      <c r="B14" s="110" t="s">
        <v>263</v>
      </c>
      <c r="C14" s="110" t="s">
        <v>264</v>
      </c>
      <c r="D14" s="113" t="s">
        <v>265</v>
      </c>
      <c r="E14" s="107" t="s">
        <v>266</v>
      </c>
      <c r="F14" s="110" t="s">
        <v>267</v>
      </c>
      <c r="G14" s="111" t="s">
        <v>309</v>
      </c>
      <c r="H14" s="107" t="s">
        <v>306</v>
      </c>
      <c r="I14" s="107" t="s">
        <v>279</v>
      </c>
      <c r="J14" s="107" t="s">
        <v>277</v>
      </c>
      <c r="K14" s="110" t="s">
        <v>269</v>
      </c>
      <c r="L14" s="107" t="s">
        <v>276</v>
      </c>
    </row>
    <row r="15" spans="1:12" x14ac:dyDescent="0.3">
      <c r="A15" s="110"/>
      <c r="B15" s="110"/>
      <c r="C15" s="110"/>
      <c r="D15" s="114"/>
      <c r="E15" s="108"/>
      <c r="F15" s="110"/>
      <c r="G15" s="112"/>
      <c r="H15" s="108"/>
      <c r="I15" s="108"/>
      <c r="J15" s="108"/>
      <c r="K15" s="110"/>
      <c r="L15" s="108"/>
    </row>
    <row r="16" spans="1:12" ht="36.75" customHeight="1" x14ac:dyDescent="0.3">
      <c r="A16" s="38">
        <v>1</v>
      </c>
      <c r="B16" s="57" t="s">
        <v>317</v>
      </c>
      <c r="C16" s="34">
        <f>((10.138*5.72)*2)+((4.19*5.72)*2)</f>
        <v>163.91</v>
      </c>
      <c r="D16" s="34"/>
      <c r="E16" s="34">
        <f>(((2.735*2.112)*4))*4</f>
        <v>92.42</v>
      </c>
      <c r="F16" s="58">
        <f>C16+(2.5*D16)+(3*E16)</f>
        <v>441.17</v>
      </c>
      <c r="G16" s="55">
        <v>100</v>
      </c>
      <c r="H16" s="33"/>
      <c r="I16" s="33"/>
      <c r="J16" s="33"/>
      <c r="K16" s="45">
        <f>J16*F16</f>
        <v>0</v>
      </c>
      <c r="L16" s="44" t="s">
        <v>318</v>
      </c>
    </row>
    <row r="17" spans="1:12" ht="26.25" customHeight="1" x14ac:dyDescent="0.3">
      <c r="A17" s="109" t="s">
        <v>307</v>
      </c>
      <c r="B17" s="109"/>
      <c r="C17" s="109"/>
      <c r="D17" s="109"/>
      <c r="E17" s="109"/>
      <c r="F17" s="109"/>
      <c r="G17" s="109"/>
      <c r="H17" s="109"/>
      <c r="I17" s="109"/>
      <c r="J17" s="109"/>
      <c r="K17" s="47">
        <f>SUM(K16:K16)</f>
        <v>0</v>
      </c>
      <c r="L17" s="39"/>
    </row>
    <row r="19" spans="1:12" x14ac:dyDescent="0.3">
      <c r="L19" s="56"/>
    </row>
  </sheetData>
  <mergeCells count="18">
    <mergeCell ref="L14:L15"/>
    <mergeCell ref="A17:J17"/>
    <mergeCell ref="F14:F15"/>
    <mergeCell ref="G14:G15"/>
    <mergeCell ref="H14:H15"/>
    <mergeCell ref="I14:I15"/>
    <mergeCell ref="J14:J15"/>
    <mergeCell ref="K14:K15"/>
    <mergeCell ref="A14:A15"/>
    <mergeCell ref="B14:B15"/>
    <mergeCell ref="C14:C15"/>
    <mergeCell ref="D14:D15"/>
    <mergeCell ref="E14:E15"/>
    <mergeCell ref="A4:B4"/>
    <mergeCell ref="A6:B6"/>
    <mergeCell ref="A7:E7"/>
    <mergeCell ref="A8:L8"/>
    <mergeCell ref="A12:L12"/>
  </mergeCells>
  <pageMargins left="0.511811024" right="0.511811024" top="0.78740157499999996" bottom="0.78740157499999996" header="0.31496062000000002" footer="0.31496062000000002"/>
  <pageSetup paperSize="9" scale="7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A7E90-6F62-4F9C-A37E-3978A4D73964}">
  <sheetPr>
    <tabColor rgb="FF0070C0"/>
    <pageSetUpPr fitToPage="1"/>
  </sheetPr>
  <dimension ref="A4:L22"/>
  <sheetViews>
    <sheetView showGridLines="0" tabSelected="1" topLeftCell="A4" zoomScaleNormal="100" zoomScaleSheetLayoutView="100" workbookViewId="0">
      <selection activeCell="L22" sqref="L22"/>
    </sheetView>
  </sheetViews>
  <sheetFormatPr defaultColWidth="8.77734375" defaultRowHeight="14.4" x14ac:dyDescent="0.3"/>
  <cols>
    <col min="1" max="1" width="7.33203125" customWidth="1"/>
    <col min="2" max="2" width="39.109375" customWidth="1"/>
    <col min="3" max="3" width="9.5546875" customWidth="1"/>
    <col min="4" max="4" width="7.77734375" hidden="1" customWidth="1"/>
    <col min="5" max="5" width="8.109375" hidden="1" customWidth="1"/>
    <col min="6" max="6" width="10.44140625" customWidth="1"/>
    <col min="7" max="7" width="8.33203125" customWidth="1"/>
    <col min="8" max="8" width="13.21875" customWidth="1"/>
    <col min="9" max="9" width="11.88671875" customWidth="1"/>
    <col min="10" max="10" width="12.6640625" bestFit="1" customWidth="1"/>
    <col min="11" max="11" width="19.109375" bestFit="1" customWidth="1"/>
    <col min="12" max="12" width="37.88671875" customWidth="1"/>
  </cols>
  <sheetData>
    <row r="4" spans="1:12" x14ac:dyDescent="0.3">
      <c r="A4" s="103" t="s">
        <v>259</v>
      </c>
      <c r="B4" s="103"/>
    </row>
    <row r="5" spans="1:12" ht="5.25" customHeight="1" x14ac:dyDescent="0.3">
      <c r="A5" s="24"/>
      <c r="B5" s="24"/>
    </row>
    <row r="6" spans="1:12" x14ac:dyDescent="0.3">
      <c r="A6" s="103" t="s">
        <v>314</v>
      </c>
      <c r="B6" s="103"/>
    </row>
    <row r="7" spans="1:12" ht="15" customHeight="1" x14ac:dyDescent="0.3">
      <c r="A7" s="103" t="s">
        <v>313</v>
      </c>
      <c r="B7" s="103"/>
      <c r="C7" s="103"/>
      <c r="D7" s="103"/>
      <c r="E7" s="103"/>
    </row>
    <row r="8" spans="1:12" x14ac:dyDescent="0.3">
      <c r="A8" s="103" t="s">
        <v>315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</row>
    <row r="9" spans="1:12" ht="25.2" x14ac:dyDescent="0.3">
      <c r="A9" s="30" t="s">
        <v>282</v>
      </c>
      <c r="B9" s="31">
        <f ca="1">TODAY()</f>
        <v>45701</v>
      </c>
    </row>
    <row r="10" spans="1:12" x14ac:dyDescent="0.3">
      <c r="A10" s="30"/>
      <c r="B10" s="46"/>
    </row>
    <row r="11" spans="1:12" ht="9.75" customHeight="1" x14ac:dyDescent="0.3">
      <c r="A11" s="25"/>
    </row>
    <row r="12" spans="1:12" ht="15" customHeight="1" x14ac:dyDescent="0.3">
      <c r="A12" s="104" t="s">
        <v>321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6"/>
    </row>
    <row r="14" spans="1:12" ht="15" customHeight="1" x14ac:dyDescent="0.3">
      <c r="A14" s="110" t="s">
        <v>262</v>
      </c>
      <c r="B14" s="110" t="s">
        <v>263</v>
      </c>
      <c r="C14" s="110" t="s">
        <v>264</v>
      </c>
      <c r="D14" s="113" t="s">
        <v>265</v>
      </c>
      <c r="E14" s="107" t="s">
        <v>266</v>
      </c>
      <c r="F14" s="110" t="s">
        <v>267</v>
      </c>
      <c r="G14" s="111" t="s">
        <v>309</v>
      </c>
      <c r="H14" s="107" t="s">
        <v>306</v>
      </c>
      <c r="I14" s="107" t="s">
        <v>279</v>
      </c>
      <c r="J14" s="107" t="s">
        <v>277</v>
      </c>
      <c r="K14" s="110" t="s">
        <v>269</v>
      </c>
      <c r="L14" s="107" t="s">
        <v>276</v>
      </c>
    </row>
    <row r="15" spans="1:12" x14ac:dyDescent="0.3">
      <c r="A15" s="110"/>
      <c r="B15" s="110"/>
      <c r="C15" s="110"/>
      <c r="D15" s="114"/>
      <c r="E15" s="108"/>
      <c r="F15" s="110"/>
      <c r="G15" s="112"/>
      <c r="H15" s="108"/>
      <c r="I15" s="108"/>
      <c r="J15" s="108"/>
      <c r="K15" s="110"/>
      <c r="L15" s="108"/>
    </row>
    <row r="16" spans="1:12" ht="31.2" customHeight="1" x14ac:dyDescent="0.3">
      <c r="A16" s="38">
        <v>1</v>
      </c>
      <c r="B16" s="57" t="s">
        <v>323</v>
      </c>
      <c r="C16" s="34">
        <v>350</v>
      </c>
      <c r="D16" s="34"/>
      <c r="E16" s="34"/>
      <c r="F16" s="58">
        <f>C16+(2.5*D16)+(3*E16)</f>
        <v>350</v>
      </c>
      <c r="G16" s="60">
        <v>100</v>
      </c>
      <c r="H16" s="33">
        <v>47.02</v>
      </c>
      <c r="I16" s="33"/>
      <c r="J16" s="33">
        <f>H16</f>
        <v>47.02</v>
      </c>
      <c r="K16" s="45">
        <f>J16*F16</f>
        <v>16457</v>
      </c>
      <c r="L16" s="44" t="s">
        <v>320</v>
      </c>
    </row>
    <row r="17" spans="1:12" ht="31.2" customHeight="1" x14ac:dyDescent="0.3">
      <c r="A17" s="38">
        <v>2</v>
      </c>
      <c r="B17" s="57" t="s">
        <v>319</v>
      </c>
      <c r="C17" s="34">
        <v>100</v>
      </c>
      <c r="D17" s="34"/>
      <c r="E17" s="34"/>
      <c r="F17" s="58">
        <f t="shared" ref="F17:F18" si="0">C17+(2.5*D17)+(3*E17)</f>
        <v>100</v>
      </c>
      <c r="G17" s="60">
        <v>100</v>
      </c>
      <c r="H17" s="33">
        <f>246.77+56.75</f>
        <v>303.52</v>
      </c>
      <c r="I17" s="33">
        <f>489.54+112.59</f>
        <v>602.13</v>
      </c>
      <c r="J17" s="33">
        <f>H17+I17</f>
        <v>905.65</v>
      </c>
      <c r="K17" s="45">
        <f>J17*F17</f>
        <v>90565</v>
      </c>
      <c r="L17" s="44" t="s">
        <v>322</v>
      </c>
    </row>
    <row r="18" spans="1:12" ht="31.2" customHeight="1" x14ac:dyDescent="0.3">
      <c r="A18" s="38">
        <v>3</v>
      </c>
      <c r="B18" s="57" t="s">
        <v>319</v>
      </c>
      <c r="C18" s="34">
        <v>250</v>
      </c>
      <c r="D18" s="34"/>
      <c r="E18" s="34"/>
      <c r="F18" s="58">
        <f t="shared" si="0"/>
        <v>250</v>
      </c>
      <c r="G18" s="60">
        <v>100</v>
      </c>
      <c r="H18" s="33">
        <f>246.77+56.75</f>
        <v>303.52</v>
      </c>
      <c r="I18" s="33">
        <f>299.43+308.06+70.85</f>
        <v>678.34</v>
      </c>
      <c r="J18" s="33">
        <f>H18+I18</f>
        <v>981.86</v>
      </c>
      <c r="K18" s="45">
        <f>J18*F18</f>
        <v>245465</v>
      </c>
      <c r="L18" s="44" t="s">
        <v>324</v>
      </c>
    </row>
    <row r="19" spans="1:12" ht="26.25" customHeight="1" x14ac:dyDescent="0.3">
      <c r="A19" s="109" t="s">
        <v>307</v>
      </c>
      <c r="B19" s="109"/>
      <c r="C19" s="109"/>
      <c r="D19" s="109"/>
      <c r="E19" s="109"/>
      <c r="F19" s="109"/>
      <c r="G19" s="109"/>
      <c r="H19" s="109"/>
      <c r="I19" s="109"/>
      <c r="J19" s="109"/>
      <c r="K19" s="47">
        <f>SUM(K16:K18)</f>
        <v>352487</v>
      </c>
      <c r="L19" s="39"/>
    </row>
    <row r="20" spans="1:12" x14ac:dyDescent="0.3">
      <c r="K20" s="59"/>
    </row>
    <row r="21" spans="1:12" x14ac:dyDescent="0.3">
      <c r="L21" s="56"/>
    </row>
    <row r="22" spans="1:12" x14ac:dyDescent="0.3">
      <c r="L22" s="119">
        <v>352487</v>
      </c>
    </row>
  </sheetData>
  <mergeCells count="18">
    <mergeCell ref="A4:B4"/>
    <mergeCell ref="A6:B6"/>
    <mergeCell ref="A7:E7"/>
    <mergeCell ref="A8:L8"/>
    <mergeCell ref="A12:L12"/>
    <mergeCell ref="L14:L15"/>
    <mergeCell ref="A19:J19"/>
    <mergeCell ref="F14:F15"/>
    <mergeCell ref="G14:G15"/>
    <mergeCell ref="H14:H15"/>
    <mergeCell ref="I14:I15"/>
    <mergeCell ref="J14:J15"/>
    <mergeCell ref="K14:K15"/>
    <mergeCell ref="A14:A15"/>
    <mergeCell ref="B14:B15"/>
    <mergeCell ref="C14:C15"/>
    <mergeCell ref="D14:D15"/>
    <mergeCell ref="E14:E15"/>
  </mergeCells>
  <pageMargins left="0.511811024" right="0.511811024" top="0.78740157499999996" bottom="0.78740157499999996" header="0.31496062000000002" footer="0.31496062000000002"/>
  <pageSetup paperSize="9" scale="7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A9AA0-24F6-470E-9256-D3D08953B410}">
  <sheetPr>
    <pageSetUpPr fitToPage="1"/>
  </sheetPr>
  <dimension ref="A4:U27"/>
  <sheetViews>
    <sheetView showGridLines="0" topLeftCell="A7" zoomScaleNormal="100" zoomScaleSheetLayoutView="100" workbookViewId="0">
      <selection activeCell="C17" sqref="C17"/>
    </sheetView>
  </sheetViews>
  <sheetFormatPr defaultColWidth="8.77734375" defaultRowHeight="14.4" x14ac:dyDescent="0.3"/>
  <cols>
    <col min="1" max="1" width="7.6640625" customWidth="1"/>
    <col min="2" max="2" width="26" customWidth="1"/>
    <col min="3" max="3" width="8.44140625" customWidth="1"/>
    <col min="4" max="4" width="8.33203125" hidden="1" customWidth="1"/>
    <col min="5" max="5" width="8.109375" hidden="1" customWidth="1"/>
    <col min="6" max="6" width="11.6640625" customWidth="1"/>
    <col min="7" max="7" width="8.6640625" customWidth="1"/>
    <col min="8" max="10" width="14.109375" bestFit="1" customWidth="1"/>
    <col min="11" max="11" width="22" bestFit="1" customWidth="1"/>
    <col min="12" max="12" width="31.77734375" customWidth="1"/>
  </cols>
  <sheetData>
    <row r="4" spans="1:12" x14ac:dyDescent="0.3">
      <c r="A4" s="103" t="s">
        <v>259</v>
      </c>
      <c r="B4" s="103"/>
    </row>
    <row r="5" spans="1:12" ht="5.25" customHeight="1" x14ac:dyDescent="0.3">
      <c r="A5" s="24"/>
      <c r="B5" s="24"/>
    </row>
    <row r="6" spans="1:12" x14ac:dyDescent="0.3">
      <c r="A6" s="103" t="s">
        <v>260</v>
      </c>
      <c r="B6" s="103"/>
    </row>
    <row r="7" spans="1:12" ht="15" customHeight="1" x14ac:dyDescent="0.3">
      <c r="A7" s="103" t="s">
        <v>288</v>
      </c>
      <c r="B7" s="103"/>
      <c r="C7" s="103"/>
      <c r="D7" s="103"/>
      <c r="E7" s="103"/>
    </row>
    <row r="8" spans="1:12" x14ac:dyDescent="0.3">
      <c r="A8" s="103" t="s">
        <v>286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</row>
    <row r="9" spans="1:12" x14ac:dyDescent="0.3">
      <c r="A9" s="30" t="s">
        <v>282</v>
      </c>
      <c r="B9" s="31">
        <f ca="1">TODAY()</f>
        <v>45701</v>
      </c>
    </row>
    <row r="10" spans="1:12" x14ac:dyDescent="0.3">
      <c r="A10" s="25" t="s">
        <v>297</v>
      </c>
    </row>
    <row r="11" spans="1:12" ht="9.75" customHeight="1" x14ac:dyDescent="0.3">
      <c r="A11" s="25"/>
    </row>
    <row r="12" spans="1:12" ht="15" customHeight="1" x14ac:dyDescent="0.3">
      <c r="A12" s="104" t="s">
        <v>261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6"/>
    </row>
    <row r="14" spans="1:12" ht="15" customHeight="1" x14ac:dyDescent="0.3">
      <c r="A14" s="110" t="s">
        <v>262</v>
      </c>
      <c r="B14" s="110" t="s">
        <v>263</v>
      </c>
      <c r="C14" s="110" t="s">
        <v>264</v>
      </c>
      <c r="D14" s="113" t="s">
        <v>265</v>
      </c>
      <c r="E14" s="107" t="s">
        <v>266</v>
      </c>
      <c r="F14" s="110" t="s">
        <v>267</v>
      </c>
      <c r="G14" s="111" t="s">
        <v>268</v>
      </c>
      <c r="H14" s="107" t="s">
        <v>278</v>
      </c>
      <c r="I14" s="107" t="s">
        <v>279</v>
      </c>
      <c r="J14" s="107" t="s">
        <v>277</v>
      </c>
      <c r="K14" s="110" t="s">
        <v>269</v>
      </c>
      <c r="L14" s="107" t="s">
        <v>276</v>
      </c>
    </row>
    <row r="15" spans="1:12" x14ac:dyDescent="0.3">
      <c r="A15" s="110"/>
      <c r="B15" s="110"/>
      <c r="C15" s="110"/>
      <c r="D15" s="114"/>
      <c r="E15" s="108"/>
      <c r="F15" s="110"/>
      <c r="G15" s="112"/>
      <c r="H15" s="108"/>
      <c r="I15" s="108"/>
      <c r="J15" s="108"/>
      <c r="K15" s="110"/>
      <c r="L15" s="108"/>
    </row>
    <row r="16" spans="1:12" ht="48.75" customHeight="1" x14ac:dyDescent="0.3">
      <c r="A16" s="38">
        <v>1</v>
      </c>
      <c r="B16" s="115" t="s">
        <v>299</v>
      </c>
      <c r="C16" s="34">
        <f>58.57*4</f>
        <v>234.28</v>
      </c>
      <c r="D16" s="35"/>
      <c r="E16" s="34"/>
      <c r="F16" s="21">
        <f>C16+(D16*2.5)+(E16*3)</f>
        <v>234.28</v>
      </c>
      <c r="G16" s="32" t="s">
        <v>283</v>
      </c>
      <c r="H16" s="33">
        <v>40.53</v>
      </c>
      <c r="I16" s="33">
        <v>0</v>
      </c>
      <c r="J16" s="33">
        <f>H16+I16</f>
        <v>40.53</v>
      </c>
      <c r="K16" s="36">
        <f>J16*F16</f>
        <v>9495.3700000000008</v>
      </c>
      <c r="L16" s="37" t="s">
        <v>285</v>
      </c>
    </row>
    <row r="17" spans="1:21" ht="48.75" customHeight="1" x14ac:dyDescent="0.3">
      <c r="A17" s="38">
        <v>2</v>
      </c>
      <c r="B17" s="115"/>
      <c r="C17" s="34">
        <f>58.57*4</f>
        <v>234.28</v>
      </c>
      <c r="D17" s="35"/>
      <c r="E17" s="34"/>
      <c r="F17" s="21">
        <f t="shared" ref="F17" si="0">C17+(D17*2.5)+(E17*3)</f>
        <v>234.28</v>
      </c>
      <c r="G17" s="32" t="s">
        <v>283</v>
      </c>
      <c r="H17" s="33">
        <v>156.16</v>
      </c>
      <c r="I17" s="33">
        <v>309.8</v>
      </c>
      <c r="J17" s="33">
        <f>H17+I17</f>
        <v>465.96</v>
      </c>
      <c r="K17" s="36">
        <f>J17*F17</f>
        <v>109165.11</v>
      </c>
      <c r="L17" s="37" t="s">
        <v>290</v>
      </c>
    </row>
    <row r="18" spans="1:21" ht="26.25" customHeight="1" x14ac:dyDescent="0.3">
      <c r="A18" s="116" t="s">
        <v>284</v>
      </c>
      <c r="B18" s="116"/>
      <c r="C18" s="116"/>
      <c r="D18" s="116"/>
      <c r="E18" s="116"/>
      <c r="F18" s="116"/>
      <c r="G18" s="116"/>
      <c r="H18" s="116"/>
      <c r="I18" s="116"/>
      <c r="J18" s="116"/>
      <c r="K18" s="26">
        <f>SUM(K16:K17)</f>
        <v>118660.48</v>
      </c>
      <c r="L18" s="39"/>
    </row>
    <row r="19" spans="1:21" s="22" customFormat="1" ht="24.75" customHeight="1" x14ac:dyDescent="0.2">
      <c r="A19" s="117" t="s">
        <v>271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</row>
    <row r="20" spans="1:21" s="22" customFormat="1" ht="17.25" customHeight="1" x14ac:dyDescent="0.2">
      <c r="A20" s="22" t="s">
        <v>280</v>
      </c>
    </row>
    <row r="21" spans="1:21" s="22" customFormat="1" ht="16.5" customHeight="1" x14ac:dyDescent="0.2">
      <c r="A21" s="22" t="s">
        <v>270</v>
      </c>
    </row>
    <row r="22" spans="1:21" s="29" customFormat="1" ht="12.6" x14ac:dyDescent="0.2">
      <c r="A22" s="23" t="s">
        <v>296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2"/>
      <c r="O22" s="22"/>
      <c r="P22" s="22"/>
      <c r="Q22" s="22"/>
      <c r="R22" s="22"/>
      <c r="S22" s="22"/>
      <c r="T22" s="22"/>
      <c r="U22" s="22"/>
    </row>
    <row r="23" spans="1:21" s="22" customFormat="1" ht="17.25" customHeight="1" x14ac:dyDescent="0.2">
      <c r="A23" s="23" t="s">
        <v>281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1:21" s="22" customFormat="1" ht="17.25" customHeight="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1" s="22" customFormat="1" ht="17.25" customHeight="1" x14ac:dyDescent="0.2">
      <c r="A25" s="27" t="s">
        <v>272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1:21" x14ac:dyDescent="0.3">
      <c r="A26" s="23" t="s">
        <v>292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2"/>
      <c r="O26" s="22"/>
      <c r="P26" s="22"/>
      <c r="Q26" s="22"/>
      <c r="R26" s="22"/>
      <c r="S26" s="22"/>
      <c r="T26" s="22"/>
      <c r="U26" s="22"/>
    </row>
    <row r="27" spans="1:21" x14ac:dyDescent="0.3">
      <c r="A27" s="23" t="s">
        <v>273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2"/>
      <c r="O27" s="22"/>
      <c r="P27" s="22"/>
      <c r="Q27" s="22"/>
      <c r="R27" s="22"/>
      <c r="S27" s="22"/>
      <c r="T27" s="22"/>
      <c r="U27" s="22"/>
    </row>
  </sheetData>
  <mergeCells count="20">
    <mergeCell ref="A4:B4"/>
    <mergeCell ref="A6:B6"/>
    <mergeCell ref="A7:E7"/>
    <mergeCell ref="A8:L8"/>
    <mergeCell ref="A12:L12"/>
    <mergeCell ref="L14:L15"/>
    <mergeCell ref="B16:B17"/>
    <mergeCell ref="A18:J18"/>
    <mergeCell ref="A19:M19"/>
    <mergeCell ref="F14:F15"/>
    <mergeCell ref="G14:G15"/>
    <mergeCell ref="H14:H15"/>
    <mergeCell ref="I14:I15"/>
    <mergeCell ref="J14:J15"/>
    <mergeCell ref="K14:K15"/>
    <mergeCell ref="A14:A15"/>
    <mergeCell ref="B14:B15"/>
    <mergeCell ref="C14:C15"/>
    <mergeCell ref="D14:D15"/>
    <mergeCell ref="E14:E15"/>
  </mergeCells>
  <pageMargins left="0.511811024" right="0.511811024" top="0.78740157499999996" bottom="0.78740157499999996" header="0.31496062000000002" footer="0.31496062000000002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AB949-2888-4CF7-9991-B6510AF63BB1}">
  <sheetPr>
    <pageSetUpPr fitToPage="1"/>
  </sheetPr>
  <dimension ref="A4:U28"/>
  <sheetViews>
    <sheetView showGridLines="0" topLeftCell="A7" zoomScaleNormal="100" zoomScaleSheetLayoutView="100" workbookViewId="0">
      <selection activeCell="E28" sqref="E28"/>
    </sheetView>
  </sheetViews>
  <sheetFormatPr defaultColWidth="8.77734375" defaultRowHeight="14.4" x14ac:dyDescent="0.3"/>
  <cols>
    <col min="1" max="1" width="7.6640625" customWidth="1"/>
    <col min="2" max="2" width="26" customWidth="1"/>
    <col min="3" max="3" width="8.44140625" hidden="1" customWidth="1"/>
    <col min="4" max="4" width="8.33203125" hidden="1" customWidth="1"/>
    <col min="5" max="5" width="8.109375" hidden="1" customWidth="1"/>
    <col min="6" max="6" width="11.6640625" customWidth="1"/>
    <col min="7" max="7" width="8.6640625" customWidth="1"/>
    <col min="8" max="10" width="14.109375" hidden="1" customWidth="1"/>
    <col min="11" max="11" width="22" hidden="1" customWidth="1"/>
    <col min="12" max="12" width="50.44140625" customWidth="1"/>
  </cols>
  <sheetData>
    <row r="4" spans="1:12" x14ac:dyDescent="0.3">
      <c r="A4" s="103" t="s">
        <v>259</v>
      </c>
      <c r="B4" s="103"/>
    </row>
    <row r="5" spans="1:12" ht="5.25" customHeight="1" x14ac:dyDescent="0.3">
      <c r="A5" s="24"/>
      <c r="B5" s="24"/>
    </row>
    <row r="6" spans="1:12" x14ac:dyDescent="0.3">
      <c r="A6" s="103" t="s">
        <v>260</v>
      </c>
      <c r="B6" s="103"/>
    </row>
    <row r="7" spans="1:12" ht="15" customHeight="1" x14ac:dyDescent="0.3">
      <c r="A7" s="103" t="s">
        <v>288</v>
      </c>
      <c r="B7" s="103"/>
      <c r="C7" s="103"/>
      <c r="D7" s="103"/>
      <c r="E7" s="103"/>
    </row>
    <row r="8" spans="1:12" x14ac:dyDescent="0.3">
      <c r="A8" s="103" t="s">
        <v>286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</row>
    <row r="9" spans="1:12" x14ac:dyDescent="0.3">
      <c r="A9" s="30" t="s">
        <v>282</v>
      </c>
      <c r="B9" s="31">
        <f ca="1">TODAY()</f>
        <v>45701</v>
      </c>
    </row>
    <row r="10" spans="1:12" x14ac:dyDescent="0.3">
      <c r="A10" s="25" t="s">
        <v>287</v>
      </c>
    </row>
    <row r="11" spans="1:12" ht="9.75" customHeight="1" x14ac:dyDescent="0.3">
      <c r="A11" s="25"/>
    </row>
    <row r="12" spans="1:12" ht="15" customHeight="1" x14ac:dyDescent="0.3">
      <c r="A12" s="104" t="s">
        <v>261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6"/>
    </row>
    <row r="14" spans="1:12" ht="15" customHeight="1" x14ac:dyDescent="0.3">
      <c r="A14" s="110" t="s">
        <v>262</v>
      </c>
      <c r="B14" s="110" t="s">
        <v>263</v>
      </c>
      <c r="C14" s="110" t="s">
        <v>264</v>
      </c>
      <c r="D14" s="113" t="s">
        <v>265</v>
      </c>
      <c r="E14" s="107" t="s">
        <v>266</v>
      </c>
      <c r="F14" s="110" t="s">
        <v>267</v>
      </c>
      <c r="G14" s="111" t="s">
        <v>268</v>
      </c>
      <c r="H14" s="107" t="s">
        <v>278</v>
      </c>
      <c r="I14" s="107" t="s">
        <v>279</v>
      </c>
      <c r="J14" s="107" t="s">
        <v>277</v>
      </c>
      <c r="K14" s="110" t="s">
        <v>269</v>
      </c>
      <c r="L14" s="107" t="s">
        <v>276</v>
      </c>
    </row>
    <row r="15" spans="1:12" x14ac:dyDescent="0.3">
      <c r="A15" s="110"/>
      <c r="B15" s="110"/>
      <c r="C15" s="110"/>
      <c r="D15" s="114"/>
      <c r="E15" s="108"/>
      <c r="F15" s="110"/>
      <c r="G15" s="112"/>
      <c r="H15" s="108"/>
      <c r="I15" s="108"/>
      <c r="J15" s="108"/>
      <c r="K15" s="110"/>
      <c r="L15" s="108"/>
    </row>
    <row r="16" spans="1:12" ht="48.75" customHeight="1" x14ac:dyDescent="0.3">
      <c r="A16" s="38">
        <v>1</v>
      </c>
      <c r="B16" s="115" t="s">
        <v>293</v>
      </c>
      <c r="C16" s="34">
        <f>58.57*4</f>
        <v>234.28</v>
      </c>
      <c r="D16" s="35"/>
      <c r="E16" s="34"/>
      <c r="F16" s="21">
        <f>C16+(D16*2.5)+(E16*3)</f>
        <v>234.28</v>
      </c>
      <c r="G16" s="32" t="s">
        <v>283</v>
      </c>
      <c r="H16" s="33">
        <v>35.869999999999997</v>
      </c>
      <c r="I16" s="33">
        <v>0</v>
      </c>
      <c r="J16" s="33">
        <f>H16+I16</f>
        <v>35.869999999999997</v>
      </c>
      <c r="K16" s="36">
        <f>J16*F16</f>
        <v>8403.6200000000008</v>
      </c>
      <c r="L16" s="37" t="s">
        <v>294</v>
      </c>
    </row>
    <row r="17" spans="1:21" ht="48.75" customHeight="1" x14ac:dyDescent="0.3">
      <c r="A17" s="38">
        <v>2</v>
      </c>
      <c r="B17" s="115"/>
      <c r="C17" s="34">
        <f>58.57*4</f>
        <v>234.28</v>
      </c>
      <c r="D17" s="35"/>
      <c r="E17" s="34"/>
      <c r="F17" s="21">
        <f t="shared" ref="F17" si="0">C17+(D17*2.5)+(E17*3)</f>
        <v>234.28</v>
      </c>
      <c r="G17" s="32" t="s">
        <v>283</v>
      </c>
      <c r="H17" s="33">
        <v>138.19</v>
      </c>
      <c r="I17" s="33">
        <v>221.29</v>
      </c>
      <c r="J17" s="33">
        <f>H17+I17</f>
        <v>359.48</v>
      </c>
      <c r="K17" s="36">
        <f>J17*F17</f>
        <v>84218.97</v>
      </c>
      <c r="L17" s="37" t="s">
        <v>295</v>
      </c>
    </row>
    <row r="18" spans="1:21" ht="26.25" customHeight="1" x14ac:dyDescent="0.3">
      <c r="A18" s="116" t="s">
        <v>284</v>
      </c>
      <c r="B18" s="116"/>
      <c r="C18" s="116"/>
      <c r="D18" s="116"/>
      <c r="E18" s="116"/>
      <c r="F18" s="116"/>
      <c r="G18" s="116"/>
      <c r="H18" s="116"/>
      <c r="I18" s="116"/>
      <c r="J18" s="116"/>
      <c r="K18" s="26">
        <f>SUM(K16:K17)</f>
        <v>92622.59</v>
      </c>
      <c r="L18" s="39"/>
    </row>
    <row r="19" spans="1:21" s="22" customFormat="1" ht="24.75" customHeight="1" x14ac:dyDescent="0.2">
      <c r="A19" s="117" t="s">
        <v>271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</row>
    <row r="20" spans="1:21" s="22" customFormat="1" ht="17.25" customHeight="1" x14ac:dyDescent="0.2">
      <c r="A20" s="22" t="s">
        <v>280</v>
      </c>
    </row>
    <row r="21" spans="1:21" s="22" customFormat="1" ht="17.25" customHeight="1" x14ac:dyDescent="0.2">
      <c r="A21" s="40" t="s">
        <v>291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</row>
    <row r="22" spans="1:21" s="22" customFormat="1" ht="16.5" customHeight="1" x14ac:dyDescent="0.2">
      <c r="A22" s="22" t="s">
        <v>270</v>
      </c>
    </row>
    <row r="23" spans="1:21" s="29" customFormat="1" ht="12.6" x14ac:dyDescent="0.2">
      <c r="A23" s="23" t="s">
        <v>289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2"/>
      <c r="O23" s="22"/>
      <c r="P23" s="22"/>
      <c r="Q23" s="22"/>
      <c r="R23" s="22"/>
      <c r="S23" s="22"/>
      <c r="T23" s="22"/>
      <c r="U23" s="22"/>
    </row>
    <row r="24" spans="1:21" s="22" customFormat="1" ht="17.25" customHeight="1" x14ac:dyDescent="0.2">
      <c r="A24" s="23" t="s">
        <v>281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spans="1:21" s="22" customFormat="1" ht="17.25" customHeight="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21" s="22" customFormat="1" ht="17.25" customHeight="1" x14ac:dyDescent="0.2">
      <c r="A26" s="27" t="s">
        <v>272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spans="1:21" x14ac:dyDescent="0.3">
      <c r="A27" s="23" t="s">
        <v>292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2"/>
      <c r="O27" s="22"/>
      <c r="P27" s="22"/>
      <c r="Q27" s="22"/>
      <c r="R27" s="22"/>
      <c r="S27" s="22"/>
      <c r="T27" s="22"/>
      <c r="U27" s="22"/>
    </row>
    <row r="28" spans="1:21" x14ac:dyDescent="0.3">
      <c r="A28" s="23" t="s">
        <v>273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2"/>
      <c r="O28" s="22"/>
      <c r="P28" s="22"/>
      <c r="Q28" s="22"/>
      <c r="R28" s="22"/>
      <c r="S28" s="22"/>
      <c r="T28" s="22"/>
      <c r="U28" s="22"/>
    </row>
  </sheetData>
  <mergeCells count="20">
    <mergeCell ref="L14:L15"/>
    <mergeCell ref="B16:B17"/>
    <mergeCell ref="A18:J18"/>
    <mergeCell ref="A19:M19"/>
    <mergeCell ref="F14:F15"/>
    <mergeCell ref="G14:G15"/>
    <mergeCell ref="H14:H15"/>
    <mergeCell ref="I14:I15"/>
    <mergeCell ref="J14:J15"/>
    <mergeCell ref="K14:K15"/>
    <mergeCell ref="A14:A15"/>
    <mergeCell ref="B14:B15"/>
    <mergeCell ref="C14:C15"/>
    <mergeCell ref="D14:D15"/>
    <mergeCell ref="E14:E15"/>
    <mergeCell ref="A4:B4"/>
    <mergeCell ref="A6:B6"/>
    <mergeCell ref="A7:E7"/>
    <mergeCell ref="A8:L8"/>
    <mergeCell ref="A12:L12"/>
  </mergeCells>
  <pageMargins left="0.511811024" right="0.511811024" top="0.78740157499999996" bottom="0.78740157499999996" header="0.31496062000000002" footer="0.31496062000000002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Tab PID</vt:lpstr>
      <vt:lpstr>Cálculo Área ERB</vt:lpstr>
      <vt:lpstr>EQUIP. FILTRO MANGA</vt:lpstr>
      <vt:lpstr>Isolamento 350m</vt:lpstr>
      <vt:lpstr>ATH-3 Rev01 (2)</vt:lpstr>
      <vt:lpstr>ATH-3 (2)</vt:lpstr>
      <vt:lpstr>'ATH-3 (2)'!Area_de_impressao</vt:lpstr>
      <vt:lpstr>'ATH-3 Rev01 (2)'!Area_de_impressao</vt:lpstr>
      <vt:lpstr>'EQUIP. FILTRO MANGA'!Area_de_impressao</vt:lpstr>
      <vt:lpstr>'Isolamento 350m'!Area_de_impressao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Risoterm - Obra Dow</dc:creator>
  <cp:lastModifiedBy>Tiago Santos</cp:lastModifiedBy>
  <cp:lastPrinted>2023-11-09T10:54:40Z</cp:lastPrinted>
  <dcterms:created xsi:type="dcterms:W3CDTF">2017-02-09T21:02:08Z</dcterms:created>
  <dcterms:modified xsi:type="dcterms:W3CDTF">2025-02-13T15:13:34Z</dcterms:modified>
</cp:coreProperties>
</file>