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lanejamento\5 - OUTROS\31 - BOSH\"/>
    </mc:Choice>
  </mc:AlternateContent>
  <xr:revisionPtr revIDLastSave="0" documentId="13_ncr:1_{FA93D693-7A52-430C-A1F6-9042E1420BB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 PID" sheetId="1" r:id="rId1"/>
    <sheet name="Cálculo Área" sheetId="6" r:id="rId2"/>
    <sheet name="TANQUE " sheetId="3" r:id="rId3"/>
    <sheet name="AR-22C (2)" sheetId="7" state="hidden" r:id="rId4"/>
  </sheets>
  <externalReferences>
    <externalReference r:id="rId5"/>
  </externalReferences>
  <definedNames>
    <definedName name="_xlnm.Print_Area" localSheetId="3">'AR-22C (2)'!$A$1:$L$29</definedName>
    <definedName name="_xlnm.Print_Area" localSheetId="2">'TANQUE '!$A$1:$M$10</definedName>
    <definedName name="BITOLAS">'[1]TABELA PID'!$A$4:$A$247</definedName>
    <definedName name="DIÂMETRO">'[1]TABELA PID'!$A$4:$B$247</definedName>
  </definedNames>
  <calcPr calcId="191029" fullPrecision="0"/>
</workbook>
</file>

<file path=xl/calcChain.xml><?xml version="1.0" encoding="utf-8"?>
<calcChain xmlns="http://schemas.openxmlformats.org/spreadsheetml/2006/main">
  <c r="F8" i="3" l="1"/>
  <c r="H8" i="3" s="1"/>
  <c r="J8" i="3"/>
  <c r="I8" i="3"/>
  <c r="G8" i="3"/>
  <c r="K33" i="6"/>
  <c r="C33" i="6"/>
  <c r="L9" i="6"/>
  <c r="L8" i="6"/>
  <c r="L7" i="6"/>
  <c r="K10" i="6" s="1"/>
  <c r="K13" i="6" s="1"/>
  <c r="H8" i="6"/>
  <c r="G10" i="6" s="1"/>
  <c r="H7" i="6"/>
  <c r="H9" i="6"/>
  <c r="G13" i="6" l="1"/>
  <c r="K8" i="3"/>
  <c r="L8" i="3" s="1"/>
  <c r="C34" i="6" l="1"/>
  <c r="K34" i="6" s="1"/>
  <c r="C30" i="6"/>
  <c r="K30" i="6" s="1"/>
  <c r="C31" i="6"/>
  <c r="K31" i="6" s="1"/>
  <c r="J17" i="7" l="1"/>
  <c r="F17" i="7"/>
  <c r="J16" i="7"/>
  <c r="F16" i="7"/>
  <c r="B9" i="7"/>
  <c r="C23" i="6"/>
  <c r="K23" i="6" s="1"/>
  <c r="C24" i="6"/>
  <c r="K24" i="6" s="1"/>
  <c r="C22" i="6"/>
  <c r="K22" i="6" s="1"/>
  <c r="C25" i="6"/>
  <c r="K25" i="6" s="1"/>
  <c r="C26" i="6"/>
  <c r="K26" i="6" s="1"/>
  <c r="C27" i="6"/>
  <c r="K27" i="6" s="1"/>
  <c r="C28" i="6"/>
  <c r="K28" i="6" s="1"/>
  <c r="C29" i="6"/>
  <c r="K29" i="6" s="1"/>
  <c r="C32" i="6"/>
  <c r="K32" i="6" s="1"/>
  <c r="C7" i="6"/>
  <c r="C8" i="6"/>
  <c r="C9" i="6"/>
  <c r="K16" i="7" l="1"/>
  <c r="K17" i="7"/>
  <c r="B10" i="6"/>
  <c r="B13" i="6" s="1"/>
  <c r="K35" i="6"/>
  <c r="K19" i="7"/>
  <c r="K17" i="6" l="1"/>
  <c r="K18" i="6"/>
  <c r="K19" i="6"/>
  <c r="J37" i="6" l="1"/>
  <c r="J41" i="6" s="1"/>
  <c r="J39" i="6" l="1"/>
  <c r="J40" i="6" s="1"/>
  <c r="L9" i="3"/>
</calcChain>
</file>

<file path=xl/sharedStrings.xml><?xml version="1.0" encoding="utf-8"?>
<sst xmlns="http://schemas.openxmlformats.org/spreadsheetml/2006/main" count="369" uniqueCount="322">
  <si>
    <t>TABELA DE PID</t>
  </si>
  <si>
    <t>1/2 X 25</t>
  </si>
  <si>
    <t>1/2 X 38</t>
  </si>
  <si>
    <t>1/2 X 50</t>
  </si>
  <si>
    <t>1/2 X 63</t>
  </si>
  <si>
    <t>1/2 X 75</t>
  </si>
  <si>
    <t>1/2 X 83</t>
  </si>
  <si>
    <t>1/2 X 100</t>
  </si>
  <si>
    <t>1/2 X 115</t>
  </si>
  <si>
    <t>1/2 X 125</t>
  </si>
  <si>
    <t>3/4 X 25</t>
  </si>
  <si>
    <t>3/4 X 38</t>
  </si>
  <si>
    <t>3/4 X 50</t>
  </si>
  <si>
    <t>3/4 X 63</t>
  </si>
  <si>
    <t>3/4 X 75</t>
  </si>
  <si>
    <t>3/4 X 83</t>
  </si>
  <si>
    <t>3/4 X 100</t>
  </si>
  <si>
    <t>3/4 X 115</t>
  </si>
  <si>
    <t>3/4 X 125</t>
  </si>
  <si>
    <t>1 X 25</t>
  </si>
  <si>
    <t>1 X 38</t>
  </si>
  <si>
    <t>1 X 50</t>
  </si>
  <si>
    <t>1 X 63</t>
  </si>
  <si>
    <t>1 X 75</t>
  </si>
  <si>
    <t>1 X 83</t>
  </si>
  <si>
    <t>1 X 100</t>
  </si>
  <si>
    <t>1 X 115</t>
  </si>
  <si>
    <t>1 X 125</t>
  </si>
  <si>
    <t>1 1/2 X 25</t>
  </si>
  <si>
    <t>1 1/2 X 38</t>
  </si>
  <si>
    <t>1 1/2 X 50</t>
  </si>
  <si>
    <t>1 1/2 X 63</t>
  </si>
  <si>
    <t>1 1/2 X 75</t>
  </si>
  <si>
    <t>1 1/2 X 83</t>
  </si>
  <si>
    <t>1 1/2 X 100</t>
  </si>
  <si>
    <t>1 1/2 X 115</t>
  </si>
  <si>
    <t>1 1/2X 125</t>
  </si>
  <si>
    <t>2 X 25</t>
  </si>
  <si>
    <t>2 X 38</t>
  </si>
  <si>
    <t>2 X 50</t>
  </si>
  <si>
    <t>2 X 63</t>
  </si>
  <si>
    <t>2 X 75</t>
  </si>
  <si>
    <t>2 X 83</t>
  </si>
  <si>
    <t>2 X 100</t>
  </si>
  <si>
    <t>2 X 115</t>
  </si>
  <si>
    <t>2X 125</t>
  </si>
  <si>
    <t>2 1/2 X 25</t>
  </si>
  <si>
    <t>2 1/2 X 38</t>
  </si>
  <si>
    <t>2 1/2 X 50</t>
  </si>
  <si>
    <t>2 1/2 X 63</t>
  </si>
  <si>
    <t>2 1/2 X 75</t>
  </si>
  <si>
    <t>2 1/2 X 83</t>
  </si>
  <si>
    <t>2 1/2X 100</t>
  </si>
  <si>
    <t>2 1/2 X 115</t>
  </si>
  <si>
    <t>2 1/2 X 125</t>
  </si>
  <si>
    <t>3 X 25</t>
  </si>
  <si>
    <t>3 X 38</t>
  </si>
  <si>
    <t>3 X 50</t>
  </si>
  <si>
    <t>3 X 63</t>
  </si>
  <si>
    <t>3 X 75</t>
  </si>
  <si>
    <t>3 X 83</t>
  </si>
  <si>
    <t>3 X 100</t>
  </si>
  <si>
    <t>3 X 115</t>
  </si>
  <si>
    <t>3 X 125</t>
  </si>
  <si>
    <t>4 X 25</t>
  </si>
  <si>
    <t>4 X 38</t>
  </si>
  <si>
    <t>4 X 50</t>
  </si>
  <si>
    <t>4 X 63</t>
  </si>
  <si>
    <t>4 X 75</t>
  </si>
  <si>
    <t>4 X 83</t>
  </si>
  <si>
    <t>4 X 100</t>
  </si>
  <si>
    <t>4 X 115</t>
  </si>
  <si>
    <t>4 X 125</t>
  </si>
  <si>
    <t>6 X 25</t>
  </si>
  <si>
    <t>6 X 38</t>
  </si>
  <si>
    <t>6 X 50</t>
  </si>
  <si>
    <t>6 X 63</t>
  </si>
  <si>
    <t>6 X 75</t>
  </si>
  <si>
    <t>6 X 83</t>
  </si>
  <si>
    <t>6 X 100</t>
  </si>
  <si>
    <t>6 X 115</t>
  </si>
  <si>
    <t>6 X 125</t>
  </si>
  <si>
    <t>8 X 25</t>
  </si>
  <si>
    <t>8 X 38</t>
  </si>
  <si>
    <t>8 X 50</t>
  </si>
  <si>
    <t>8 X 63</t>
  </si>
  <si>
    <t>8 X 75</t>
  </si>
  <si>
    <t>8 X 83</t>
  </si>
  <si>
    <t>8 X 100</t>
  </si>
  <si>
    <t>8 X 115</t>
  </si>
  <si>
    <t>8 X 125</t>
  </si>
  <si>
    <t>10 X 25</t>
  </si>
  <si>
    <t>10 X 38</t>
  </si>
  <si>
    <t>10 X 50</t>
  </si>
  <si>
    <t>10 X 63</t>
  </si>
  <si>
    <t>10 X 75</t>
  </si>
  <si>
    <t>10 X 83</t>
  </si>
  <si>
    <t>10 X 100</t>
  </si>
  <si>
    <t>10 X 115</t>
  </si>
  <si>
    <t>10 X 125</t>
  </si>
  <si>
    <t>12 X 25</t>
  </si>
  <si>
    <t>12 X 38</t>
  </si>
  <si>
    <t>12 X 50</t>
  </si>
  <si>
    <t>12 X 63</t>
  </si>
  <si>
    <t>12 X 75</t>
  </si>
  <si>
    <t>12 X 83</t>
  </si>
  <si>
    <t>12 X 100</t>
  </si>
  <si>
    <t>12 X 115</t>
  </si>
  <si>
    <t>12 X 125</t>
  </si>
  <si>
    <t>14 X 25</t>
  </si>
  <si>
    <t>14 X 38</t>
  </si>
  <si>
    <t>14 X 50</t>
  </si>
  <si>
    <t>14 X 63</t>
  </si>
  <si>
    <t>14 X 75</t>
  </si>
  <si>
    <t>14 X 83</t>
  </si>
  <si>
    <t>14 X 100</t>
  </si>
  <si>
    <t>14 X 115</t>
  </si>
  <si>
    <t>14 X 125</t>
  </si>
  <si>
    <t>16 X 25</t>
  </si>
  <si>
    <t>16 X 38</t>
  </si>
  <si>
    <t>16 X 50</t>
  </si>
  <si>
    <t>16 X 63</t>
  </si>
  <si>
    <t>16 X 75</t>
  </si>
  <si>
    <t>16 X 83</t>
  </si>
  <si>
    <t>16 X 100</t>
  </si>
  <si>
    <t>16 X 115</t>
  </si>
  <si>
    <t>16 X 125</t>
  </si>
  <si>
    <t>18 X 25</t>
  </si>
  <si>
    <t>18 X 38</t>
  </si>
  <si>
    <t>18 X 50</t>
  </si>
  <si>
    <t>18 X 63</t>
  </si>
  <si>
    <t>18 X 75</t>
  </si>
  <si>
    <t>18 X 83</t>
  </si>
  <si>
    <t>18 X 100</t>
  </si>
  <si>
    <t>18 X 115</t>
  </si>
  <si>
    <t>18 X 125</t>
  </si>
  <si>
    <t>20 X 25</t>
  </si>
  <si>
    <t>20 X 38</t>
  </si>
  <si>
    <t>20 X 50</t>
  </si>
  <si>
    <t>20 X 63</t>
  </si>
  <si>
    <t>20 X 75</t>
  </si>
  <si>
    <t>20 X 83</t>
  </si>
  <si>
    <t>20 X 100</t>
  </si>
  <si>
    <t>20 X 115</t>
  </si>
  <si>
    <t>20 X 125</t>
  </si>
  <si>
    <t>22 X 25</t>
  </si>
  <si>
    <t>22 X 38</t>
  </si>
  <si>
    <t>22 X 50</t>
  </si>
  <si>
    <t>22 X 63</t>
  </si>
  <si>
    <t>22 X 75</t>
  </si>
  <si>
    <t>22 X 83</t>
  </si>
  <si>
    <t>22 X 100</t>
  </si>
  <si>
    <t>22 X 115</t>
  </si>
  <si>
    <t>22 X 125</t>
  </si>
  <si>
    <t>24 X 25</t>
  </si>
  <si>
    <t>24 X 38</t>
  </si>
  <si>
    <t>24 X 50</t>
  </si>
  <si>
    <t>24 X 63</t>
  </si>
  <si>
    <t>24 X 75</t>
  </si>
  <si>
    <t>24 X 83</t>
  </si>
  <si>
    <t>24 X 100</t>
  </si>
  <si>
    <t>24 X 115</t>
  </si>
  <si>
    <t>24 X 125</t>
  </si>
  <si>
    <t>26 X 25</t>
  </si>
  <si>
    <t>26 X 38</t>
  </si>
  <si>
    <t>26 X 50</t>
  </si>
  <si>
    <t>26 X 63</t>
  </si>
  <si>
    <t>26 X 75</t>
  </si>
  <si>
    <t>26 X 83</t>
  </si>
  <si>
    <t>26 X 100</t>
  </si>
  <si>
    <t>26 X 115</t>
  </si>
  <si>
    <t>26 X 125</t>
  </si>
  <si>
    <t>28 X 25</t>
  </si>
  <si>
    <t>28 X 38</t>
  </si>
  <si>
    <t>28 X 50</t>
  </si>
  <si>
    <t>28 X 63</t>
  </si>
  <si>
    <t>28 X 75</t>
  </si>
  <si>
    <t>28 X 83</t>
  </si>
  <si>
    <t>28 X 100</t>
  </si>
  <si>
    <t>28 X 115</t>
  </si>
  <si>
    <t>28 X 125</t>
  </si>
  <si>
    <t>30 X 25</t>
  </si>
  <si>
    <t>30 X 38</t>
  </si>
  <si>
    <t>30 X 50</t>
  </si>
  <si>
    <t>30 X 63</t>
  </si>
  <si>
    <t>30 X 75</t>
  </si>
  <si>
    <t>30 X 83</t>
  </si>
  <si>
    <t>30 X 100</t>
  </si>
  <si>
    <t>30 X 115</t>
  </si>
  <si>
    <t>30 X 125</t>
  </si>
  <si>
    <t>32 X 25</t>
  </si>
  <si>
    <t>32 X 38</t>
  </si>
  <si>
    <t>32 X 50</t>
  </si>
  <si>
    <t>32 X 63</t>
  </si>
  <si>
    <t>32 X 75</t>
  </si>
  <si>
    <t>32 X 83</t>
  </si>
  <si>
    <t>32 X 100</t>
  </si>
  <si>
    <t>32 X 115</t>
  </si>
  <si>
    <t>32 X 125</t>
  </si>
  <si>
    <t>34 X 25</t>
  </si>
  <si>
    <t>34 X 38</t>
  </si>
  <si>
    <t>34 X 50</t>
  </si>
  <si>
    <t>34 X 63</t>
  </si>
  <si>
    <t>34 X 75</t>
  </si>
  <si>
    <t>34 X 83</t>
  </si>
  <si>
    <t>34 X 100</t>
  </si>
  <si>
    <t>34 X 115</t>
  </si>
  <si>
    <t>34 X 125</t>
  </si>
  <si>
    <t>36 X 25</t>
  </si>
  <si>
    <t>36 X 38</t>
  </si>
  <si>
    <t>36 X 50</t>
  </si>
  <si>
    <t>36 X 63</t>
  </si>
  <si>
    <t>36 X 75</t>
  </si>
  <si>
    <t>36 X 83</t>
  </si>
  <si>
    <t>36 X 100</t>
  </si>
  <si>
    <t>36 X 115</t>
  </si>
  <si>
    <t>36 X 125</t>
  </si>
  <si>
    <t>38 X 25</t>
  </si>
  <si>
    <t>38 X 38</t>
  </si>
  <si>
    <t>38 X 50</t>
  </si>
  <si>
    <t>38 X 63</t>
  </si>
  <si>
    <t>38 X 75</t>
  </si>
  <si>
    <t>38 X 83</t>
  </si>
  <si>
    <t>38 X 100</t>
  </si>
  <si>
    <t>38 X 115</t>
  </si>
  <si>
    <t>38 X 125</t>
  </si>
  <si>
    <t>40 X 25</t>
  </si>
  <si>
    <t>40 X 38</t>
  </si>
  <si>
    <t>40 X 50</t>
  </si>
  <si>
    <t>40 X 63</t>
  </si>
  <si>
    <t>40 X 75</t>
  </si>
  <si>
    <t>40 X 83</t>
  </si>
  <si>
    <t>40 X 100</t>
  </si>
  <si>
    <t>40 X 115</t>
  </si>
  <si>
    <t>40 X 125</t>
  </si>
  <si>
    <t>42 X 25</t>
  </si>
  <si>
    <t>42 X 38</t>
  </si>
  <si>
    <t>42 X 50</t>
  </si>
  <si>
    <t>42 X 63</t>
  </si>
  <si>
    <t>42 X 75</t>
  </si>
  <si>
    <t>42 X 83</t>
  </si>
  <si>
    <t>42 X 100</t>
  </si>
  <si>
    <t>42 X 115</t>
  </si>
  <si>
    <t>42 X 125</t>
  </si>
  <si>
    <t>Diâmetro casco (mm)</t>
  </si>
  <si>
    <t>Espessura isolamento (mm)</t>
  </si>
  <si>
    <t>Comprimento/altura (mm)</t>
  </si>
  <si>
    <t>Diâmetro com isolamento (m)</t>
  </si>
  <si>
    <t>Área (m²)</t>
  </si>
  <si>
    <t>TOTAL CORPO (M²)</t>
  </si>
  <si>
    <t>TOTAL CALOTA  (M²)</t>
  </si>
  <si>
    <t>Quantidade</t>
  </si>
  <si>
    <t>área total (m²)</t>
  </si>
  <si>
    <t>RESUMO</t>
  </si>
  <si>
    <t>Área Total (m²)</t>
  </si>
  <si>
    <t>Densidade do isolante (kg/m³)</t>
  </si>
  <si>
    <t>Volume (m³)</t>
  </si>
  <si>
    <t xml:space="preserve">Peso isolamento(kg) </t>
  </si>
  <si>
    <t xml:space="preserve">Peso chapa(kg) </t>
  </si>
  <si>
    <t xml:space="preserve">À </t>
  </si>
  <si>
    <t>DOW - ARATU</t>
  </si>
  <si>
    <t>DEMONSTRATIVO DE CUSTO</t>
  </si>
  <si>
    <t>ITEM</t>
  </si>
  <si>
    <t>DESCRIÇÃO DO EQUIPAMENTO</t>
  </si>
  <si>
    <t>CORPO</t>
  </si>
  <si>
    <t>CALOTA</t>
  </si>
  <si>
    <t>B.V.'s / FLANGE</t>
  </si>
  <si>
    <t>ÁREA TOTAL (M²)</t>
  </si>
  <si>
    <t>Esp. Isol.</t>
  </si>
  <si>
    <t>PREÇO TOTAL DO ITEM</t>
  </si>
  <si>
    <r>
      <t>• Não está sendo contemplado o pagamento do</t>
    </r>
    <r>
      <rPr>
        <b/>
        <sz val="10"/>
        <rFont val="Verdana"/>
        <family val="2"/>
      </rPr>
      <t xml:space="preserve"> prêmio de parada</t>
    </r>
    <r>
      <rPr>
        <sz val="10"/>
        <rFont val="Verdana"/>
        <family val="2"/>
      </rPr>
      <t xml:space="preserve"> que deve ser feito a cada colaborador conforme convenção coletiva em vigor, caso aplicavel;  </t>
    </r>
  </si>
  <si>
    <t>Observações:</t>
  </si>
  <si>
    <t>Condições de pagamento:</t>
  </si>
  <si>
    <t>• Conforme contrato em vigor;</t>
  </si>
  <si>
    <r>
      <t xml:space="preserve">• Código de faturamento: </t>
    </r>
    <r>
      <rPr>
        <b/>
        <sz val="10"/>
        <rFont val="Verdana"/>
        <family val="2"/>
      </rPr>
      <t>07.02</t>
    </r>
  </si>
  <si>
    <t>Cálculo de área para Equipamentos - Medição de material</t>
  </si>
  <si>
    <t>Corpo</t>
  </si>
  <si>
    <t>Corpo cilindrico</t>
  </si>
  <si>
    <t>FLANGE</t>
  </si>
  <si>
    <t>TIPO DE ISOLAMENTO / ATIVIDADE À SER EXECUTADA</t>
  </si>
  <si>
    <t xml:space="preserve">PREÇO POR M² </t>
  </si>
  <si>
    <t>PREÇO POR M² MO</t>
  </si>
  <si>
    <t>PREÇO POR M² MATERIAL</t>
  </si>
  <si>
    <r>
      <t xml:space="preserve">• O prazo mínimo para mobilização de material e mão-de-obra para recomposição é de </t>
    </r>
    <r>
      <rPr>
        <b/>
        <sz val="10"/>
        <rFont val="Verdana"/>
        <family val="2"/>
      </rPr>
      <t>25 dias após aceite da proposta;</t>
    </r>
  </si>
  <si>
    <r>
      <t xml:space="preserve">• Em caso de serviços à serem realizados fora do </t>
    </r>
    <r>
      <rPr>
        <b/>
        <sz val="10"/>
        <rFont val="Verdana"/>
        <family val="2"/>
      </rPr>
      <t>regime administrativo,</t>
    </r>
    <r>
      <rPr>
        <sz val="10"/>
        <rFont val="Verdana"/>
        <family val="2"/>
      </rPr>
      <t xml:space="preserve"> serão geradas horas adicionais conforme contrato e mostradas abaixo:</t>
    </r>
  </si>
  <si>
    <r>
      <rPr>
        <b/>
        <sz val="10"/>
        <rFont val="Verdana"/>
        <family val="2"/>
      </rPr>
      <t>DATA:</t>
    </r>
    <r>
      <rPr>
        <sz val="10"/>
        <rFont val="Verdana"/>
        <family val="2"/>
      </rPr>
      <t xml:space="preserve"> </t>
    </r>
  </si>
  <si>
    <t xml:space="preserve">Remoção do Isolamento </t>
  </si>
  <si>
    <t>Total(R$)</t>
  </si>
  <si>
    <r>
      <t xml:space="preserve">REF.: </t>
    </r>
    <r>
      <rPr>
        <sz val="10"/>
        <rFont val="Verdana"/>
        <family val="2"/>
      </rPr>
      <t>Remoção e aplicação de Isolamento Térmico no AR-22C</t>
    </r>
  </si>
  <si>
    <r>
      <t xml:space="preserve">Rev.: </t>
    </r>
    <r>
      <rPr>
        <sz val="11"/>
        <color theme="1"/>
        <rFont val="Calibri"/>
        <family val="2"/>
        <scheme val="minor"/>
      </rPr>
      <t>00</t>
    </r>
  </si>
  <si>
    <t>Suportes/olhais</t>
  </si>
  <si>
    <t>50 mm</t>
  </si>
  <si>
    <t>AR-22C</t>
  </si>
  <si>
    <t xml:space="preserve">Recomposição do Isolamento </t>
  </si>
  <si>
    <t>-</t>
  </si>
  <si>
    <t>Barras de sustentação em aço inox</t>
  </si>
  <si>
    <r>
      <t xml:space="preserve">Att: </t>
    </r>
    <r>
      <rPr>
        <sz val="10"/>
        <rFont val="Verdana"/>
        <family val="2"/>
      </rPr>
      <t xml:space="preserve">Srs. </t>
    </r>
    <r>
      <rPr>
        <b/>
        <sz val="10"/>
        <rFont val="Verdana"/>
        <family val="2"/>
      </rPr>
      <t>Ricardo Perez</t>
    </r>
  </si>
  <si>
    <t>• Estamos em negociação de reajuste contratual. Desta forma, os valores aprovados a partir do dia 01/03/2022 sofrerão reajuste retroativo."</t>
  </si>
  <si>
    <r>
      <t xml:space="preserve">• Os serviços foram orçados de maneira a serem realizados em </t>
    </r>
    <r>
      <rPr>
        <b/>
        <sz val="10"/>
        <rFont val="Verdana"/>
        <family val="2"/>
      </rPr>
      <t>regime administrativo</t>
    </r>
    <r>
      <rPr>
        <sz val="10"/>
        <rFont val="Verdana"/>
        <family val="2"/>
      </rPr>
      <t xml:space="preserve"> (07:12 às 17:12) seg a sex.</t>
    </r>
  </si>
  <si>
    <t>BV'S E FLANGES</t>
  </si>
  <si>
    <t>BV'S, FLANGES E ANEIS DE VÁCUO</t>
  </si>
  <si>
    <t>TAG: TETO AV-214</t>
  </si>
  <si>
    <t>Total (R$)</t>
  </si>
  <si>
    <t>Calota - Teto PU Spray</t>
  </si>
  <si>
    <t>R 1</t>
  </si>
  <si>
    <t>R 2</t>
  </si>
  <si>
    <t>I 1</t>
  </si>
  <si>
    <t xml:space="preserve">I 2 </t>
  </si>
  <si>
    <t>L 1</t>
  </si>
  <si>
    <t>L 2</t>
  </si>
  <si>
    <t>L 3</t>
  </si>
  <si>
    <t>PRV</t>
  </si>
  <si>
    <t xml:space="preserve">V 1 </t>
  </si>
  <si>
    <t xml:space="preserve">R 3 </t>
  </si>
  <si>
    <t>R 4</t>
  </si>
  <si>
    <t>MW2</t>
  </si>
  <si>
    <t xml:space="preserve">ORÇAMENTO </t>
  </si>
  <si>
    <t>TANQUE</t>
  </si>
  <si>
    <t>Volume</t>
  </si>
  <si>
    <t>Esp. Isol. (m)</t>
  </si>
  <si>
    <t xml:space="preserve">PREÇO POR M³ </t>
  </si>
  <si>
    <t>TETO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</si>
</sst>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\ ?/2"/>
    <numFmt numFmtId="165" formatCode="&quot;R$ &quot;#,##0.0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sz val="8"/>
      <name val="Calibri"/>
      <family val="2"/>
      <scheme val="minor"/>
    </font>
    <font>
      <b/>
      <sz val="9"/>
      <name val="Verdana"/>
      <family val="2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31">
    <xf numFmtId="0" fontId="0" fillId="0" borderId="0" xfId="0"/>
    <xf numFmtId="4" fontId="5" fillId="0" borderId="5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4" fontId="5" fillId="0" borderId="7" xfId="2" applyNumberFormat="1" applyFont="1" applyBorder="1" applyAlignment="1">
      <alignment horizontal="center" vertical="center" wrapText="1"/>
    </xf>
    <xf numFmtId="4" fontId="5" fillId="0" borderId="4" xfId="2" applyNumberFormat="1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3" borderId="11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 wrapText="1"/>
    </xf>
    <xf numFmtId="0" fontId="13" fillId="0" borderId="0" xfId="3" applyFont="1"/>
    <xf numFmtId="0" fontId="13" fillId="0" borderId="0" xfId="3" applyFont="1" applyAlignment="1">
      <alignment vertical="center"/>
    </xf>
    <xf numFmtId="0" fontId="12" fillId="9" borderId="0" xfId="0" applyFont="1" applyFill="1" applyAlignment="1">
      <alignment horizontal="left" vertical="center" wrapText="1"/>
    </xf>
    <xf numFmtId="0" fontId="2" fillId="0" borderId="0" xfId="0" applyFont="1"/>
    <xf numFmtId="0" fontId="12" fillId="0" borderId="0" xfId="3" applyFont="1" applyAlignment="1">
      <alignment vertical="center"/>
    </xf>
    <xf numFmtId="2" fontId="9" fillId="0" borderId="0" xfId="0" applyNumberFormat="1" applyFont="1" applyAlignment="1">
      <alignment horizontal="center"/>
    </xf>
    <xf numFmtId="0" fontId="0" fillId="10" borderId="0" xfId="0" applyFill="1" applyAlignment="1">
      <alignment vertical="center"/>
    </xf>
    <xf numFmtId="2" fontId="15" fillId="9" borderId="32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vertical="center" wrapText="1"/>
    </xf>
    <xf numFmtId="14" fontId="13" fillId="9" borderId="0" xfId="0" applyNumberFormat="1" applyFont="1" applyFill="1" applyAlignment="1">
      <alignment horizontal="left" vertical="center" wrapText="1"/>
    </xf>
    <xf numFmtId="165" fontId="15" fillId="0" borderId="21" xfId="0" applyNumberFormat="1" applyFont="1" applyBorder="1" applyAlignment="1">
      <alignment horizontal="center" vertical="center" wrapText="1"/>
    </xf>
    <xf numFmtId="2" fontId="15" fillId="0" borderId="21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 wrapText="1"/>
    </xf>
    <xf numFmtId="165" fontId="15" fillId="0" borderId="26" xfId="0" applyNumberFormat="1" applyFont="1" applyBorder="1" applyAlignment="1">
      <alignment horizontal="center" vertical="center" wrapText="1"/>
    </xf>
    <xf numFmtId="165" fontId="15" fillId="9" borderId="21" xfId="1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0" borderId="13" xfId="0" applyBorder="1" applyAlignment="1">
      <alignment vertical="center"/>
    </xf>
    <xf numFmtId="0" fontId="0" fillId="3" borderId="14" xfId="0" applyFill="1" applyBorder="1" applyAlignment="1">
      <alignment horizontal="center"/>
    </xf>
    <xf numFmtId="2" fontId="15" fillId="9" borderId="28" xfId="0" applyNumberFormat="1" applyFont="1" applyFill="1" applyBorder="1" applyAlignment="1">
      <alignment horizontal="center" vertical="center" wrapText="1"/>
    </xf>
    <xf numFmtId="165" fontId="15" fillId="9" borderId="23" xfId="1" applyNumberFormat="1" applyFont="1" applyFill="1" applyBorder="1" applyAlignment="1">
      <alignment horizontal="center" vertical="center" wrapText="1"/>
    </xf>
    <xf numFmtId="165" fontId="19" fillId="9" borderId="23" xfId="0" applyNumberFormat="1" applyFont="1" applyFill="1" applyBorder="1" applyAlignment="1">
      <alignment horizontal="right" vertical="center" wrapText="1"/>
    </xf>
    <xf numFmtId="0" fontId="15" fillId="0" borderId="21" xfId="0" applyFont="1" applyBorder="1" applyAlignment="1">
      <alignment horizontal="left" vertical="center" wrapText="1"/>
    </xf>
    <xf numFmtId="9" fontId="0" fillId="0" borderId="0" xfId="5" applyFont="1"/>
    <xf numFmtId="0" fontId="0" fillId="10" borderId="0" xfId="0" applyFill="1" applyAlignment="1">
      <alignment horizontal="center"/>
    </xf>
    <xf numFmtId="2" fontId="9" fillId="10" borderId="0" xfId="0" applyNumberFormat="1" applyFont="1" applyFill="1" applyAlignment="1">
      <alignment horizontal="center"/>
    </xf>
    <xf numFmtId="0" fontId="0" fillId="3" borderId="11" xfId="0" applyFill="1" applyBorder="1" applyAlignment="1">
      <alignment horizontal="center" vertical="center"/>
    </xf>
    <xf numFmtId="44" fontId="15" fillId="9" borderId="21" xfId="6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44" fontId="12" fillId="12" borderId="23" xfId="6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2" fontId="0" fillId="0" borderId="0" xfId="0" applyNumberFormat="1"/>
    <xf numFmtId="1" fontId="0" fillId="13" borderId="10" xfId="0" applyNumberFormat="1" applyFill="1" applyBorder="1" applyAlignment="1">
      <alignment horizontal="left" vertical="center"/>
    </xf>
    <xf numFmtId="0" fontId="0" fillId="13" borderId="11" xfId="0" applyFill="1" applyBorder="1" applyAlignment="1">
      <alignment horizontal="center" vertical="center"/>
    </xf>
    <xf numFmtId="0" fontId="0" fillId="13" borderId="10" xfId="0" applyFill="1" applyBorder="1" applyAlignment="1">
      <alignment vertical="center"/>
    </xf>
    <xf numFmtId="0" fontId="0" fillId="13" borderId="19" xfId="0" applyFill="1" applyBorder="1" applyAlignment="1">
      <alignment vertical="center"/>
    </xf>
    <xf numFmtId="165" fontId="15" fillId="13" borderId="2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2" fontId="0" fillId="13" borderId="13" xfId="0" applyNumberFormat="1" applyFill="1" applyBorder="1" applyAlignment="1">
      <alignment horizontal="center" vertical="center"/>
    </xf>
    <xf numFmtId="2" fontId="0" fillId="13" borderId="14" xfId="0" applyNumberFormat="1" applyFill="1" applyBorder="1" applyAlignment="1">
      <alignment horizontal="center" vertical="center"/>
    </xf>
    <xf numFmtId="2" fontId="0" fillId="13" borderId="15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0" borderId="0" xfId="0" applyFill="1" applyAlignment="1">
      <alignment horizontal="center"/>
    </xf>
    <xf numFmtId="2" fontId="9" fillId="10" borderId="0" xfId="0" applyNumberFormat="1" applyFont="1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0" fillId="4" borderId="11" xfId="8" applyNumberFormat="1" applyFont="1" applyFill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2" fontId="11" fillId="4" borderId="11" xfId="8" applyNumberFormat="1" applyFont="1" applyFill="1" applyBorder="1" applyAlignment="1">
      <alignment horizontal="center"/>
    </xf>
    <xf numFmtId="2" fontId="11" fillId="4" borderId="11" xfId="0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8" borderId="0" xfId="0" applyFill="1" applyAlignment="1">
      <alignment horizontal="right" vertical="center"/>
    </xf>
    <xf numFmtId="2" fontId="0" fillId="8" borderId="0" xfId="0" applyNumberFormat="1" applyFill="1" applyAlignment="1">
      <alignment horizontal="center"/>
    </xf>
    <xf numFmtId="4" fontId="0" fillId="8" borderId="0" xfId="0" applyNumberForma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2" fontId="11" fillId="4" borderId="13" xfId="0" applyNumberFormat="1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12" fillId="9" borderId="26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right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right" vertical="center" wrapText="1"/>
    </xf>
    <xf numFmtId="0" fontId="16" fillId="0" borderId="0" xfId="3" applyFont="1" applyAlignment="1">
      <alignment horizontal="left" wrapText="1"/>
    </xf>
    <xf numFmtId="0" fontId="17" fillId="0" borderId="0" xfId="3" applyFont="1" applyAlignment="1">
      <alignment horizontal="left" wrapText="1"/>
    </xf>
    <xf numFmtId="0" fontId="19" fillId="11" borderId="0" xfId="4" applyFont="1" applyFill="1" applyAlignment="1">
      <alignment horizontal="left" vertical="center"/>
    </xf>
    <xf numFmtId="0" fontId="12" fillId="9" borderId="0" xfId="0" applyFont="1" applyFill="1" applyAlignment="1">
      <alignment horizontal="left" vertical="center" wrapText="1"/>
    </xf>
    <xf numFmtId="2" fontId="15" fillId="9" borderId="21" xfId="0" applyNumberFormat="1" applyFont="1" applyFill="1" applyBorder="1" applyAlignment="1">
      <alignment horizontal="center" vertical="center" wrapText="1"/>
    </xf>
    <xf numFmtId="166" fontId="15" fillId="9" borderId="32" xfId="0" applyNumberFormat="1" applyFont="1" applyFill="1" applyBorder="1" applyAlignment="1">
      <alignment horizontal="center" vertical="center" wrapText="1"/>
    </xf>
  </cellXfs>
  <cellStyles count="9">
    <cellStyle name="Moeda" xfId="6" builtinId="4"/>
    <cellStyle name="Normal" xfId="0" builtinId="0"/>
    <cellStyle name="Normal 2" xfId="3" xr:uid="{00000000-0005-0000-0000-000001000000}"/>
    <cellStyle name="Normal 2 2" xfId="4" xr:uid="{CB081ECA-6038-4AC0-A91E-D4289E42BF5C}"/>
    <cellStyle name="Normal 3" xfId="7" xr:uid="{45D88815-BE56-4440-979F-03CB9DE57624}"/>
    <cellStyle name="Normal 4" xfId="8" xr:uid="{702CF6D7-38D6-4665-BDC9-5F2AE33C2BE4}"/>
    <cellStyle name="Normal_TABELA DE PID" xfId="2" xr:uid="{00000000-0005-0000-0000-000002000000}"/>
    <cellStyle name="Porcentagem" xfId="5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838199</xdr:colOff>
      <xdr:row>2</xdr:row>
      <xdr:rowOff>123825</xdr:rowOff>
    </xdr:to>
    <xdr:pic>
      <xdr:nvPicPr>
        <xdr:cNvPr id="2" name="Picture 5" descr="http://www.uff.br/cdme/ssr/ssr-html/ssr-x-figura-0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1534" b="4435"/>
        <a:stretch>
          <a:fillRect/>
        </a:stretch>
      </xdr:blipFill>
      <xdr:spPr bwMode="auto">
        <a:xfrm>
          <a:off x="95250" y="38100"/>
          <a:ext cx="742949" cy="4667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0</xdr:row>
          <xdr:rowOff>152400</xdr:rowOff>
        </xdr:from>
        <xdr:to>
          <xdr:col>11</xdr:col>
          <xdr:colOff>828675</xdr:colOff>
          <xdr:row>2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1</xdr:col>
      <xdr:colOff>590550</xdr:colOff>
      <xdr:row>2</xdr:row>
      <xdr:rowOff>19050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104900" cy="323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1</xdr:col>
      <xdr:colOff>590550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47750" cy="3238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7"/>
  <sheetViews>
    <sheetView topLeftCell="A49" workbookViewId="0">
      <selection activeCell="A62" sqref="A62"/>
    </sheetView>
  </sheetViews>
  <sheetFormatPr defaultColWidth="8.85546875" defaultRowHeight="15" x14ac:dyDescent="0.25"/>
  <cols>
    <col min="1" max="1" width="20.140625" customWidth="1"/>
    <col min="2" max="2" width="20.42578125" customWidth="1"/>
  </cols>
  <sheetData>
    <row r="1" spans="1:2" x14ac:dyDescent="0.25">
      <c r="A1" s="62" t="s">
        <v>0</v>
      </c>
      <c r="B1" s="63"/>
    </row>
    <row r="2" spans="1:2" x14ac:dyDescent="0.25">
      <c r="A2" s="64"/>
      <c r="B2" s="65"/>
    </row>
    <row r="3" spans="1:2" ht="15.75" thickBot="1" x14ac:dyDescent="0.3">
      <c r="A3" s="64"/>
      <c r="B3" s="65"/>
    </row>
    <row r="4" spans="1:2" ht="15.75" thickBot="1" x14ac:dyDescent="0.3">
      <c r="A4" s="5">
        <v>0</v>
      </c>
      <c r="B4" s="1">
        <v>0</v>
      </c>
    </row>
    <row r="5" spans="1:2" ht="15.75" thickBot="1" x14ac:dyDescent="0.3">
      <c r="A5" s="5" t="s">
        <v>1</v>
      </c>
      <c r="B5" s="1">
        <v>0.26</v>
      </c>
    </row>
    <row r="6" spans="1:2" ht="15.75" thickBot="1" x14ac:dyDescent="0.3">
      <c r="A6" s="5" t="s">
        <v>2</v>
      </c>
      <c r="B6" s="2">
        <v>0.33</v>
      </c>
    </row>
    <row r="7" spans="1:2" ht="15.75" thickBot="1" x14ac:dyDescent="0.3">
      <c r="A7" s="5" t="s">
        <v>3</v>
      </c>
      <c r="B7" s="2">
        <v>0.41</v>
      </c>
    </row>
    <row r="8" spans="1:2" ht="15.75" thickBot="1" x14ac:dyDescent="0.3">
      <c r="A8" s="5" t="s">
        <v>4</v>
      </c>
      <c r="B8" s="2">
        <v>0.49</v>
      </c>
    </row>
    <row r="9" spans="1:2" ht="15.75" thickBot="1" x14ac:dyDescent="0.3">
      <c r="A9" s="5" t="s">
        <v>5</v>
      </c>
      <c r="B9" s="2">
        <v>0.56999999999999995</v>
      </c>
    </row>
    <row r="10" spans="1:2" ht="15.75" thickBot="1" x14ac:dyDescent="0.3">
      <c r="A10" s="5" t="s">
        <v>6</v>
      </c>
      <c r="B10" s="2">
        <v>0.65</v>
      </c>
    </row>
    <row r="11" spans="1:2" ht="15.75" thickBot="1" x14ac:dyDescent="0.3">
      <c r="A11" s="5" t="s">
        <v>7</v>
      </c>
      <c r="B11" s="2">
        <v>0.73</v>
      </c>
    </row>
    <row r="12" spans="1:2" ht="15.75" thickBot="1" x14ac:dyDescent="0.3">
      <c r="A12" s="5" t="s">
        <v>8</v>
      </c>
      <c r="B12" s="2">
        <v>0.81</v>
      </c>
    </row>
    <row r="13" spans="1:2" ht="15.75" thickBot="1" x14ac:dyDescent="0.3">
      <c r="A13" s="5" t="s">
        <v>9</v>
      </c>
      <c r="B13" s="2">
        <v>0.88</v>
      </c>
    </row>
    <row r="14" spans="1:2" ht="15.75" thickBot="1" x14ac:dyDescent="0.3">
      <c r="A14" s="5" t="s">
        <v>10</v>
      </c>
      <c r="B14" s="3">
        <v>0.27</v>
      </c>
    </row>
    <row r="15" spans="1:2" ht="15.75" thickBot="1" x14ac:dyDescent="0.3">
      <c r="A15" s="5" t="s">
        <v>11</v>
      </c>
      <c r="B15" s="4">
        <v>0.35</v>
      </c>
    </row>
    <row r="16" spans="1:2" ht="15.75" thickBot="1" x14ac:dyDescent="0.3">
      <c r="A16" s="5" t="s">
        <v>12</v>
      </c>
      <c r="B16" s="4">
        <v>0.43</v>
      </c>
    </row>
    <row r="17" spans="1:2" ht="15.75" thickBot="1" x14ac:dyDescent="0.3">
      <c r="A17" s="5" t="s">
        <v>13</v>
      </c>
      <c r="B17" s="4">
        <v>0.51</v>
      </c>
    </row>
    <row r="18" spans="1:2" ht="15.75" thickBot="1" x14ac:dyDescent="0.3">
      <c r="A18" s="5" t="s">
        <v>14</v>
      </c>
      <c r="B18" s="4">
        <v>0.59</v>
      </c>
    </row>
    <row r="19" spans="1:2" ht="15.75" thickBot="1" x14ac:dyDescent="0.3">
      <c r="A19" s="5" t="s">
        <v>15</v>
      </c>
      <c r="B19" s="4">
        <v>0.66</v>
      </c>
    </row>
    <row r="20" spans="1:2" ht="15.75" thickBot="1" x14ac:dyDescent="0.3">
      <c r="A20" s="5" t="s">
        <v>16</v>
      </c>
      <c r="B20" s="4">
        <v>0.74</v>
      </c>
    </row>
    <row r="21" spans="1:2" ht="15.75" thickBot="1" x14ac:dyDescent="0.3">
      <c r="A21" s="5" t="s">
        <v>17</v>
      </c>
      <c r="B21" s="4">
        <v>0.82</v>
      </c>
    </row>
    <row r="22" spans="1:2" ht="15.75" thickBot="1" x14ac:dyDescent="0.3">
      <c r="A22" s="5" t="s">
        <v>18</v>
      </c>
      <c r="B22" s="4">
        <v>0.9</v>
      </c>
    </row>
    <row r="23" spans="1:2" ht="15.75" thickBot="1" x14ac:dyDescent="0.3">
      <c r="A23" s="5" t="s">
        <v>19</v>
      </c>
      <c r="B23" s="3">
        <v>0.28999999999999998</v>
      </c>
    </row>
    <row r="24" spans="1:2" ht="15.75" thickBot="1" x14ac:dyDescent="0.3">
      <c r="A24" s="5" t="s">
        <v>20</v>
      </c>
      <c r="B24" s="4">
        <v>0.37</v>
      </c>
    </row>
    <row r="25" spans="1:2" ht="15.75" thickBot="1" x14ac:dyDescent="0.3">
      <c r="A25" s="5" t="s">
        <v>21</v>
      </c>
      <c r="B25" s="4">
        <v>0.45</v>
      </c>
    </row>
    <row r="26" spans="1:2" ht="15.75" thickBot="1" x14ac:dyDescent="0.3">
      <c r="A26" s="5" t="s">
        <v>22</v>
      </c>
      <c r="B26" s="4">
        <v>0.53</v>
      </c>
    </row>
    <row r="27" spans="1:2" ht="15.75" thickBot="1" x14ac:dyDescent="0.3">
      <c r="A27" s="5" t="s">
        <v>23</v>
      </c>
      <c r="B27" s="4">
        <v>0.61</v>
      </c>
    </row>
    <row r="28" spans="1:2" ht="15.75" thickBot="1" x14ac:dyDescent="0.3">
      <c r="A28" s="5" t="s">
        <v>24</v>
      </c>
      <c r="B28" s="4">
        <v>0.69</v>
      </c>
    </row>
    <row r="29" spans="1:2" ht="15.75" thickBot="1" x14ac:dyDescent="0.3">
      <c r="A29" s="5" t="s">
        <v>25</v>
      </c>
      <c r="B29" s="4">
        <v>0.76</v>
      </c>
    </row>
    <row r="30" spans="1:2" ht="15.75" thickBot="1" x14ac:dyDescent="0.3">
      <c r="A30" s="5" t="s">
        <v>26</v>
      </c>
      <c r="B30" s="4">
        <v>0.84</v>
      </c>
    </row>
    <row r="31" spans="1:2" ht="15.75" thickBot="1" x14ac:dyDescent="0.3">
      <c r="A31" s="5" t="s">
        <v>27</v>
      </c>
      <c r="B31" s="4">
        <v>0.92</v>
      </c>
    </row>
    <row r="32" spans="1:2" ht="15.75" thickBot="1" x14ac:dyDescent="0.3">
      <c r="A32" s="5" t="s">
        <v>28</v>
      </c>
      <c r="B32" s="3">
        <v>0.34</v>
      </c>
    </row>
    <row r="33" spans="1:2" ht="15.75" thickBot="1" x14ac:dyDescent="0.3">
      <c r="A33" s="5" t="s">
        <v>29</v>
      </c>
      <c r="B33" s="4">
        <v>0.42</v>
      </c>
    </row>
    <row r="34" spans="1:2" ht="15.75" thickBot="1" x14ac:dyDescent="0.3">
      <c r="A34" s="5" t="s">
        <v>30</v>
      </c>
      <c r="B34" s="4">
        <v>0.5</v>
      </c>
    </row>
    <row r="35" spans="1:2" ht="15.75" thickBot="1" x14ac:dyDescent="0.3">
      <c r="A35" s="5" t="s">
        <v>31</v>
      </c>
      <c r="B35" s="4">
        <v>0.57999999999999996</v>
      </c>
    </row>
    <row r="36" spans="1:2" ht="15.75" thickBot="1" x14ac:dyDescent="0.3">
      <c r="A36" s="5" t="s">
        <v>32</v>
      </c>
      <c r="B36" s="4">
        <v>0.65</v>
      </c>
    </row>
    <row r="37" spans="1:2" ht="15.75" thickBot="1" x14ac:dyDescent="0.3">
      <c r="A37" s="5" t="s">
        <v>33</v>
      </c>
      <c r="B37" s="4">
        <v>0.73</v>
      </c>
    </row>
    <row r="38" spans="1:2" ht="15.75" thickBot="1" x14ac:dyDescent="0.3">
      <c r="A38" s="5" t="s">
        <v>34</v>
      </c>
      <c r="B38" s="4">
        <v>0.81</v>
      </c>
    </row>
    <row r="39" spans="1:2" ht="15.75" thickBot="1" x14ac:dyDescent="0.3">
      <c r="A39" s="5" t="s">
        <v>35</v>
      </c>
      <c r="B39" s="4">
        <v>0.89</v>
      </c>
    </row>
    <row r="40" spans="1:2" ht="15.75" thickBot="1" x14ac:dyDescent="0.3">
      <c r="A40" s="5" t="s">
        <v>36</v>
      </c>
      <c r="B40" s="4">
        <v>0.97</v>
      </c>
    </row>
    <row r="41" spans="1:2" ht="15.75" thickBot="1" x14ac:dyDescent="0.3">
      <c r="A41" s="5" t="s">
        <v>37</v>
      </c>
      <c r="B41" s="3">
        <v>0.38</v>
      </c>
    </row>
    <row r="42" spans="1:2" ht="15.75" thickBot="1" x14ac:dyDescent="0.3">
      <c r="A42" s="5" t="s">
        <v>38</v>
      </c>
      <c r="B42" s="4">
        <v>0.46</v>
      </c>
    </row>
    <row r="43" spans="1:2" ht="15.75" thickBot="1" x14ac:dyDescent="0.3">
      <c r="A43" s="5" t="s">
        <v>39</v>
      </c>
      <c r="B43" s="4">
        <v>0.54</v>
      </c>
    </row>
    <row r="44" spans="1:2" ht="15.75" thickBot="1" x14ac:dyDescent="0.3">
      <c r="A44" s="5" t="s">
        <v>40</v>
      </c>
      <c r="B44" s="4">
        <v>0.61</v>
      </c>
    </row>
    <row r="45" spans="1:2" ht="15.75" thickBot="1" x14ac:dyDescent="0.3">
      <c r="A45" s="5" t="s">
        <v>41</v>
      </c>
      <c r="B45" s="4">
        <v>0.69</v>
      </c>
    </row>
    <row r="46" spans="1:2" ht="15.75" thickBot="1" x14ac:dyDescent="0.3">
      <c r="A46" s="5" t="s">
        <v>42</v>
      </c>
      <c r="B46" s="4">
        <v>0.77</v>
      </c>
    </row>
    <row r="47" spans="1:2" ht="15.75" thickBot="1" x14ac:dyDescent="0.3">
      <c r="A47" s="5" t="s">
        <v>43</v>
      </c>
      <c r="B47" s="4">
        <v>0.85</v>
      </c>
    </row>
    <row r="48" spans="1:2" ht="15.75" thickBot="1" x14ac:dyDescent="0.3">
      <c r="A48" s="5" t="s">
        <v>44</v>
      </c>
      <c r="B48" s="4">
        <v>0.93</v>
      </c>
    </row>
    <row r="49" spans="1:2" ht="15.75" thickBot="1" x14ac:dyDescent="0.3">
      <c r="A49" s="5" t="s">
        <v>45</v>
      </c>
      <c r="B49" s="4">
        <v>1.01</v>
      </c>
    </row>
    <row r="50" spans="1:2" ht="15.75" thickBot="1" x14ac:dyDescent="0.3">
      <c r="A50" s="5" t="s">
        <v>46</v>
      </c>
      <c r="B50" s="3">
        <v>0.42</v>
      </c>
    </row>
    <row r="51" spans="1:2" ht="15.75" thickBot="1" x14ac:dyDescent="0.3">
      <c r="A51" s="5" t="s">
        <v>47</v>
      </c>
      <c r="B51" s="4">
        <v>0.5</v>
      </c>
    </row>
    <row r="52" spans="1:2" ht="15.75" thickBot="1" x14ac:dyDescent="0.3">
      <c r="A52" s="5" t="s">
        <v>48</v>
      </c>
      <c r="B52" s="4">
        <v>0.56999999999999995</v>
      </c>
    </row>
    <row r="53" spans="1:2" ht="15.75" thickBot="1" x14ac:dyDescent="0.3">
      <c r="A53" s="5" t="s">
        <v>49</v>
      </c>
      <c r="B53" s="4">
        <v>0.65</v>
      </c>
    </row>
    <row r="54" spans="1:2" ht="15.75" thickBot="1" x14ac:dyDescent="0.3">
      <c r="A54" s="5" t="s">
        <v>50</v>
      </c>
      <c r="B54" s="4">
        <v>0.73</v>
      </c>
    </row>
    <row r="55" spans="1:2" ht="15.75" thickBot="1" x14ac:dyDescent="0.3">
      <c r="A55" s="5" t="s">
        <v>51</v>
      </c>
      <c r="B55" s="4">
        <v>0.81</v>
      </c>
    </row>
    <row r="56" spans="1:2" ht="15.75" thickBot="1" x14ac:dyDescent="0.3">
      <c r="A56" s="5" t="s">
        <v>52</v>
      </c>
      <c r="B56" s="4">
        <v>0.89</v>
      </c>
    </row>
    <row r="57" spans="1:2" ht="15.75" thickBot="1" x14ac:dyDescent="0.3">
      <c r="A57" s="5" t="s">
        <v>53</v>
      </c>
      <c r="B57" s="4">
        <v>0.97</v>
      </c>
    </row>
    <row r="58" spans="1:2" ht="15.75" thickBot="1" x14ac:dyDescent="0.3">
      <c r="A58" s="5" t="s">
        <v>54</v>
      </c>
      <c r="B58" s="4">
        <v>1.05</v>
      </c>
    </row>
    <row r="59" spans="1:2" ht="15.75" thickBot="1" x14ac:dyDescent="0.3">
      <c r="A59" s="5" t="s">
        <v>55</v>
      </c>
      <c r="B59" s="3">
        <v>0.47</v>
      </c>
    </row>
    <row r="60" spans="1:2" ht="15.75" thickBot="1" x14ac:dyDescent="0.3">
      <c r="A60" s="5" t="s">
        <v>56</v>
      </c>
      <c r="B60" s="4">
        <v>0.55000000000000004</v>
      </c>
    </row>
    <row r="61" spans="1:2" ht="15.75" thickBot="1" x14ac:dyDescent="0.3">
      <c r="A61" s="5" t="s">
        <v>57</v>
      </c>
      <c r="B61" s="4">
        <v>0.62</v>
      </c>
    </row>
    <row r="62" spans="1:2" ht="15.75" thickBot="1" x14ac:dyDescent="0.3">
      <c r="A62" s="5" t="s">
        <v>58</v>
      </c>
      <c r="B62" s="4">
        <v>0.7</v>
      </c>
    </row>
    <row r="63" spans="1:2" ht="15.75" thickBot="1" x14ac:dyDescent="0.3">
      <c r="A63" s="5" t="s">
        <v>59</v>
      </c>
      <c r="B63" s="4">
        <v>0.78</v>
      </c>
    </row>
    <row r="64" spans="1:2" ht="15.75" thickBot="1" x14ac:dyDescent="0.3">
      <c r="A64" s="5" t="s">
        <v>60</v>
      </c>
      <c r="B64" s="4">
        <v>0.86</v>
      </c>
    </row>
    <row r="65" spans="1:2" ht="15.75" thickBot="1" x14ac:dyDescent="0.3">
      <c r="A65" s="5" t="s">
        <v>61</v>
      </c>
      <c r="B65" s="4">
        <v>0.94</v>
      </c>
    </row>
    <row r="66" spans="1:2" ht="15.75" thickBot="1" x14ac:dyDescent="0.3">
      <c r="A66" s="5" t="s">
        <v>62</v>
      </c>
      <c r="B66" s="4">
        <v>1.02</v>
      </c>
    </row>
    <row r="67" spans="1:2" ht="15.75" thickBot="1" x14ac:dyDescent="0.3">
      <c r="A67" s="5" t="s">
        <v>63</v>
      </c>
      <c r="B67" s="4">
        <v>1.1000000000000001</v>
      </c>
    </row>
    <row r="68" spans="1:2" ht="15.75" thickBot="1" x14ac:dyDescent="0.3">
      <c r="A68" s="5" t="s">
        <v>64</v>
      </c>
      <c r="B68" s="4">
        <v>0.55000000000000004</v>
      </c>
    </row>
    <row r="69" spans="1:2" ht="15.75" thickBot="1" x14ac:dyDescent="0.3">
      <c r="A69" s="5" t="s">
        <v>65</v>
      </c>
      <c r="B69" s="3">
        <v>0.63</v>
      </c>
    </row>
    <row r="70" spans="1:2" ht="15.75" thickBot="1" x14ac:dyDescent="0.3">
      <c r="A70" s="5" t="s">
        <v>66</v>
      </c>
      <c r="B70" s="4">
        <v>0.71</v>
      </c>
    </row>
    <row r="71" spans="1:2" ht="15.75" thickBot="1" x14ac:dyDescent="0.3">
      <c r="A71" s="5" t="s">
        <v>67</v>
      </c>
      <c r="B71" s="4">
        <v>0.79</v>
      </c>
    </row>
    <row r="72" spans="1:2" ht="15.75" thickBot="1" x14ac:dyDescent="0.3">
      <c r="A72" s="5" t="s">
        <v>68</v>
      </c>
      <c r="B72" s="4">
        <v>0.87</v>
      </c>
    </row>
    <row r="73" spans="1:2" ht="15.75" thickBot="1" x14ac:dyDescent="0.3">
      <c r="A73" s="5" t="s">
        <v>69</v>
      </c>
      <c r="B73" s="4">
        <v>0.95</v>
      </c>
    </row>
    <row r="74" spans="1:2" ht="15.75" thickBot="1" x14ac:dyDescent="0.3">
      <c r="A74" s="5" t="s">
        <v>70</v>
      </c>
      <c r="B74" s="4">
        <v>1.03</v>
      </c>
    </row>
    <row r="75" spans="1:2" ht="15.75" thickBot="1" x14ac:dyDescent="0.3">
      <c r="A75" s="5" t="s">
        <v>71</v>
      </c>
      <c r="B75" s="4">
        <v>1.1000000000000001</v>
      </c>
    </row>
    <row r="76" spans="1:2" ht="15.75" thickBot="1" x14ac:dyDescent="0.3">
      <c r="A76" s="5" t="s">
        <v>72</v>
      </c>
      <c r="B76" s="4">
        <v>1.18</v>
      </c>
    </row>
    <row r="77" spans="1:2" ht="15.75" thickBot="1" x14ac:dyDescent="0.3">
      <c r="A77" s="5" t="s">
        <v>73</v>
      </c>
      <c r="B77" s="4">
        <v>0.55000000000000004</v>
      </c>
    </row>
    <row r="78" spans="1:2" ht="15.75" thickBot="1" x14ac:dyDescent="0.3">
      <c r="A78" s="5" t="s">
        <v>74</v>
      </c>
      <c r="B78" s="3">
        <v>0.72</v>
      </c>
    </row>
    <row r="79" spans="1:2" ht="15.75" thickBot="1" x14ac:dyDescent="0.3">
      <c r="A79" s="5" t="s">
        <v>75</v>
      </c>
      <c r="B79" s="4">
        <v>0.8</v>
      </c>
    </row>
    <row r="80" spans="1:2" ht="15.75" thickBot="1" x14ac:dyDescent="0.3">
      <c r="A80" s="5" t="s">
        <v>76</v>
      </c>
      <c r="B80" s="4">
        <v>0.87</v>
      </c>
    </row>
    <row r="81" spans="1:2" ht="15.75" thickBot="1" x14ac:dyDescent="0.3">
      <c r="A81" s="5" t="s">
        <v>77</v>
      </c>
      <c r="B81" s="4">
        <v>0.95</v>
      </c>
    </row>
    <row r="82" spans="1:2" ht="15.75" thickBot="1" x14ac:dyDescent="0.3">
      <c r="A82" s="5" t="s">
        <v>78</v>
      </c>
      <c r="B82" s="4">
        <v>1.03</v>
      </c>
    </row>
    <row r="83" spans="1:2" ht="15.75" thickBot="1" x14ac:dyDescent="0.3">
      <c r="A83" s="5" t="s">
        <v>79</v>
      </c>
      <c r="B83" s="4">
        <v>1.1100000000000001</v>
      </c>
    </row>
    <row r="84" spans="1:2" ht="15.75" thickBot="1" x14ac:dyDescent="0.3">
      <c r="A84" s="5" t="s">
        <v>80</v>
      </c>
      <c r="B84" s="4">
        <v>1.19</v>
      </c>
    </row>
    <row r="85" spans="1:2" ht="15.75" thickBot="1" x14ac:dyDescent="0.3">
      <c r="A85" s="5" t="s">
        <v>81</v>
      </c>
      <c r="B85" s="4">
        <v>1.27</v>
      </c>
    </row>
    <row r="86" spans="1:2" ht="15.75" thickBot="1" x14ac:dyDescent="0.3">
      <c r="A86" s="5" t="s">
        <v>82</v>
      </c>
      <c r="B86" s="3">
        <v>0.88</v>
      </c>
    </row>
    <row r="87" spans="1:2" ht="15.75" thickBot="1" x14ac:dyDescent="0.3">
      <c r="A87" s="5" t="s">
        <v>83</v>
      </c>
      <c r="B87" s="4">
        <v>0.96</v>
      </c>
    </row>
    <row r="88" spans="1:2" ht="15.75" thickBot="1" x14ac:dyDescent="0.3">
      <c r="A88" s="5" t="s">
        <v>84</v>
      </c>
      <c r="B88" s="4">
        <v>1.03</v>
      </c>
    </row>
    <row r="89" spans="1:2" ht="15.75" thickBot="1" x14ac:dyDescent="0.3">
      <c r="A89" s="5" t="s">
        <v>85</v>
      </c>
      <c r="B89" s="4">
        <v>1.1100000000000001</v>
      </c>
    </row>
    <row r="90" spans="1:2" ht="15.75" thickBot="1" x14ac:dyDescent="0.3">
      <c r="A90" s="5" t="s">
        <v>86</v>
      </c>
      <c r="B90" s="4">
        <v>1.19</v>
      </c>
    </row>
    <row r="91" spans="1:2" ht="15.75" thickBot="1" x14ac:dyDescent="0.3">
      <c r="A91" s="5" t="s">
        <v>87</v>
      </c>
      <c r="B91" s="4">
        <v>1.27</v>
      </c>
    </row>
    <row r="92" spans="1:2" ht="15.75" thickBot="1" x14ac:dyDescent="0.3">
      <c r="A92" s="5" t="s">
        <v>88</v>
      </c>
      <c r="B92" s="4">
        <v>1.35</v>
      </c>
    </row>
    <row r="93" spans="1:2" ht="15.75" thickBot="1" x14ac:dyDescent="0.3">
      <c r="A93" s="5" t="s">
        <v>89</v>
      </c>
      <c r="B93" s="4">
        <v>1.43</v>
      </c>
    </row>
    <row r="94" spans="1:2" ht="15.75" thickBot="1" x14ac:dyDescent="0.3">
      <c r="A94" s="5" t="s">
        <v>90</v>
      </c>
      <c r="B94" s="4">
        <v>1.51</v>
      </c>
    </row>
    <row r="95" spans="1:2" ht="15.75" thickBot="1" x14ac:dyDescent="0.3">
      <c r="A95" s="5" t="s">
        <v>91</v>
      </c>
      <c r="B95" s="3">
        <v>1.05</v>
      </c>
    </row>
    <row r="96" spans="1:2" ht="15.75" thickBot="1" x14ac:dyDescent="0.3">
      <c r="A96" s="5" t="s">
        <v>92</v>
      </c>
      <c r="B96" s="4">
        <v>1.1299999999999999</v>
      </c>
    </row>
    <row r="97" spans="1:2" ht="15.75" thickBot="1" x14ac:dyDescent="0.3">
      <c r="A97" s="5" t="s">
        <v>93</v>
      </c>
      <c r="B97" s="4">
        <v>1.2</v>
      </c>
    </row>
    <row r="98" spans="1:2" ht="15.75" thickBot="1" x14ac:dyDescent="0.3">
      <c r="A98" s="5" t="s">
        <v>94</v>
      </c>
      <c r="B98" s="4">
        <v>1.28</v>
      </c>
    </row>
    <row r="99" spans="1:2" ht="15.75" thickBot="1" x14ac:dyDescent="0.3">
      <c r="A99" s="5" t="s">
        <v>95</v>
      </c>
      <c r="B99" s="4">
        <v>1.36</v>
      </c>
    </row>
    <row r="100" spans="1:2" ht="15.75" thickBot="1" x14ac:dyDescent="0.3">
      <c r="A100" s="5" t="s">
        <v>96</v>
      </c>
      <c r="B100" s="4">
        <v>1.44</v>
      </c>
    </row>
    <row r="101" spans="1:2" ht="15.75" thickBot="1" x14ac:dyDescent="0.3">
      <c r="A101" s="5" t="s">
        <v>97</v>
      </c>
      <c r="B101" s="4">
        <v>1.52</v>
      </c>
    </row>
    <row r="102" spans="1:2" ht="15.75" thickBot="1" x14ac:dyDescent="0.3">
      <c r="A102" s="5" t="s">
        <v>98</v>
      </c>
      <c r="B102" s="4">
        <v>1.6</v>
      </c>
    </row>
    <row r="103" spans="1:2" ht="15.75" thickBot="1" x14ac:dyDescent="0.3">
      <c r="A103" s="5" t="s">
        <v>99</v>
      </c>
      <c r="B103" s="4">
        <v>1.67</v>
      </c>
    </row>
    <row r="104" spans="1:2" ht="15.75" thickBot="1" x14ac:dyDescent="0.3">
      <c r="A104" s="5" t="s">
        <v>100</v>
      </c>
      <c r="B104" s="3">
        <v>1.21</v>
      </c>
    </row>
    <row r="105" spans="1:2" ht="15.75" thickBot="1" x14ac:dyDescent="0.3">
      <c r="A105" s="5" t="s">
        <v>101</v>
      </c>
      <c r="B105" s="4">
        <v>1.28</v>
      </c>
    </row>
    <row r="106" spans="1:2" ht="15.75" thickBot="1" x14ac:dyDescent="0.3">
      <c r="A106" s="5" t="s">
        <v>102</v>
      </c>
      <c r="B106" s="4">
        <v>1.36</v>
      </c>
    </row>
    <row r="107" spans="1:2" ht="15.75" thickBot="1" x14ac:dyDescent="0.3">
      <c r="A107" s="5" t="s">
        <v>103</v>
      </c>
      <c r="B107" s="4">
        <v>1.44</v>
      </c>
    </row>
    <row r="108" spans="1:2" ht="15.75" thickBot="1" x14ac:dyDescent="0.3">
      <c r="A108" s="5" t="s">
        <v>104</v>
      </c>
      <c r="B108" s="4">
        <v>1.52</v>
      </c>
    </row>
    <row r="109" spans="1:2" ht="15.75" thickBot="1" x14ac:dyDescent="0.3">
      <c r="A109" s="5" t="s">
        <v>105</v>
      </c>
      <c r="B109" s="4">
        <v>1.6</v>
      </c>
    </row>
    <row r="110" spans="1:2" ht="15.75" thickBot="1" x14ac:dyDescent="0.3">
      <c r="A110" s="5" t="s">
        <v>106</v>
      </c>
      <c r="B110" s="4">
        <v>1.68</v>
      </c>
    </row>
    <row r="111" spans="1:2" ht="15.75" thickBot="1" x14ac:dyDescent="0.3">
      <c r="A111" s="5" t="s">
        <v>107</v>
      </c>
      <c r="B111" s="4">
        <v>1.76</v>
      </c>
    </row>
    <row r="112" spans="1:2" ht="15.75" thickBot="1" x14ac:dyDescent="0.3">
      <c r="A112" s="5" t="s">
        <v>108</v>
      </c>
      <c r="B112" s="4">
        <v>1.83</v>
      </c>
    </row>
    <row r="113" spans="1:2" ht="15.75" thickBot="1" x14ac:dyDescent="0.3">
      <c r="A113" s="5" t="s">
        <v>109</v>
      </c>
      <c r="B113" s="3">
        <v>1.31</v>
      </c>
    </row>
    <row r="114" spans="1:2" ht="15.75" thickBot="1" x14ac:dyDescent="0.3">
      <c r="A114" s="5" t="s">
        <v>110</v>
      </c>
      <c r="B114" s="4">
        <v>1.38</v>
      </c>
    </row>
    <row r="115" spans="1:2" ht="15.75" thickBot="1" x14ac:dyDescent="0.3">
      <c r="A115" s="5" t="s">
        <v>111</v>
      </c>
      <c r="B115" s="4">
        <v>1.46</v>
      </c>
    </row>
    <row r="116" spans="1:2" ht="15.75" thickBot="1" x14ac:dyDescent="0.3">
      <c r="A116" s="5" t="s">
        <v>112</v>
      </c>
      <c r="B116" s="4">
        <v>1.54</v>
      </c>
    </row>
    <row r="117" spans="1:2" ht="15.75" thickBot="1" x14ac:dyDescent="0.3">
      <c r="A117" s="5" t="s">
        <v>113</v>
      </c>
      <c r="B117" s="4">
        <v>1.62</v>
      </c>
    </row>
    <row r="118" spans="1:2" ht="15.75" thickBot="1" x14ac:dyDescent="0.3">
      <c r="A118" s="5" t="s">
        <v>114</v>
      </c>
      <c r="B118" s="4">
        <v>1.7</v>
      </c>
    </row>
    <row r="119" spans="1:2" ht="15.75" thickBot="1" x14ac:dyDescent="0.3">
      <c r="A119" s="5" t="s">
        <v>115</v>
      </c>
      <c r="B119" s="4">
        <v>1.78</v>
      </c>
    </row>
    <row r="120" spans="1:2" ht="15.75" thickBot="1" x14ac:dyDescent="0.3">
      <c r="A120" s="5" t="s">
        <v>116</v>
      </c>
      <c r="B120" s="4">
        <v>1.86</v>
      </c>
    </row>
    <row r="121" spans="1:2" ht="15.75" thickBot="1" x14ac:dyDescent="0.3">
      <c r="A121" s="5" t="s">
        <v>117</v>
      </c>
      <c r="B121" s="4">
        <v>1.93</v>
      </c>
    </row>
    <row r="122" spans="1:2" ht="15.75" thickBot="1" x14ac:dyDescent="0.3">
      <c r="A122" s="5" t="s">
        <v>118</v>
      </c>
      <c r="B122" s="3">
        <v>1.47</v>
      </c>
    </row>
    <row r="123" spans="1:2" ht="15.75" thickBot="1" x14ac:dyDescent="0.3">
      <c r="A123" s="5" t="s">
        <v>119</v>
      </c>
      <c r="B123" s="4">
        <v>1.54</v>
      </c>
    </row>
    <row r="124" spans="1:2" ht="15.75" thickBot="1" x14ac:dyDescent="0.3">
      <c r="A124" s="5" t="s">
        <v>120</v>
      </c>
      <c r="B124" s="4">
        <v>1.62</v>
      </c>
    </row>
    <row r="125" spans="1:2" ht="15.75" thickBot="1" x14ac:dyDescent="0.3">
      <c r="A125" s="5" t="s">
        <v>121</v>
      </c>
      <c r="B125" s="4">
        <v>1.7</v>
      </c>
    </row>
    <row r="126" spans="1:2" ht="15.75" thickBot="1" x14ac:dyDescent="0.3">
      <c r="A126" s="5" t="s">
        <v>122</v>
      </c>
      <c r="B126" s="4">
        <v>1.78</v>
      </c>
    </row>
    <row r="127" spans="1:2" ht="15.75" thickBot="1" x14ac:dyDescent="0.3">
      <c r="A127" s="5" t="s">
        <v>123</v>
      </c>
      <c r="B127" s="4">
        <v>1.86</v>
      </c>
    </row>
    <row r="128" spans="1:2" ht="15.75" thickBot="1" x14ac:dyDescent="0.3">
      <c r="A128" s="5" t="s">
        <v>124</v>
      </c>
      <c r="B128" s="4">
        <v>1.94</v>
      </c>
    </row>
    <row r="129" spans="1:2" ht="15.75" thickBot="1" x14ac:dyDescent="0.3">
      <c r="A129" s="5" t="s">
        <v>125</v>
      </c>
      <c r="B129" s="4">
        <v>2.02</v>
      </c>
    </row>
    <row r="130" spans="1:2" ht="15.75" thickBot="1" x14ac:dyDescent="0.3">
      <c r="A130" s="5" t="s">
        <v>126</v>
      </c>
      <c r="B130" s="4">
        <v>2.09</v>
      </c>
    </row>
    <row r="131" spans="1:2" ht="15.75" thickBot="1" x14ac:dyDescent="0.3">
      <c r="A131" s="5" t="s">
        <v>127</v>
      </c>
      <c r="B131" s="3">
        <v>1.62</v>
      </c>
    </row>
    <row r="132" spans="1:2" ht="15.75" thickBot="1" x14ac:dyDescent="0.3">
      <c r="A132" s="5" t="s">
        <v>128</v>
      </c>
      <c r="B132" s="4">
        <v>1.7</v>
      </c>
    </row>
    <row r="133" spans="1:2" ht="15.75" thickBot="1" x14ac:dyDescent="0.3">
      <c r="A133" s="5" t="s">
        <v>129</v>
      </c>
      <c r="B133" s="4">
        <v>1.78</v>
      </c>
    </row>
    <row r="134" spans="1:2" ht="15.75" thickBot="1" x14ac:dyDescent="0.3">
      <c r="A134" s="5" t="s">
        <v>130</v>
      </c>
      <c r="B134" s="4">
        <v>1.8</v>
      </c>
    </row>
    <row r="135" spans="1:2" ht="15.75" thickBot="1" x14ac:dyDescent="0.3">
      <c r="A135" s="5" t="s">
        <v>131</v>
      </c>
      <c r="B135" s="4">
        <v>1.94</v>
      </c>
    </row>
    <row r="136" spans="1:2" ht="15.75" thickBot="1" x14ac:dyDescent="0.3">
      <c r="A136" s="5" t="s">
        <v>132</v>
      </c>
      <c r="B136" s="4">
        <v>2.02</v>
      </c>
    </row>
    <row r="137" spans="1:2" ht="15.75" thickBot="1" x14ac:dyDescent="0.3">
      <c r="A137" s="5" t="s">
        <v>133</v>
      </c>
      <c r="B137" s="4">
        <v>2.1</v>
      </c>
    </row>
    <row r="138" spans="1:2" ht="15.75" thickBot="1" x14ac:dyDescent="0.3">
      <c r="A138" s="5" t="s">
        <v>134</v>
      </c>
      <c r="B138" s="4">
        <v>2.17</v>
      </c>
    </row>
    <row r="139" spans="1:2" ht="15.75" thickBot="1" x14ac:dyDescent="0.3">
      <c r="A139" s="5" t="s">
        <v>135</v>
      </c>
      <c r="B139" s="4">
        <v>2.25</v>
      </c>
    </row>
    <row r="140" spans="1:2" ht="15.75" thickBot="1" x14ac:dyDescent="0.3">
      <c r="A140" s="5" t="s">
        <v>136</v>
      </c>
      <c r="B140" s="3">
        <v>1.78</v>
      </c>
    </row>
    <row r="141" spans="1:2" ht="15.75" thickBot="1" x14ac:dyDescent="0.3">
      <c r="A141" s="5" t="s">
        <v>137</v>
      </c>
      <c r="B141" s="4">
        <v>1.86</v>
      </c>
    </row>
    <row r="142" spans="1:2" ht="15.75" thickBot="1" x14ac:dyDescent="0.3">
      <c r="A142" s="5" t="s">
        <v>138</v>
      </c>
      <c r="B142" s="4">
        <v>1.94</v>
      </c>
    </row>
    <row r="143" spans="1:2" ht="15.75" thickBot="1" x14ac:dyDescent="0.3">
      <c r="A143" s="5" t="s">
        <v>139</v>
      </c>
      <c r="B143" s="4">
        <v>2.02</v>
      </c>
    </row>
    <row r="144" spans="1:2" ht="15.75" thickBot="1" x14ac:dyDescent="0.3">
      <c r="A144" s="5" t="s">
        <v>140</v>
      </c>
      <c r="B144" s="4">
        <v>2.1</v>
      </c>
    </row>
    <row r="145" spans="1:2" ht="15.75" thickBot="1" x14ac:dyDescent="0.3">
      <c r="A145" s="5" t="s">
        <v>141</v>
      </c>
      <c r="B145" s="4">
        <v>2.1800000000000002</v>
      </c>
    </row>
    <row r="146" spans="1:2" ht="15.75" thickBot="1" x14ac:dyDescent="0.3">
      <c r="A146" s="5" t="s">
        <v>142</v>
      </c>
      <c r="B146" s="4">
        <v>2.2599999999999998</v>
      </c>
    </row>
    <row r="147" spans="1:2" ht="15.75" thickBot="1" x14ac:dyDescent="0.3">
      <c r="A147" s="5" t="s">
        <v>143</v>
      </c>
      <c r="B147" s="4">
        <v>2.33</v>
      </c>
    </row>
    <row r="148" spans="1:2" ht="15.75" thickBot="1" x14ac:dyDescent="0.3">
      <c r="A148" s="5" t="s">
        <v>144</v>
      </c>
      <c r="B148" s="4">
        <v>2.41</v>
      </c>
    </row>
    <row r="149" spans="1:2" ht="15.75" thickBot="1" x14ac:dyDescent="0.3">
      <c r="A149" s="5" t="s">
        <v>145</v>
      </c>
      <c r="B149" s="3">
        <v>1.94</v>
      </c>
    </row>
    <row r="150" spans="1:2" ht="15.75" thickBot="1" x14ac:dyDescent="0.3">
      <c r="A150" s="5" t="s">
        <v>146</v>
      </c>
      <c r="B150" s="4">
        <v>2.02</v>
      </c>
    </row>
    <row r="151" spans="1:2" ht="15.75" thickBot="1" x14ac:dyDescent="0.3">
      <c r="A151" s="5" t="s">
        <v>147</v>
      </c>
      <c r="B151" s="4">
        <v>2.1</v>
      </c>
    </row>
    <row r="152" spans="1:2" ht="15.75" thickBot="1" x14ac:dyDescent="0.3">
      <c r="A152" s="5" t="s">
        <v>148</v>
      </c>
      <c r="B152" s="4">
        <v>2.1800000000000002</v>
      </c>
    </row>
    <row r="153" spans="1:2" ht="15.75" thickBot="1" x14ac:dyDescent="0.3">
      <c r="A153" s="5" t="s">
        <v>149</v>
      </c>
      <c r="B153" s="4">
        <v>2.2599999999999998</v>
      </c>
    </row>
    <row r="154" spans="1:2" ht="15.75" thickBot="1" x14ac:dyDescent="0.3">
      <c r="A154" s="5" t="s">
        <v>150</v>
      </c>
      <c r="B154" s="4">
        <v>2.34</v>
      </c>
    </row>
    <row r="155" spans="1:2" ht="15.75" thickBot="1" x14ac:dyDescent="0.3">
      <c r="A155" s="5" t="s">
        <v>151</v>
      </c>
      <c r="B155" s="4">
        <v>2.42</v>
      </c>
    </row>
    <row r="156" spans="1:2" ht="15.75" thickBot="1" x14ac:dyDescent="0.3">
      <c r="A156" s="5" t="s">
        <v>152</v>
      </c>
      <c r="B156" s="4">
        <v>2.4900000000000002</v>
      </c>
    </row>
    <row r="157" spans="1:2" ht="15.75" thickBot="1" x14ac:dyDescent="0.3">
      <c r="A157" s="5" t="s">
        <v>153</v>
      </c>
      <c r="B157" s="4">
        <v>2.57</v>
      </c>
    </row>
    <row r="158" spans="1:2" ht="15.75" thickBot="1" x14ac:dyDescent="0.3">
      <c r="A158" s="5" t="s">
        <v>154</v>
      </c>
      <c r="B158" s="3">
        <v>2.1</v>
      </c>
    </row>
    <row r="159" spans="1:2" ht="15.75" thickBot="1" x14ac:dyDescent="0.3">
      <c r="A159" s="5" t="s">
        <v>155</v>
      </c>
      <c r="B159" s="4">
        <v>2.1800000000000002</v>
      </c>
    </row>
    <row r="160" spans="1:2" ht="15.75" thickBot="1" x14ac:dyDescent="0.3">
      <c r="A160" s="5" t="s">
        <v>156</v>
      </c>
      <c r="B160" s="4">
        <v>2.2599999999999998</v>
      </c>
    </row>
    <row r="161" spans="1:2" ht="15.75" thickBot="1" x14ac:dyDescent="0.3">
      <c r="A161" s="5" t="s">
        <v>157</v>
      </c>
      <c r="B161" s="4">
        <v>2.34</v>
      </c>
    </row>
    <row r="162" spans="1:2" ht="15.75" thickBot="1" x14ac:dyDescent="0.3">
      <c r="A162" s="5" t="s">
        <v>158</v>
      </c>
      <c r="B162" s="4">
        <v>2.42</v>
      </c>
    </row>
    <row r="163" spans="1:2" ht="15.75" thickBot="1" x14ac:dyDescent="0.3">
      <c r="A163" s="5" t="s">
        <v>159</v>
      </c>
      <c r="B163" s="4">
        <v>2.5</v>
      </c>
    </row>
    <row r="164" spans="1:2" ht="15.75" thickBot="1" x14ac:dyDescent="0.3">
      <c r="A164" s="5" t="s">
        <v>160</v>
      </c>
      <c r="B164" s="4">
        <v>2.58</v>
      </c>
    </row>
    <row r="165" spans="1:2" ht="15.75" thickBot="1" x14ac:dyDescent="0.3">
      <c r="A165" s="5" t="s">
        <v>161</v>
      </c>
      <c r="B165" s="4">
        <v>2.65</v>
      </c>
    </row>
    <row r="166" spans="1:2" ht="15.75" thickBot="1" x14ac:dyDescent="0.3">
      <c r="A166" s="5" t="s">
        <v>162</v>
      </c>
      <c r="B166" s="4">
        <v>2.73</v>
      </c>
    </row>
    <row r="167" spans="1:2" ht="15.75" thickBot="1" x14ac:dyDescent="0.3">
      <c r="A167" s="5" t="s">
        <v>163</v>
      </c>
      <c r="B167" s="3">
        <v>2.2599999999999998</v>
      </c>
    </row>
    <row r="168" spans="1:2" ht="15.75" thickBot="1" x14ac:dyDescent="0.3">
      <c r="A168" s="5" t="s">
        <v>164</v>
      </c>
      <c r="B168" s="4">
        <v>2.34</v>
      </c>
    </row>
    <row r="169" spans="1:2" ht="15.75" thickBot="1" x14ac:dyDescent="0.3">
      <c r="A169" s="5" t="s">
        <v>165</v>
      </c>
      <c r="B169" s="4">
        <v>2.42</v>
      </c>
    </row>
    <row r="170" spans="1:2" ht="15.75" thickBot="1" x14ac:dyDescent="0.3">
      <c r="A170" s="5" t="s">
        <v>166</v>
      </c>
      <c r="B170" s="4">
        <v>2.5</v>
      </c>
    </row>
    <row r="171" spans="1:2" ht="15.75" thickBot="1" x14ac:dyDescent="0.3">
      <c r="A171" s="5" t="s">
        <v>167</v>
      </c>
      <c r="B171" s="4">
        <v>2.58</v>
      </c>
    </row>
    <row r="172" spans="1:2" ht="15.75" thickBot="1" x14ac:dyDescent="0.3">
      <c r="A172" s="5" t="s">
        <v>168</v>
      </c>
      <c r="B172" s="4">
        <v>2.65</v>
      </c>
    </row>
    <row r="173" spans="1:2" ht="15.75" thickBot="1" x14ac:dyDescent="0.3">
      <c r="A173" s="5" t="s">
        <v>169</v>
      </c>
      <c r="B173" s="4">
        <v>2.73</v>
      </c>
    </row>
    <row r="174" spans="1:2" ht="15.75" thickBot="1" x14ac:dyDescent="0.3">
      <c r="A174" s="5" t="s">
        <v>170</v>
      </c>
      <c r="B174" s="4">
        <v>2.81</v>
      </c>
    </row>
    <row r="175" spans="1:2" ht="15.75" thickBot="1" x14ac:dyDescent="0.3">
      <c r="A175" s="5" t="s">
        <v>171</v>
      </c>
      <c r="B175" s="4">
        <v>2.89</v>
      </c>
    </row>
    <row r="176" spans="1:2" ht="15.75" thickBot="1" x14ac:dyDescent="0.3">
      <c r="A176" s="5" t="s">
        <v>172</v>
      </c>
      <c r="B176" s="3">
        <v>2.42</v>
      </c>
    </row>
    <row r="177" spans="1:2" ht="15.75" thickBot="1" x14ac:dyDescent="0.3">
      <c r="A177" s="5" t="s">
        <v>173</v>
      </c>
      <c r="B177" s="4">
        <v>2.5</v>
      </c>
    </row>
    <row r="178" spans="1:2" ht="15.75" thickBot="1" x14ac:dyDescent="0.3">
      <c r="A178" s="5" t="s">
        <v>174</v>
      </c>
      <c r="B178" s="4">
        <v>2.58</v>
      </c>
    </row>
    <row r="179" spans="1:2" ht="15.75" thickBot="1" x14ac:dyDescent="0.3">
      <c r="A179" s="5" t="s">
        <v>175</v>
      </c>
      <c r="B179" s="4">
        <v>2.66</v>
      </c>
    </row>
    <row r="180" spans="1:2" ht="15.75" thickBot="1" x14ac:dyDescent="0.3">
      <c r="A180" s="5" t="s">
        <v>176</v>
      </c>
      <c r="B180" s="4">
        <v>2.74</v>
      </c>
    </row>
    <row r="181" spans="1:2" ht="15.75" thickBot="1" x14ac:dyDescent="0.3">
      <c r="A181" s="5" t="s">
        <v>177</v>
      </c>
      <c r="B181" s="4">
        <v>2.81</v>
      </c>
    </row>
    <row r="182" spans="1:2" ht="15.75" thickBot="1" x14ac:dyDescent="0.3">
      <c r="A182" s="5" t="s">
        <v>178</v>
      </c>
      <c r="B182" s="4">
        <v>2.89</v>
      </c>
    </row>
    <row r="183" spans="1:2" ht="15.75" thickBot="1" x14ac:dyDescent="0.3">
      <c r="A183" s="5" t="s">
        <v>179</v>
      </c>
      <c r="B183" s="4">
        <v>2.97</v>
      </c>
    </row>
    <row r="184" spans="1:2" ht="15.75" thickBot="1" x14ac:dyDescent="0.3">
      <c r="A184" s="5" t="s">
        <v>180</v>
      </c>
      <c r="B184" s="4">
        <v>3.05</v>
      </c>
    </row>
    <row r="185" spans="1:2" ht="15.75" thickBot="1" x14ac:dyDescent="0.3">
      <c r="A185" s="5" t="s">
        <v>181</v>
      </c>
      <c r="B185" s="3">
        <v>2.58</v>
      </c>
    </row>
    <row r="186" spans="1:2" ht="15.75" thickBot="1" x14ac:dyDescent="0.3">
      <c r="A186" s="5" t="s">
        <v>182</v>
      </c>
      <c r="B186" s="4">
        <v>2.66</v>
      </c>
    </row>
    <row r="187" spans="1:2" ht="15.75" thickBot="1" x14ac:dyDescent="0.3">
      <c r="A187" s="5" t="s">
        <v>183</v>
      </c>
      <c r="B187" s="4">
        <v>2.74</v>
      </c>
    </row>
    <row r="188" spans="1:2" ht="15.75" thickBot="1" x14ac:dyDescent="0.3">
      <c r="A188" s="5" t="s">
        <v>184</v>
      </c>
      <c r="B188" s="4">
        <v>2.82</v>
      </c>
    </row>
    <row r="189" spans="1:2" ht="15.75" thickBot="1" x14ac:dyDescent="0.3">
      <c r="A189" s="5" t="s">
        <v>185</v>
      </c>
      <c r="B189" s="4">
        <v>2.9</v>
      </c>
    </row>
    <row r="190" spans="1:2" ht="15.75" thickBot="1" x14ac:dyDescent="0.3">
      <c r="A190" s="5" t="s">
        <v>186</v>
      </c>
      <c r="B190" s="4">
        <v>2.98</v>
      </c>
    </row>
    <row r="191" spans="1:2" ht="15.75" thickBot="1" x14ac:dyDescent="0.3">
      <c r="A191" s="5" t="s">
        <v>187</v>
      </c>
      <c r="B191" s="4">
        <v>3.05</v>
      </c>
    </row>
    <row r="192" spans="1:2" ht="15.75" thickBot="1" x14ac:dyDescent="0.3">
      <c r="A192" s="5" t="s">
        <v>188</v>
      </c>
      <c r="B192" s="4">
        <v>3.13</v>
      </c>
    </row>
    <row r="193" spans="1:2" ht="15.75" thickBot="1" x14ac:dyDescent="0.3">
      <c r="A193" s="5" t="s">
        <v>189</v>
      </c>
      <c r="B193" s="4">
        <v>3.21</v>
      </c>
    </row>
    <row r="194" spans="1:2" ht="15.75" thickBot="1" x14ac:dyDescent="0.3">
      <c r="A194" s="5" t="s">
        <v>190</v>
      </c>
      <c r="B194" s="3">
        <v>2.74</v>
      </c>
    </row>
    <row r="195" spans="1:2" ht="15.75" thickBot="1" x14ac:dyDescent="0.3">
      <c r="A195" s="5" t="s">
        <v>191</v>
      </c>
      <c r="B195" s="4">
        <v>2.82</v>
      </c>
    </row>
    <row r="196" spans="1:2" ht="15.75" thickBot="1" x14ac:dyDescent="0.3">
      <c r="A196" s="5" t="s">
        <v>192</v>
      </c>
      <c r="B196" s="4">
        <v>2.9</v>
      </c>
    </row>
    <row r="197" spans="1:2" ht="15.75" thickBot="1" x14ac:dyDescent="0.3">
      <c r="A197" s="5" t="s">
        <v>193</v>
      </c>
      <c r="B197" s="4">
        <v>2.98</v>
      </c>
    </row>
    <row r="198" spans="1:2" ht="15.75" thickBot="1" x14ac:dyDescent="0.3">
      <c r="A198" s="5" t="s">
        <v>194</v>
      </c>
      <c r="B198" s="4">
        <v>3.06</v>
      </c>
    </row>
    <row r="199" spans="1:2" ht="15.75" thickBot="1" x14ac:dyDescent="0.3">
      <c r="A199" s="5" t="s">
        <v>195</v>
      </c>
      <c r="B199" s="4">
        <v>3.14</v>
      </c>
    </row>
    <row r="200" spans="1:2" ht="15.75" thickBot="1" x14ac:dyDescent="0.3">
      <c r="A200" s="5" t="s">
        <v>196</v>
      </c>
      <c r="B200" s="4">
        <v>3.21</v>
      </c>
    </row>
    <row r="201" spans="1:2" ht="15.75" thickBot="1" x14ac:dyDescent="0.3">
      <c r="A201" s="5" t="s">
        <v>197</v>
      </c>
      <c r="B201" s="4">
        <v>3.29</v>
      </c>
    </row>
    <row r="202" spans="1:2" ht="15.75" thickBot="1" x14ac:dyDescent="0.3">
      <c r="A202" s="5" t="s">
        <v>198</v>
      </c>
      <c r="B202" s="4">
        <v>3.37</v>
      </c>
    </row>
    <row r="203" spans="1:2" ht="15.75" thickBot="1" x14ac:dyDescent="0.3">
      <c r="A203" s="5" t="s">
        <v>199</v>
      </c>
      <c r="B203" s="3">
        <v>2.9</v>
      </c>
    </row>
    <row r="204" spans="1:2" ht="15.75" thickBot="1" x14ac:dyDescent="0.3">
      <c r="A204" s="5" t="s">
        <v>200</v>
      </c>
      <c r="B204" s="4">
        <v>2.98</v>
      </c>
    </row>
    <row r="205" spans="1:2" ht="15.75" thickBot="1" x14ac:dyDescent="0.3">
      <c r="A205" s="5" t="s">
        <v>201</v>
      </c>
      <c r="B205" s="4">
        <v>3.06</v>
      </c>
    </row>
    <row r="206" spans="1:2" ht="15.75" thickBot="1" x14ac:dyDescent="0.3">
      <c r="A206" s="5" t="s">
        <v>202</v>
      </c>
      <c r="B206" s="4">
        <v>3.14</v>
      </c>
    </row>
    <row r="207" spans="1:2" ht="15.75" thickBot="1" x14ac:dyDescent="0.3">
      <c r="A207" s="5" t="s">
        <v>203</v>
      </c>
      <c r="B207" s="4">
        <v>3.22</v>
      </c>
    </row>
    <row r="208" spans="1:2" ht="15.75" thickBot="1" x14ac:dyDescent="0.3">
      <c r="A208" s="5" t="s">
        <v>204</v>
      </c>
      <c r="B208" s="4">
        <v>3.3</v>
      </c>
    </row>
    <row r="209" spans="1:2" ht="15.75" thickBot="1" x14ac:dyDescent="0.3">
      <c r="A209" s="5" t="s">
        <v>205</v>
      </c>
      <c r="B209" s="4">
        <v>3.37</v>
      </c>
    </row>
    <row r="210" spans="1:2" ht="15.75" thickBot="1" x14ac:dyDescent="0.3">
      <c r="A210" s="5" t="s">
        <v>206</v>
      </c>
      <c r="B210" s="4">
        <v>3.45</v>
      </c>
    </row>
    <row r="211" spans="1:2" ht="15.75" thickBot="1" x14ac:dyDescent="0.3">
      <c r="A211" s="5" t="s">
        <v>207</v>
      </c>
      <c r="B211" s="4">
        <v>3.53</v>
      </c>
    </row>
    <row r="212" spans="1:2" ht="15.75" thickBot="1" x14ac:dyDescent="0.3">
      <c r="A212" s="5" t="s">
        <v>208</v>
      </c>
      <c r="B212" s="3">
        <v>2.9</v>
      </c>
    </row>
    <row r="213" spans="1:2" ht="15.75" thickBot="1" x14ac:dyDescent="0.3">
      <c r="A213" s="5" t="s">
        <v>209</v>
      </c>
      <c r="B213" s="4">
        <v>2.98</v>
      </c>
    </row>
    <row r="214" spans="1:2" ht="15.75" thickBot="1" x14ac:dyDescent="0.3">
      <c r="A214" s="5" t="s">
        <v>210</v>
      </c>
      <c r="B214" s="4">
        <v>3.06</v>
      </c>
    </row>
    <row r="215" spans="1:2" ht="15.75" thickBot="1" x14ac:dyDescent="0.3">
      <c r="A215" s="5" t="s">
        <v>211</v>
      </c>
      <c r="B215" s="4">
        <v>3.14</v>
      </c>
    </row>
    <row r="216" spans="1:2" ht="15.75" thickBot="1" x14ac:dyDescent="0.3">
      <c r="A216" s="5" t="s">
        <v>212</v>
      </c>
      <c r="B216" s="4">
        <v>3.22</v>
      </c>
    </row>
    <row r="217" spans="1:2" ht="15.75" thickBot="1" x14ac:dyDescent="0.3">
      <c r="A217" s="5" t="s">
        <v>213</v>
      </c>
      <c r="B217" s="4">
        <v>3.3</v>
      </c>
    </row>
    <row r="218" spans="1:2" ht="15.75" thickBot="1" x14ac:dyDescent="0.3">
      <c r="A218" s="5" t="s">
        <v>214</v>
      </c>
      <c r="B218" s="4">
        <v>3.37</v>
      </c>
    </row>
    <row r="219" spans="1:2" ht="15.75" thickBot="1" x14ac:dyDescent="0.3">
      <c r="A219" s="5" t="s">
        <v>215</v>
      </c>
      <c r="B219" s="4">
        <v>3.45</v>
      </c>
    </row>
    <row r="220" spans="1:2" ht="15.75" thickBot="1" x14ac:dyDescent="0.3">
      <c r="A220" s="5" t="s">
        <v>216</v>
      </c>
      <c r="B220" s="4">
        <v>3.53</v>
      </c>
    </row>
    <row r="221" spans="1:2" ht="15.75" thickBot="1" x14ac:dyDescent="0.3">
      <c r="A221" s="5" t="s">
        <v>217</v>
      </c>
      <c r="B221" s="3">
        <v>3.22</v>
      </c>
    </row>
    <row r="222" spans="1:2" ht="15.75" thickBot="1" x14ac:dyDescent="0.3">
      <c r="A222" s="5" t="s">
        <v>218</v>
      </c>
      <c r="B222" s="4">
        <v>3.3</v>
      </c>
    </row>
    <row r="223" spans="1:2" ht="15.75" thickBot="1" x14ac:dyDescent="0.3">
      <c r="A223" s="5" t="s">
        <v>219</v>
      </c>
      <c r="B223" s="4">
        <v>3.38</v>
      </c>
    </row>
    <row r="224" spans="1:2" ht="15.75" thickBot="1" x14ac:dyDescent="0.3">
      <c r="A224" s="5" t="s">
        <v>220</v>
      </c>
      <c r="B224" s="4">
        <v>3.46</v>
      </c>
    </row>
    <row r="225" spans="1:2" ht="15.75" thickBot="1" x14ac:dyDescent="0.3">
      <c r="A225" s="5" t="s">
        <v>221</v>
      </c>
      <c r="B225" s="4">
        <v>3.53</v>
      </c>
    </row>
    <row r="226" spans="1:2" ht="15.75" thickBot="1" x14ac:dyDescent="0.3">
      <c r="A226" s="5" t="s">
        <v>222</v>
      </c>
      <c r="B226" s="4">
        <v>3.61</v>
      </c>
    </row>
    <row r="227" spans="1:2" ht="15.75" thickBot="1" x14ac:dyDescent="0.3">
      <c r="A227" s="5" t="s">
        <v>223</v>
      </c>
      <c r="B227" s="4">
        <v>3.69</v>
      </c>
    </row>
    <row r="228" spans="1:2" ht="15.75" thickBot="1" x14ac:dyDescent="0.3">
      <c r="A228" s="5" t="s">
        <v>224</v>
      </c>
      <c r="B228" s="4">
        <v>3.77</v>
      </c>
    </row>
    <row r="229" spans="1:2" ht="15.75" thickBot="1" x14ac:dyDescent="0.3">
      <c r="A229" s="5" t="s">
        <v>225</v>
      </c>
      <c r="B229" s="4">
        <v>3.85</v>
      </c>
    </row>
    <row r="230" spans="1:2" ht="15.75" thickBot="1" x14ac:dyDescent="0.3">
      <c r="A230" s="5" t="s">
        <v>226</v>
      </c>
      <c r="B230" s="3">
        <v>3.38</v>
      </c>
    </row>
    <row r="231" spans="1:2" ht="15.75" thickBot="1" x14ac:dyDescent="0.3">
      <c r="A231" s="5" t="s">
        <v>227</v>
      </c>
      <c r="B231" s="4">
        <v>3.46</v>
      </c>
    </row>
    <row r="232" spans="1:2" ht="15.75" thickBot="1" x14ac:dyDescent="0.3">
      <c r="A232" s="5" t="s">
        <v>228</v>
      </c>
      <c r="B232" s="4">
        <v>3.54</v>
      </c>
    </row>
    <row r="233" spans="1:2" ht="15.75" thickBot="1" x14ac:dyDescent="0.3">
      <c r="A233" s="5" t="s">
        <v>229</v>
      </c>
      <c r="B233" s="4">
        <v>3.62</v>
      </c>
    </row>
    <row r="234" spans="1:2" ht="15.75" thickBot="1" x14ac:dyDescent="0.3">
      <c r="A234" s="5" t="s">
        <v>230</v>
      </c>
      <c r="B234" s="4">
        <v>3.69</v>
      </c>
    </row>
    <row r="235" spans="1:2" ht="15.75" thickBot="1" x14ac:dyDescent="0.3">
      <c r="A235" s="5" t="s">
        <v>231</v>
      </c>
      <c r="B235" s="4">
        <v>3.77</v>
      </c>
    </row>
    <row r="236" spans="1:2" ht="15.75" thickBot="1" x14ac:dyDescent="0.3">
      <c r="A236" s="5" t="s">
        <v>232</v>
      </c>
      <c r="B236" s="4">
        <v>3.85</v>
      </c>
    </row>
    <row r="237" spans="1:2" ht="15.75" thickBot="1" x14ac:dyDescent="0.3">
      <c r="A237" s="5" t="s">
        <v>233</v>
      </c>
      <c r="B237" s="4">
        <v>3.93</v>
      </c>
    </row>
    <row r="238" spans="1:2" ht="15.75" thickBot="1" x14ac:dyDescent="0.3">
      <c r="A238" s="5" t="s">
        <v>234</v>
      </c>
      <c r="B238" s="4">
        <v>4.01</v>
      </c>
    </row>
    <row r="239" spans="1:2" ht="15.75" thickBot="1" x14ac:dyDescent="0.3">
      <c r="A239" s="5" t="s">
        <v>235</v>
      </c>
      <c r="B239" s="3">
        <v>3.54</v>
      </c>
    </row>
    <row r="240" spans="1:2" ht="15.75" thickBot="1" x14ac:dyDescent="0.3">
      <c r="A240" s="5" t="s">
        <v>236</v>
      </c>
      <c r="B240" s="4">
        <v>3.62</v>
      </c>
    </row>
    <row r="241" spans="1:2" ht="15.75" thickBot="1" x14ac:dyDescent="0.3">
      <c r="A241" s="5" t="s">
        <v>237</v>
      </c>
      <c r="B241" s="4">
        <v>3.7</v>
      </c>
    </row>
    <row r="242" spans="1:2" ht="15.75" thickBot="1" x14ac:dyDescent="0.3">
      <c r="A242" s="5" t="s">
        <v>238</v>
      </c>
      <c r="B242" s="4">
        <v>3.78</v>
      </c>
    </row>
    <row r="243" spans="1:2" ht="15.75" thickBot="1" x14ac:dyDescent="0.3">
      <c r="A243" s="5" t="s">
        <v>239</v>
      </c>
      <c r="B243" s="4">
        <v>3.85</v>
      </c>
    </row>
    <row r="244" spans="1:2" ht="15.75" thickBot="1" x14ac:dyDescent="0.3">
      <c r="A244" s="5" t="s">
        <v>240</v>
      </c>
      <c r="B244" s="4">
        <v>3.93</v>
      </c>
    </row>
    <row r="245" spans="1:2" ht="15.75" thickBot="1" x14ac:dyDescent="0.3">
      <c r="A245" s="5" t="s">
        <v>241</v>
      </c>
      <c r="B245" s="4">
        <v>4.01</v>
      </c>
    </row>
    <row r="246" spans="1:2" ht="15.75" thickBot="1" x14ac:dyDescent="0.3">
      <c r="A246" s="5" t="s">
        <v>242</v>
      </c>
      <c r="B246" s="4">
        <v>4.09</v>
      </c>
    </row>
    <row r="247" spans="1:2" ht="15.75" thickBot="1" x14ac:dyDescent="0.3">
      <c r="A247" s="5" t="s">
        <v>243</v>
      </c>
      <c r="B247" s="4">
        <v>4.17</v>
      </c>
    </row>
  </sheetData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showGridLines="0" zoomScale="81" zoomScaleNormal="100" zoomScaleSheetLayoutView="100" workbookViewId="0">
      <selection activeCell="O19" sqref="O19"/>
    </sheetView>
  </sheetViews>
  <sheetFormatPr defaultColWidth="8.85546875" defaultRowHeight="15" x14ac:dyDescent="0.25"/>
  <cols>
    <col min="1" max="1" width="34.28515625" bestFit="1" customWidth="1"/>
    <col min="2" max="2" width="16" customWidth="1"/>
    <col min="3" max="3" width="8.7109375" style="6" bestFit="1" customWidth="1"/>
    <col min="4" max="4" width="8.7109375" style="6" customWidth="1"/>
    <col min="5" max="5" width="1.42578125" customWidth="1"/>
    <col min="6" max="6" width="28" customWidth="1"/>
    <col min="7" max="7" width="16" customWidth="1"/>
    <col min="8" max="8" width="14.42578125" style="6" customWidth="1"/>
    <col min="9" max="9" width="3.42578125" customWidth="1"/>
    <col min="10" max="10" width="28.28515625" customWidth="1"/>
    <col min="11" max="11" width="16" customWidth="1"/>
    <col min="12" max="12" width="14.42578125" style="6" customWidth="1"/>
    <col min="13" max="13" width="2.42578125" customWidth="1"/>
    <col min="14" max="14" width="28" bestFit="1" customWidth="1"/>
    <col min="15" max="15" width="13.140625" customWidth="1"/>
    <col min="16" max="16" width="14.42578125" customWidth="1"/>
  </cols>
  <sheetData>
    <row r="1" spans="1:12" ht="15" customHeight="1" x14ac:dyDescent="0.25">
      <c r="A1" s="105" t="s">
        <v>275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5" customHeight="1" x14ac:dyDescent="0.25">
      <c r="A2" s="7"/>
      <c r="B2" s="8"/>
      <c r="C2" s="8"/>
      <c r="D2" s="8"/>
      <c r="E2" s="108" t="s">
        <v>301</v>
      </c>
      <c r="F2" s="108"/>
      <c r="G2" s="108"/>
      <c r="H2" s="108"/>
      <c r="I2" s="8"/>
      <c r="J2" s="8"/>
      <c r="K2" s="8"/>
      <c r="L2" s="9"/>
    </row>
    <row r="3" spans="1:12" ht="15" customHeight="1" x14ac:dyDescent="0.25">
      <c r="A3" s="7"/>
      <c r="B3" s="8"/>
      <c r="C3" s="8"/>
      <c r="D3" s="8"/>
      <c r="E3" s="108"/>
      <c r="F3" s="108"/>
      <c r="G3" s="108"/>
      <c r="H3" s="108"/>
      <c r="I3" s="8"/>
      <c r="J3" s="8"/>
      <c r="K3" s="8"/>
      <c r="L3" s="9"/>
    </row>
    <row r="4" spans="1:12" ht="17.25" customHeight="1" x14ac:dyDescent="0.25">
      <c r="A4" s="96" t="s">
        <v>276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</row>
    <row r="5" spans="1:12" x14ac:dyDescent="0.25">
      <c r="A5" s="109" t="s">
        <v>277</v>
      </c>
      <c r="B5" s="109"/>
      <c r="C5" s="109"/>
      <c r="D5" s="49"/>
      <c r="F5" s="109" t="s">
        <v>303</v>
      </c>
      <c r="G5" s="109"/>
      <c r="H5" s="109"/>
      <c r="J5" s="109" t="s">
        <v>278</v>
      </c>
      <c r="K5" s="109"/>
      <c r="L5" s="109"/>
    </row>
    <row r="6" spans="1:12" ht="5.25" customHeight="1" x14ac:dyDescent="0.25">
      <c r="A6" s="76"/>
      <c r="B6" s="77"/>
      <c r="C6" s="78"/>
      <c r="F6" s="76"/>
      <c r="G6" s="77"/>
      <c r="H6" s="78"/>
      <c r="J6" s="76"/>
      <c r="K6" s="77"/>
      <c r="L6" s="78"/>
    </row>
    <row r="7" spans="1:12" ht="20.100000000000001" customHeight="1" x14ac:dyDescent="0.25">
      <c r="A7" s="12" t="s">
        <v>244</v>
      </c>
      <c r="B7" s="10">
        <v>4750</v>
      </c>
      <c r="C7" s="47">
        <f>B7/1000</f>
        <v>4.75</v>
      </c>
      <c r="D7" s="50"/>
      <c r="F7" s="12" t="s">
        <v>244</v>
      </c>
      <c r="G7" s="10">
        <v>4750</v>
      </c>
      <c r="H7" s="13">
        <f>G7/1000</f>
        <v>4.75</v>
      </c>
      <c r="J7" s="12" t="s">
        <v>244</v>
      </c>
      <c r="K7" s="10"/>
      <c r="L7" s="47">
        <f>K7/1000</f>
        <v>0</v>
      </c>
    </row>
    <row r="8" spans="1:12" ht="20.100000000000001" customHeight="1" x14ac:dyDescent="0.25">
      <c r="A8" s="12" t="s">
        <v>245</v>
      </c>
      <c r="B8" s="10">
        <v>75</v>
      </c>
      <c r="C8" s="47">
        <f>B8/1000</f>
        <v>7.4999999999999997E-2</v>
      </c>
      <c r="D8" s="50"/>
      <c r="F8" s="12" t="s">
        <v>245</v>
      </c>
      <c r="G8" s="10">
        <v>75</v>
      </c>
      <c r="H8" s="13">
        <f>G8/1000</f>
        <v>7.4999999999999997E-2</v>
      </c>
      <c r="J8" s="12" t="s">
        <v>245</v>
      </c>
      <c r="K8" s="10"/>
      <c r="L8" s="47">
        <f>K8/1000</f>
        <v>0</v>
      </c>
    </row>
    <row r="9" spans="1:12" ht="20.100000000000001" customHeight="1" x14ac:dyDescent="0.25">
      <c r="A9" s="12" t="s">
        <v>246</v>
      </c>
      <c r="B9" s="10">
        <v>6000</v>
      </c>
      <c r="C9" s="47">
        <f>B9/1000</f>
        <v>6</v>
      </c>
      <c r="D9" s="50"/>
      <c r="F9" s="12" t="s">
        <v>246</v>
      </c>
      <c r="G9" s="10">
        <v>1000</v>
      </c>
      <c r="H9" s="13">
        <f>G9/1000</f>
        <v>1</v>
      </c>
      <c r="J9" s="12" t="s">
        <v>246</v>
      </c>
      <c r="K9" s="10"/>
      <c r="L9" s="47">
        <f>K9/1000</f>
        <v>0</v>
      </c>
    </row>
    <row r="10" spans="1:12" ht="20.100000000000001" customHeight="1" x14ac:dyDescent="0.25">
      <c r="A10" s="12" t="s">
        <v>247</v>
      </c>
      <c r="B10" s="100">
        <f>C7+(2*C8)</f>
        <v>4.9000000000000004</v>
      </c>
      <c r="C10" s="101"/>
      <c r="D10" s="51"/>
      <c r="F10" s="12" t="s">
        <v>247</v>
      </c>
      <c r="G10" s="102">
        <f>H7+(2*H8)</f>
        <v>4.9000000000000004</v>
      </c>
      <c r="H10" s="103"/>
      <c r="J10" s="12" t="s">
        <v>247</v>
      </c>
      <c r="K10" s="104">
        <f>L7+(2*L8)</f>
        <v>0</v>
      </c>
      <c r="L10" s="71"/>
    </row>
    <row r="11" spans="1:12" ht="20.100000000000001" customHeight="1" x14ac:dyDescent="0.25">
      <c r="A11" s="38" t="s">
        <v>290</v>
      </c>
      <c r="B11" s="70">
        <v>0</v>
      </c>
      <c r="C11" s="71"/>
      <c r="D11" s="50"/>
      <c r="F11" s="38"/>
      <c r="G11" s="39"/>
      <c r="H11" s="37"/>
      <c r="J11" s="38"/>
      <c r="K11" s="39"/>
      <c r="L11" s="37"/>
    </row>
    <row r="12" spans="1:12" ht="6" customHeight="1" x14ac:dyDescent="0.25">
      <c r="A12" s="76"/>
      <c r="B12" s="77"/>
      <c r="C12" s="78"/>
      <c r="F12" s="76"/>
      <c r="G12" s="77"/>
      <c r="H12" s="78"/>
      <c r="J12" s="76"/>
      <c r="K12" s="77"/>
      <c r="L12" s="78"/>
    </row>
    <row r="13" spans="1:12" ht="15.75" x14ac:dyDescent="0.25">
      <c r="A13" s="12" t="s">
        <v>248</v>
      </c>
      <c r="B13" s="79">
        <f>((B10*PI()*C9))+B11</f>
        <v>92.36</v>
      </c>
      <c r="C13" s="79"/>
      <c r="D13" s="25"/>
      <c r="F13" s="12" t="s">
        <v>248</v>
      </c>
      <c r="G13" s="80">
        <f>((PI()/4)*((G10^2)+4*(H9^2)))</f>
        <v>22</v>
      </c>
      <c r="H13" s="81"/>
      <c r="J13" s="12" t="s">
        <v>248</v>
      </c>
      <c r="K13" s="82">
        <f>((K10*PI()*L9))</f>
        <v>0</v>
      </c>
      <c r="L13" s="82"/>
    </row>
    <row r="14" spans="1:12" x14ac:dyDescent="0.25">
      <c r="A14" s="17"/>
      <c r="B14" s="25"/>
      <c r="C14" s="25"/>
      <c r="D14" s="25"/>
      <c r="F14" s="17"/>
      <c r="G14" s="25"/>
      <c r="H14" s="25"/>
      <c r="J14" s="17"/>
      <c r="K14" s="25"/>
      <c r="L14" s="25"/>
    </row>
    <row r="15" spans="1:12" x14ac:dyDescent="0.25">
      <c r="A15" s="26"/>
      <c r="B15" s="74"/>
      <c r="C15" s="74"/>
      <c r="D15" s="45"/>
    </row>
    <row r="16" spans="1:12" x14ac:dyDescent="0.25">
      <c r="A16" s="74"/>
      <c r="B16" s="74"/>
      <c r="C16" s="74"/>
      <c r="D16" s="45"/>
      <c r="F16" s="56"/>
    </row>
    <row r="17" spans="1:12" ht="15.75" x14ac:dyDescent="0.25">
      <c r="A17" s="26"/>
      <c r="B17" s="75"/>
      <c r="C17" s="75"/>
      <c r="D17" s="46"/>
      <c r="F17" s="84" t="s">
        <v>249</v>
      </c>
      <c r="G17" s="85"/>
      <c r="H17" s="85"/>
      <c r="I17" s="85"/>
      <c r="J17" s="86"/>
      <c r="K17" s="83">
        <f>SUM(B13)</f>
        <v>92.36</v>
      </c>
      <c r="L17" s="83"/>
    </row>
    <row r="18" spans="1:12" ht="15.75" x14ac:dyDescent="0.25">
      <c r="A18" s="17"/>
      <c r="B18" s="18"/>
      <c r="F18" s="84" t="s">
        <v>250</v>
      </c>
      <c r="G18" s="85"/>
      <c r="H18" s="85"/>
      <c r="I18" s="85"/>
      <c r="J18" s="86"/>
      <c r="K18" s="83">
        <f>G13</f>
        <v>22</v>
      </c>
      <c r="L18" s="83"/>
    </row>
    <row r="19" spans="1:12" ht="15.75" x14ac:dyDescent="0.25">
      <c r="A19" s="17"/>
      <c r="B19" s="18"/>
      <c r="F19" s="84" t="s">
        <v>300</v>
      </c>
      <c r="G19" s="85"/>
      <c r="H19" s="85"/>
      <c r="I19" s="85"/>
      <c r="J19" s="86"/>
      <c r="K19" s="83">
        <f>K13+K35</f>
        <v>0</v>
      </c>
      <c r="L19" s="83"/>
    </row>
    <row r="21" spans="1:12" ht="18.75" customHeight="1" x14ac:dyDescent="0.25">
      <c r="A21" s="96" t="s">
        <v>299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1:12" x14ac:dyDescent="0.25">
      <c r="A22" s="57">
        <v>1</v>
      </c>
      <c r="B22" s="58"/>
      <c r="C22" s="66">
        <f t="shared" ref="C22" si="0">VLOOKUP(B22,DIÂMETRO,2,0)</f>
        <v>0</v>
      </c>
      <c r="D22" s="67"/>
      <c r="E22" s="68"/>
      <c r="F22" s="10" t="s">
        <v>251</v>
      </c>
      <c r="G22" s="72"/>
      <c r="H22" s="73"/>
      <c r="I22" s="69" t="s">
        <v>252</v>
      </c>
      <c r="J22" s="69"/>
      <c r="K22" s="15">
        <f t="shared" ref="K22:K34" si="1">C22*G22</f>
        <v>0</v>
      </c>
      <c r="L22" s="11"/>
    </row>
    <row r="23" spans="1:12" x14ac:dyDescent="0.25">
      <c r="A23" s="59" t="s">
        <v>304</v>
      </c>
      <c r="B23" s="58"/>
      <c r="C23" s="66">
        <f t="shared" ref="C23:C24" si="2">VLOOKUP(B23,DIÂMETRO,2,0)</f>
        <v>0</v>
      </c>
      <c r="D23" s="67"/>
      <c r="E23" s="68"/>
      <c r="F23" s="10" t="s">
        <v>251</v>
      </c>
      <c r="G23" s="72"/>
      <c r="H23" s="73"/>
      <c r="I23" s="69" t="s">
        <v>252</v>
      </c>
      <c r="J23" s="69"/>
      <c r="K23" s="15">
        <f t="shared" si="1"/>
        <v>0</v>
      </c>
      <c r="L23" s="11"/>
    </row>
    <row r="24" spans="1:12" x14ac:dyDescent="0.25">
      <c r="A24" s="59" t="s">
        <v>305</v>
      </c>
      <c r="B24" s="58"/>
      <c r="C24" s="66">
        <f t="shared" si="2"/>
        <v>0</v>
      </c>
      <c r="D24" s="67"/>
      <c r="E24" s="68"/>
      <c r="F24" s="10" t="s">
        <v>251</v>
      </c>
      <c r="G24" s="72"/>
      <c r="H24" s="73"/>
      <c r="I24" s="69" t="s">
        <v>252</v>
      </c>
      <c r="J24" s="69"/>
      <c r="K24" s="15">
        <f t="shared" si="1"/>
        <v>0</v>
      </c>
      <c r="L24" s="11"/>
    </row>
    <row r="25" spans="1:12" s="17" customFormat="1" ht="15.75" customHeight="1" x14ac:dyDescent="0.25">
      <c r="A25" s="60" t="s">
        <v>306</v>
      </c>
      <c r="B25" s="58"/>
      <c r="C25" s="66">
        <f t="shared" ref="C25:C32" si="3">VLOOKUP(B25,DIÂMETRO,2,0)</f>
        <v>0</v>
      </c>
      <c r="D25" s="67"/>
      <c r="E25" s="68"/>
      <c r="F25" s="14" t="s">
        <v>251</v>
      </c>
      <c r="G25" s="72"/>
      <c r="H25" s="73"/>
      <c r="I25" s="99" t="s">
        <v>252</v>
      </c>
      <c r="J25" s="99"/>
      <c r="K25" s="15">
        <f t="shared" si="1"/>
        <v>0</v>
      </c>
      <c r="L25" s="16"/>
    </row>
    <row r="26" spans="1:12" x14ac:dyDescent="0.25">
      <c r="A26" s="59" t="s">
        <v>307</v>
      </c>
      <c r="B26" s="58"/>
      <c r="C26" s="66">
        <f t="shared" si="3"/>
        <v>0</v>
      </c>
      <c r="D26" s="67"/>
      <c r="E26" s="68"/>
      <c r="F26" s="10" t="s">
        <v>251</v>
      </c>
      <c r="G26" s="72"/>
      <c r="H26" s="73"/>
      <c r="I26" s="69" t="s">
        <v>252</v>
      </c>
      <c r="J26" s="69"/>
      <c r="K26" s="15">
        <f t="shared" si="1"/>
        <v>0</v>
      </c>
      <c r="L26" s="11"/>
    </row>
    <row r="27" spans="1:12" x14ac:dyDescent="0.25">
      <c r="A27" s="59" t="s">
        <v>308</v>
      </c>
      <c r="B27" s="58"/>
      <c r="C27" s="66">
        <f t="shared" si="3"/>
        <v>0</v>
      </c>
      <c r="D27" s="67"/>
      <c r="E27" s="68"/>
      <c r="F27" s="10" t="s">
        <v>251</v>
      </c>
      <c r="G27" s="72"/>
      <c r="H27" s="73"/>
      <c r="I27" s="69" t="s">
        <v>252</v>
      </c>
      <c r="J27" s="69"/>
      <c r="K27" s="15">
        <f t="shared" si="1"/>
        <v>0</v>
      </c>
      <c r="L27" s="11"/>
    </row>
    <row r="28" spans="1:12" x14ac:dyDescent="0.25">
      <c r="A28" s="59" t="s">
        <v>309</v>
      </c>
      <c r="B28" s="58"/>
      <c r="C28" s="66">
        <f t="shared" si="3"/>
        <v>0</v>
      </c>
      <c r="D28" s="67"/>
      <c r="E28" s="68"/>
      <c r="F28" s="10" t="s">
        <v>251</v>
      </c>
      <c r="G28" s="72"/>
      <c r="H28" s="73"/>
      <c r="I28" s="69" t="s">
        <v>252</v>
      </c>
      <c r="J28" s="69"/>
      <c r="K28" s="15">
        <f t="shared" si="1"/>
        <v>0</v>
      </c>
      <c r="L28" s="11"/>
    </row>
    <row r="29" spans="1:12" x14ac:dyDescent="0.25">
      <c r="A29" s="59" t="s">
        <v>310</v>
      </c>
      <c r="B29" s="58"/>
      <c r="C29" s="66">
        <f t="shared" si="3"/>
        <v>0</v>
      </c>
      <c r="D29" s="67"/>
      <c r="E29" s="68"/>
      <c r="F29" s="10" t="s">
        <v>251</v>
      </c>
      <c r="G29" s="72"/>
      <c r="H29" s="73"/>
      <c r="I29" s="69" t="s">
        <v>252</v>
      </c>
      <c r="J29" s="69"/>
      <c r="K29" s="15">
        <f t="shared" si="1"/>
        <v>0</v>
      </c>
      <c r="L29" s="11"/>
    </row>
    <row r="30" spans="1:12" x14ac:dyDescent="0.25">
      <c r="A30" s="59" t="s">
        <v>311</v>
      </c>
      <c r="B30" s="58"/>
      <c r="C30" s="66">
        <f t="shared" ref="C30" si="4">VLOOKUP(B30,DIÂMETRO,2,0)</f>
        <v>0</v>
      </c>
      <c r="D30" s="67"/>
      <c r="E30" s="68"/>
      <c r="F30" s="10" t="s">
        <v>251</v>
      </c>
      <c r="G30" s="72"/>
      <c r="H30" s="73"/>
      <c r="I30" s="69" t="s">
        <v>252</v>
      </c>
      <c r="J30" s="69"/>
      <c r="K30" s="15">
        <f t="shared" si="1"/>
        <v>0</v>
      </c>
      <c r="L30" s="11"/>
    </row>
    <row r="31" spans="1:12" x14ac:dyDescent="0.25">
      <c r="A31" s="59" t="s">
        <v>312</v>
      </c>
      <c r="B31" s="58"/>
      <c r="C31" s="66">
        <f t="shared" ref="C31" si="5">VLOOKUP(B31,DIÂMETRO,2,0)</f>
        <v>0</v>
      </c>
      <c r="D31" s="67"/>
      <c r="E31" s="68"/>
      <c r="F31" s="10" t="s">
        <v>251</v>
      </c>
      <c r="G31" s="72"/>
      <c r="H31" s="73"/>
      <c r="I31" s="69" t="s">
        <v>252</v>
      </c>
      <c r="J31" s="69"/>
      <c r="K31" s="15">
        <f t="shared" si="1"/>
        <v>0</v>
      </c>
      <c r="L31" s="11"/>
    </row>
    <row r="32" spans="1:12" x14ac:dyDescent="0.25">
      <c r="A32" s="59" t="s">
        <v>313</v>
      </c>
      <c r="B32" s="58"/>
      <c r="C32" s="66">
        <f t="shared" si="3"/>
        <v>0</v>
      </c>
      <c r="D32" s="67"/>
      <c r="E32" s="68"/>
      <c r="F32" s="10" t="s">
        <v>251</v>
      </c>
      <c r="G32" s="72"/>
      <c r="H32" s="73"/>
      <c r="I32" s="69" t="s">
        <v>252</v>
      </c>
      <c r="J32" s="69"/>
      <c r="K32" s="15">
        <f t="shared" si="1"/>
        <v>0</v>
      </c>
      <c r="L32" s="11"/>
    </row>
    <row r="33" spans="1:12" x14ac:dyDescent="0.25">
      <c r="A33" s="59" t="s">
        <v>314</v>
      </c>
      <c r="B33" s="58"/>
      <c r="C33" s="66">
        <f t="shared" ref="C33" si="6">VLOOKUP(B33,DIÂMETRO,2,0)</f>
        <v>0</v>
      </c>
      <c r="D33" s="67"/>
      <c r="E33" s="68"/>
      <c r="F33" s="10" t="s">
        <v>251</v>
      </c>
      <c r="G33" s="53"/>
      <c r="H33" s="54"/>
      <c r="I33" s="69" t="s">
        <v>252</v>
      </c>
      <c r="J33" s="69"/>
      <c r="K33" s="15">
        <f t="shared" si="1"/>
        <v>0</v>
      </c>
      <c r="L33" s="11"/>
    </row>
    <row r="34" spans="1:12" x14ac:dyDescent="0.25">
      <c r="A34" s="59" t="s">
        <v>315</v>
      </c>
      <c r="B34" s="58"/>
      <c r="C34" s="66">
        <f t="shared" ref="C34" si="7">VLOOKUP(B34,DIÂMETRO,2,0)</f>
        <v>0</v>
      </c>
      <c r="D34" s="67"/>
      <c r="E34" s="68"/>
      <c r="F34" s="10" t="s">
        <v>251</v>
      </c>
      <c r="G34" s="72"/>
      <c r="H34" s="73"/>
      <c r="I34" s="69" t="s">
        <v>252</v>
      </c>
      <c r="J34" s="69"/>
      <c r="K34" s="15">
        <f t="shared" si="1"/>
        <v>0</v>
      </c>
      <c r="L34" s="11"/>
    </row>
    <row r="35" spans="1:12" ht="23.25" customHeight="1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3"/>
      <c r="K35" s="94">
        <f>SUM(K22:K34)</f>
        <v>0</v>
      </c>
      <c r="L35" s="95"/>
    </row>
    <row r="36" spans="1:12" ht="19.5" customHeight="1" x14ac:dyDescent="0.25">
      <c r="A36" s="91" t="s">
        <v>253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1:12" x14ac:dyDescent="0.25">
      <c r="A37" s="88" t="s">
        <v>254</v>
      </c>
      <c r="B37" s="88"/>
      <c r="C37" s="88"/>
      <c r="D37" s="88"/>
      <c r="E37" s="88"/>
      <c r="F37" s="88"/>
      <c r="G37" s="88"/>
      <c r="H37" s="88"/>
      <c r="I37" s="88"/>
      <c r="J37" s="89">
        <f>K17+K18+K35</f>
        <v>114.36</v>
      </c>
      <c r="K37" s="89"/>
      <c r="L37" s="89"/>
    </row>
    <row r="38" spans="1:12" x14ac:dyDescent="0.25">
      <c r="A38" s="88" t="s">
        <v>255</v>
      </c>
      <c r="B38" s="88"/>
      <c r="C38" s="88"/>
      <c r="D38" s="88"/>
      <c r="E38" s="88"/>
      <c r="F38" s="88"/>
      <c r="G38" s="88"/>
      <c r="H38" s="88"/>
      <c r="I38" s="88"/>
      <c r="J38" s="89">
        <v>96</v>
      </c>
      <c r="K38" s="89"/>
      <c r="L38" s="89"/>
    </row>
    <row r="39" spans="1:12" x14ac:dyDescent="0.25">
      <c r="A39" s="88" t="s">
        <v>256</v>
      </c>
      <c r="B39" s="88"/>
      <c r="C39" s="88"/>
      <c r="D39" s="88"/>
      <c r="E39" s="88"/>
      <c r="F39" s="88"/>
      <c r="G39" s="88"/>
      <c r="H39" s="88"/>
      <c r="I39" s="88"/>
      <c r="J39" s="89">
        <f>J37*0.063</f>
        <v>7.2</v>
      </c>
      <c r="K39" s="89"/>
      <c r="L39" s="89"/>
    </row>
    <row r="40" spans="1:12" x14ac:dyDescent="0.25">
      <c r="A40" s="88" t="s">
        <v>257</v>
      </c>
      <c r="B40" s="88"/>
      <c r="C40" s="88"/>
      <c r="D40" s="88"/>
      <c r="E40" s="88"/>
      <c r="F40" s="88"/>
      <c r="G40" s="88"/>
      <c r="H40" s="88"/>
      <c r="I40" s="88"/>
      <c r="J40" s="90">
        <f>J38*J39</f>
        <v>691.2</v>
      </c>
      <c r="K40" s="90"/>
      <c r="L40" s="90"/>
    </row>
    <row r="41" spans="1:12" x14ac:dyDescent="0.25">
      <c r="A41" s="88" t="s">
        <v>258</v>
      </c>
      <c r="B41" s="88"/>
      <c r="C41" s="88"/>
      <c r="D41" s="88"/>
      <c r="E41" s="88"/>
      <c r="F41" s="88"/>
      <c r="G41" s="88"/>
      <c r="H41" s="88"/>
      <c r="I41" s="88"/>
      <c r="J41" s="90">
        <f>J37*4</f>
        <v>457.44</v>
      </c>
      <c r="K41" s="90"/>
      <c r="L41" s="90"/>
    </row>
    <row r="42" spans="1:12" x14ac:dyDescent="0.25">
      <c r="J42" s="87"/>
      <c r="K42" s="87"/>
    </row>
    <row r="43" spans="1:12" x14ac:dyDescent="0.25">
      <c r="J43" s="87"/>
      <c r="K43" s="87"/>
    </row>
  </sheetData>
  <mergeCells count="82">
    <mergeCell ref="G31:H31"/>
    <mergeCell ref="I31:J31"/>
    <mergeCell ref="C30:E30"/>
    <mergeCell ref="G30:H30"/>
    <mergeCell ref="I30:J30"/>
    <mergeCell ref="A1:L1"/>
    <mergeCell ref="E2:H3"/>
    <mergeCell ref="A4:L4"/>
    <mergeCell ref="A5:C5"/>
    <mergeCell ref="F5:H5"/>
    <mergeCell ref="J5:L5"/>
    <mergeCell ref="A6:C6"/>
    <mergeCell ref="F6:H6"/>
    <mergeCell ref="J6:L6"/>
    <mergeCell ref="B10:C10"/>
    <mergeCell ref="G10:H10"/>
    <mergeCell ref="K10:L10"/>
    <mergeCell ref="G22:H22"/>
    <mergeCell ref="I22:J22"/>
    <mergeCell ref="C23:E23"/>
    <mergeCell ref="G23:H23"/>
    <mergeCell ref="I23:J23"/>
    <mergeCell ref="A36:L36"/>
    <mergeCell ref="C28:E28"/>
    <mergeCell ref="G28:H28"/>
    <mergeCell ref="I28:J28"/>
    <mergeCell ref="C29:E29"/>
    <mergeCell ref="G29:H29"/>
    <mergeCell ref="I29:J29"/>
    <mergeCell ref="C32:E32"/>
    <mergeCell ref="G32:H32"/>
    <mergeCell ref="I32:J32"/>
    <mergeCell ref="A35:J35"/>
    <mergeCell ref="K35:L35"/>
    <mergeCell ref="C34:E34"/>
    <mergeCell ref="I34:J34"/>
    <mergeCell ref="G34:H34"/>
    <mergeCell ref="C31:E31"/>
    <mergeCell ref="J43:K43"/>
    <mergeCell ref="A37:I37"/>
    <mergeCell ref="J37:L37"/>
    <mergeCell ref="A38:I38"/>
    <mergeCell ref="J38:L38"/>
    <mergeCell ref="A39:I39"/>
    <mergeCell ref="J39:L39"/>
    <mergeCell ref="A40:I40"/>
    <mergeCell ref="J40:L40"/>
    <mergeCell ref="A41:I41"/>
    <mergeCell ref="J41:L41"/>
    <mergeCell ref="J42:K42"/>
    <mergeCell ref="K17:L17"/>
    <mergeCell ref="F18:J18"/>
    <mergeCell ref="C27:E27"/>
    <mergeCell ref="G27:H27"/>
    <mergeCell ref="I27:J27"/>
    <mergeCell ref="F17:J17"/>
    <mergeCell ref="F19:J19"/>
    <mergeCell ref="K18:L18"/>
    <mergeCell ref="A21:L21"/>
    <mergeCell ref="C25:E25"/>
    <mergeCell ref="G25:H25"/>
    <mergeCell ref="I25:J25"/>
    <mergeCell ref="C24:E24"/>
    <mergeCell ref="G24:H24"/>
    <mergeCell ref="K19:L19"/>
    <mergeCell ref="C22:E22"/>
    <mergeCell ref="C33:E33"/>
    <mergeCell ref="I33:J33"/>
    <mergeCell ref="B11:C11"/>
    <mergeCell ref="I24:J24"/>
    <mergeCell ref="C26:E26"/>
    <mergeCell ref="G26:H26"/>
    <mergeCell ref="I26:J26"/>
    <mergeCell ref="B15:C15"/>
    <mergeCell ref="A16:C16"/>
    <mergeCell ref="B17:C17"/>
    <mergeCell ref="A12:C12"/>
    <mergeCell ref="F12:H12"/>
    <mergeCell ref="J12:L12"/>
    <mergeCell ref="B13:C13"/>
    <mergeCell ref="G13:H13"/>
    <mergeCell ref="K13:L13"/>
  </mergeCells>
  <phoneticPr fontId="18" type="noConversion"/>
  <printOptions horizontalCentered="1" verticalCentered="1"/>
  <pageMargins left="0.11811023622047245" right="0.11811023622047245" top="0.19685039370078741" bottom="0" header="0.11811023622047245" footer="0.19685039370078741"/>
  <pageSetup paperSize="9" scale="78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3" shapeId="5121" r:id="rId4">
          <objectPr defaultSize="0" autoPict="0" r:id="rId5">
            <anchor moveWithCells="1" sizeWithCells="1">
              <from>
                <xdr:col>11</xdr:col>
                <xdr:colOff>104775</xdr:colOff>
                <xdr:row>0</xdr:row>
                <xdr:rowOff>152400</xdr:rowOff>
              </from>
              <to>
                <xdr:col>11</xdr:col>
                <xdr:colOff>828675</xdr:colOff>
                <xdr:row>2</xdr:row>
                <xdr:rowOff>9525</xdr:rowOff>
              </to>
            </anchor>
          </objectPr>
        </oleObject>
      </mc:Choice>
      <mc:Fallback>
        <oleObject progId="CorelDRAW.Graphic.13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'Tab PID'!$A$5:$A$247</xm:f>
          </x14:formula1>
          <xm:sqref>B22:B34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M9"/>
  <sheetViews>
    <sheetView showGridLines="0" tabSelected="1" zoomScale="116" zoomScaleNormal="100" zoomScaleSheetLayoutView="90" workbookViewId="0">
      <selection activeCell="L15" sqref="L15"/>
    </sheetView>
  </sheetViews>
  <sheetFormatPr defaultColWidth="8.85546875" defaultRowHeight="15" x14ac:dyDescent="0.25"/>
  <cols>
    <col min="1" max="1" width="7.7109375" customWidth="1"/>
    <col min="2" max="2" width="23" customWidth="1"/>
    <col min="3" max="5" width="9" customWidth="1"/>
    <col min="6" max="6" width="11" customWidth="1"/>
    <col min="7" max="7" width="11.28515625" customWidth="1"/>
    <col min="8" max="8" width="8.28515625" customWidth="1"/>
    <col min="9" max="9" width="13" customWidth="1"/>
    <col min="10" max="10" width="12.85546875" customWidth="1"/>
    <col min="11" max="11" width="14.140625" bestFit="1" customWidth="1"/>
    <col min="12" max="12" width="20.7109375" customWidth="1"/>
    <col min="13" max="13" width="34.140625" customWidth="1"/>
  </cols>
  <sheetData>
    <row r="4" spans="1:13" ht="15" customHeight="1" x14ac:dyDescent="0.25">
      <c r="A4" s="110" t="s">
        <v>316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</row>
    <row r="6" spans="1:13" ht="15" customHeight="1" x14ac:dyDescent="0.25">
      <c r="A6" s="113" t="s">
        <v>262</v>
      </c>
      <c r="B6" s="113" t="s">
        <v>263</v>
      </c>
      <c r="C6" s="113" t="s">
        <v>264</v>
      </c>
      <c r="D6" s="114" t="s">
        <v>321</v>
      </c>
      <c r="E6" s="116" t="s">
        <v>266</v>
      </c>
      <c r="F6" s="113" t="s">
        <v>267</v>
      </c>
      <c r="G6" s="118" t="s">
        <v>319</v>
      </c>
      <c r="H6" s="118" t="s">
        <v>318</v>
      </c>
      <c r="I6" s="116" t="s">
        <v>281</v>
      </c>
      <c r="J6" s="116" t="s">
        <v>282</v>
      </c>
      <c r="K6" s="116" t="s">
        <v>320</v>
      </c>
      <c r="L6" s="113" t="s">
        <v>269</v>
      </c>
      <c r="M6" s="116" t="s">
        <v>279</v>
      </c>
    </row>
    <row r="7" spans="1:13" x14ac:dyDescent="0.25">
      <c r="A7" s="113"/>
      <c r="B7" s="113"/>
      <c r="C7" s="113"/>
      <c r="D7" s="115"/>
      <c r="E7" s="117"/>
      <c r="F7" s="113"/>
      <c r="G7" s="119"/>
      <c r="H7" s="119"/>
      <c r="I7" s="117"/>
      <c r="J7" s="117"/>
      <c r="K7" s="117"/>
      <c r="L7" s="113"/>
      <c r="M7" s="117"/>
    </row>
    <row r="8" spans="1:13" ht="29.45" customHeight="1" x14ac:dyDescent="0.25">
      <c r="A8" s="34">
        <v>1</v>
      </c>
      <c r="B8" s="55" t="s">
        <v>317</v>
      </c>
      <c r="C8" s="32">
        <v>92.36</v>
      </c>
      <c r="D8" s="32">
        <v>22</v>
      </c>
      <c r="E8" s="32">
        <v>0</v>
      </c>
      <c r="F8" s="19">
        <f>C8+(D8*2.5)</f>
        <v>147.36000000000001</v>
      </c>
      <c r="G8" s="130">
        <f>75/1000</f>
        <v>7.4999999999999997E-2</v>
      </c>
      <c r="H8" s="129">
        <f>F8*G8</f>
        <v>11.05</v>
      </c>
      <c r="I8" s="61">
        <f>11498/2</f>
        <v>5749</v>
      </c>
      <c r="J8" s="61">
        <f>11498/2</f>
        <v>5749</v>
      </c>
      <c r="K8" s="61">
        <f>I8+J8</f>
        <v>11498</v>
      </c>
      <c r="L8" s="48">
        <f>K8*H8</f>
        <v>127052.9</v>
      </c>
      <c r="M8" s="43"/>
    </row>
    <row r="9" spans="1:13" ht="26.25" customHeight="1" x14ac:dyDescent="0.25">
      <c r="A9" s="120" t="s">
        <v>302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52">
        <f>SUM(L8:L8)</f>
        <v>127052.9</v>
      </c>
      <c r="M9" s="44"/>
    </row>
  </sheetData>
  <mergeCells count="15">
    <mergeCell ref="A9:K9"/>
    <mergeCell ref="H6:H7"/>
    <mergeCell ref="A4:M4"/>
    <mergeCell ref="L6:L7"/>
    <mergeCell ref="A6:A7"/>
    <mergeCell ref="B6:B7"/>
    <mergeCell ref="C6:C7"/>
    <mergeCell ref="D6:D7"/>
    <mergeCell ref="E6:E7"/>
    <mergeCell ref="F6:F7"/>
    <mergeCell ref="G6:G7"/>
    <mergeCell ref="K6:K7"/>
    <mergeCell ref="M6:M7"/>
    <mergeCell ref="J6:J7"/>
    <mergeCell ref="I6:I7"/>
  </mergeCells>
  <pageMargins left="0.511811024" right="0.511811024" top="0.78740157499999996" bottom="0.78740157499999996" header="0.31496062000000002" footer="0.31496062000000002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70F29-30F9-410D-A3FA-2FC75CBC514D}">
  <sheetPr>
    <pageSetUpPr fitToPage="1"/>
  </sheetPr>
  <dimension ref="A4:U29"/>
  <sheetViews>
    <sheetView showGridLines="0" topLeftCell="A11" zoomScaleNormal="100" zoomScaleSheetLayoutView="90" workbookViewId="0">
      <selection activeCell="K19" sqref="K19"/>
    </sheetView>
  </sheetViews>
  <sheetFormatPr defaultColWidth="8.85546875" defaultRowHeight="15" x14ac:dyDescent="0.25"/>
  <cols>
    <col min="1" max="1" width="7.7109375" customWidth="1"/>
    <col min="2" max="2" width="23" customWidth="1"/>
    <col min="6" max="6" width="14.28515625" customWidth="1"/>
    <col min="8" max="10" width="14.140625" bestFit="1" customWidth="1"/>
    <col min="11" max="11" width="22" bestFit="1" customWidth="1"/>
    <col min="12" max="12" width="34.140625" customWidth="1"/>
  </cols>
  <sheetData>
    <row r="4" spans="1:12" x14ac:dyDescent="0.25">
      <c r="A4" s="128" t="s">
        <v>259</v>
      </c>
      <c r="B4" s="128"/>
    </row>
    <row r="5" spans="1:12" x14ac:dyDescent="0.25">
      <c r="A5" s="22"/>
      <c r="B5" s="22"/>
    </row>
    <row r="6" spans="1:12" x14ac:dyDescent="0.25">
      <c r="A6" s="128" t="s">
        <v>260</v>
      </c>
      <c r="B6" s="128"/>
    </row>
    <row r="7" spans="1:12" ht="15" customHeight="1" x14ac:dyDescent="0.25">
      <c r="A7" s="128" t="s">
        <v>296</v>
      </c>
      <c r="B7" s="128"/>
      <c r="C7" s="128"/>
      <c r="D7" s="128"/>
      <c r="E7" s="128"/>
    </row>
    <row r="8" spans="1:12" x14ac:dyDescent="0.25">
      <c r="A8" s="128" t="s">
        <v>288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</row>
    <row r="9" spans="1:12" x14ac:dyDescent="0.25">
      <c r="A9" s="29" t="s">
        <v>285</v>
      </c>
      <c r="B9" s="30">
        <f ca="1">TODAY()</f>
        <v>45575</v>
      </c>
    </row>
    <row r="10" spans="1:12" x14ac:dyDescent="0.25">
      <c r="A10" s="23" t="s">
        <v>289</v>
      </c>
    </row>
    <row r="11" spans="1:12" x14ac:dyDescent="0.25">
      <c r="A11" s="23"/>
    </row>
    <row r="12" spans="1:12" ht="15" customHeight="1" x14ac:dyDescent="0.25">
      <c r="A12" s="110" t="s">
        <v>261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2"/>
    </row>
    <row r="14" spans="1:12" ht="15" customHeight="1" x14ac:dyDescent="0.25">
      <c r="A14" s="113" t="s">
        <v>262</v>
      </c>
      <c r="B14" s="113" t="s">
        <v>263</v>
      </c>
      <c r="C14" s="113" t="s">
        <v>264</v>
      </c>
      <c r="D14" s="114" t="s">
        <v>265</v>
      </c>
      <c r="E14" s="116" t="s">
        <v>266</v>
      </c>
      <c r="F14" s="113" t="s">
        <v>267</v>
      </c>
      <c r="G14" s="118" t="s">
        <v>268</v>
      </c>
      <c r="H14" s="116" t="s">
        <v>281</v>
      </c>
      <c r="I14" s="116" t="s">
        <v>282</v>
      </c>
      <c r="J14" s="116" t="s">
        <v>280</v>
      </c>
      <c r="K14" s="113" t="s">
        <v>269</v>
      </c>
      <c r="L14" s="116" t="s">
        <v>279</v>
      </c>
    </row>
    <row r="15" spans="1:12" x14ac:dyDescent="0.25">
      <c r="A15" s="113"/>
      <c r="B15" s="113"/>
      <c r="C15" s="113"/>
      <c r="D15" s="115"/>
      <c r="E15" s="117"/>
      <c r="F15" s="113"/>
      <c r="G15" s="119"/>
      <c r="H15" s="117"/>
      <c r="I15" s="117"/>
      <c r="J15" s="117"/>
      <c r="K15" s="113"/>
      <c r="L15" s="117"/>
    </row>
    <row r="16" spans="1:12" ht="51.75" customHeight="1" x14ac:dyDescent="0.25">
      <c r="A16" s="34">
        <v>1</v>
      </c>
      <c r="B16" s="121" t="s">
        <v>292</v>
      </c>
      <c r="C16" s="32">
        <v>266.2</v>
      </c>
      <c r="D16" s="33">
        <v>32.611044929991301</v>
      </c>
      <c r="E16" s="32">
        <v>67.42</v>
      </c>
      <c r="F16" s="19">
        <f>C16+(D16*2.5)+(E16*3)</f>
        <v>549.99</v>
      </c>
      <c r="G16" s="27" t="s">
        <v>291</v>
      </c>
      <c r="H16" s="31">
        <v>35.869999999999997</v>
      </c>
      <c r="I16" s="31">
        <v>0</v>
      </c>
      <c r="J16" s="35">
        <f>H16+I16</f>
        <v>35.869999999999997</v>
      </c>
      <c r="K16" s="36">
        <f>J16*F16</f>
        <v>19728.14</v>
      </c>
      <c r="L16" s="43" t="s">
        <v>286</v>
      </c>
    </row>
    <row r="17" spans="1:21" ht="51.75" customHeight="1" x14ac:dyDescent="0.25">
      <c r="A17" s="34">
        <v>2</v>
      </c>
      <c r="B17" s="122"/>
      <c r="C17" s="32">
        <v>266.2</v>
      </c>
      <c r="D17" s="33">
        <v>32.611044929991301</v>
      </c>
      <c r="E17" s="32">
        <v>67.42</v>
      </c>
      <c r="F17" s="19">
        <f t="shared" ref="F17" si="0">C17+(D17*2.5)+(E17*3)</f>
        <v>549.99</v>
      </c>
      <c r="G17" s="27" t="s">
        <v>291</v>
      </c>
      <c r="H17" s="31">
        <v>181.71</v>
      </c>
      <c r="I17" s="31">
        <v>290.97000000000003</v>
      </c>
      <c r="J17" s="31">
        <f>H17+I17</f>
        <v>472.68</v>
      </c>
      <c r="K17" s="36">
        <f>J17*F17</f>
        <v>259969.27</v>
      </c>
      <c r="L17" s="43" t="s">
        <v>293</v>
      </c>
    </row>
    <row r="18" spans="1:21" ht="51.75" customHeight="1" x14ac:dyDescent="0.25">
      <c r="A18" s="34">
        <v>3</v>
      </c>
      <c r="B18" s="123"/>
      <c r="C18" s="32">
        <v>0</v>
      </c>
      <c r="D18" s="32">
        <v>0</v>
      </c>
      <c r="E18" s="32">
        <v>0</v>
      </c>
      <c r="F18" s="32">
        <v>0</v>
      </c>
      <c r="G18" s="40" t="s">
        <v>294</v>
      </c>
      <c r="H18" s="31" t="s">
        <v>294</v>
      </c>
      <c r="I18" s="31" t="s">
        <v>294</v>
      </c>
      <c r="J18" s="31" t="s">
        <v>294</v>
      </c>
      <c r="K18" s="41">
        <v>43200</v>
      </c>
      <c r="L18" s="43" t="s">
        <v>295</v>
      </c>
    </row>
    <row r="19" spans="1:21" ht="26.25" customHeight="1" x14ac:dyDescent="0.25">
      <c r="A19" s="124" t="s">
        <v>287</v>
      </c>
      <c r="B19" s="124"/>
      <c r="C19" s="124"/>
      <c r="D19" s="124"/>
      <c r="E19" s="124"/>
      <c r="F19" s="124"/>
      <c r="G19" s="124"/>
      <c r="H19" s="124"/>
      <c r="I19" s="124"/>
      <c r="J19" s="124"/>
      <c r="K19" s="42">
        <f>SUM(K16:K18)</f>
        <v>322897.40999999997</v>
      </c>
    </row>
    <row r="20" spans="1:21" s="20" customFormat="1" ht="24.75" customHeight="1" x14ac:dyDescent="0.2">
      <c r="A20" s="125" t="s">
        <v>271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</row>
    <row r="21" spans="1:21" s="20" customFormat="1" ht="17.25" customHeight="1" x14ac:dyDescent="0.2">
      <c r="A21" s="20" t="s">
        <v>283</v>
      </c>
    </row>
    <row r="22" spans="1:21" s="20" customFormat="1" ht="17.25" customHeight="1" x14ac:dyDescent="0.2">
      <c r="A22" s="127" t="s">
        <v>297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</row>
    <row r="23" spans="1:21" s="20" customFormat="1" ht="17.25" customHeight="1" x14ac:dyDescent="0.2">
      <c r="A23" s="20" t="s">
        <v>270</v>
      </c>
    </row>
    <row r="24" spans="1:21" s="20" customFormat="1" ht="17.25" customHeight="1" x14ac:dyDescent="0.2">
      <c r="A24" s="21" t="s">
        <v>298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21" s="20" customFormat="1" ht="16.5" customHeight="1" x14ac:dyDescent="0.2">
      <c r="A25" s="21" t="s">
        <v>284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21" s="28" customFormat="1" ht="12.75" x14ac:dyDescent="0.25"/>
    <row r="27" spans="1:21" s="20" customFormat="1" ht="17.25" customHeight="1" x14ac:dyDescent="0.2">
      <c r="A27" s="24" t="s">
        <v>272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21" s="20" customFormat="1" ht="17.25" customHeight="1" x14ac:dyDescent="0.2">
      <c r="A28" s="21" t="s">
        <v>273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21" s="20" customFormat="1" ht="17.25" customHeight="1" x14ac:dyDescent="0.2">
      <c r="A29" s="21" t="s">
        <v>274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</sheetData>
  <mergeCells count="21">
    <mergeCell ref="A4:B4"/>
    <mergeCell ref="A6:B6"/>
    <mergeCell ref="A7:E7"/>
    <mergeCell ref="A8:L8"/>
    <mergeCell ref="A12:L12"/>
    <mergeCell ref="L14:L15"/>
    <mergeCell ref="B16:B18"/>
    <mergeCell ref="A19:J19"/>
    <mergeCell ref="A20:M20"/>
    <mergeCell ref="A22:U22"/>
    <mergeCell ref="F14:F15"/>
    <mergeCell ref="G14:G15"/>
    <mergeCell ref="H14:H15"/>
    <mergeCell ref="I14:I15"/>
    <mergeCell ref="J14:J15"/>
    <mergeCell ref="K14:K15"/>
    <mergeCell ref="A14:A15"/>
    <mergeCell ref="B14:B15"/>
    <mergeCell ref="C14:C15"/>
    <mergeCell ref="D14:D15"/>
    <mergeCell ref="E14:E15"/>
  </mergeCells>
  <pageMargins left="0.511811024" right="0.511811024" top="0.78740157499999996" bottom="0.78740157499999996" header="0.31496062000000002" footer="0.31496062000000002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Tab PID</vt:lpstr>
      <vt:lpstr>Cálculo Área</vt:lpstr>
      <vt:lpstr>TANQUE </vt:lpstr>
      <vt:lpstr>AR-22C (2)</vt:lpstr>
      <vt:lpstr>'AR-22C (2)'!Area_de_impressao</vt:lpstr>
      <vt:lpstr>'TANQUE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Risoterm - Obra Dow</dc:creator>
  <cp:lastModifiedBy>Risoterm - Gabriel</cp:lastModifiedBy>
  <cp:lastPrinted>2024-09-20T13:27:57Z</cp:lastPrinted>
  <dcterms:created xsi:type="dcterms:W3CDTF">2017-02-09T21:02:08Z</dcterms:created>
  <dcterms:modified xsi:type="dcterms:W3CDTF">2024-10-10T13:12:03Z</dcterms:modified>
</cp:coreProperties>
</file>