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Risoterm - Gabriel\Desktop\34 - BAYER\"/>
    </mc:Choice>
  </mc:AlternateContent>
  <xr:revisionPtr revIDLastSave="0" documentId="13_ncr:1_{93523C28-933B-4E18-A5E3-FC07C66CEEAB}" xr6:coauthVersionLast="47" xr6:coauthVersionMax="47" xr10:uidLastSave="{00000000-0000-0000-0000-000000000000}"/>
  <bookViews>
    <workbookView xWindow="-120" yWindow="-120" windowWidth="29040" windowHeight="15720" firstSheet="1" activeTab="1" xr2:uid="{BC687A0B-DF48-4196-8078-5E625932A94B}"/>
  </bookViews>
  <sheets>
    <sheet name="AS" sheetId="4" state="hidden" r:id="rId1"/>
    <sheet name="TIMELINE" sheetId="6" r:id="rId2"/>
    <sheet name="Calc área" sheetId="13" r:id="rId3"/>
    <sheet name="ancoragens" sheetId="14" r:id="rId4"/>
    <sheet name="Planilha2" sheetId="8"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DA">[1]FONTE!$B$41:$B$293</definedName>
    <definedName name="____________dd1" hidden="1">{#N/A,#N/A,FALSE,"ET-CAPA";#N/A,#N/A,FALSE,"ET-PAG1";#N/A,#N/A,FALSE,"ET-PAG2";#N/A,#N/A,FALSE,"ET-PAG3";#N/A,#N/A,FALSE,"ET-PAG4";#N/A,#N/A,FALSE,"ET-PAG5"}</definedName>
    <definedName name="___________dd1" hidden="1">{#N/A,#N/A,FALSE,"ET-CAPA";#N/A,#N/A,FALSE,"ET-PAG1";#N/A,#N/A,FALSE,"ET-PAG2";#N/A,#N/A,FALSE,"ET-PAG3";#N/A,#N/A,FALSE,"ET-PAG4";#N/A,#N/A,FALSE,"ET-PAG5"}</definedName>
    <definedName name="__________dd1" hidden="1">{#N/A,#N/A,FALSE,"ET-CAPA";#N/A,#N/A,FALSE,"ET-PAG1";#N/A,#N/A,FALSE,"ET-PAG2";#N/A,#N/A,FALSE,"ET-PAG3";#N/A,#N/A,FALSE,"ET-PAG4";#N/A,#N/A,FALSE,"ET-PAG5"}</definedName>
    <definedName name="_________dd1" hidden="1">{#N/A,#N/A,FALSE,"ET-CAPA";#N/A,#N/A,FALSE,"ET-PAG1";#N/A,#N/A,FALSE,"ET-PAG2";#N/A,#N/A,FALSE,"ET-PAG3";#N/A,#N/A,FALSE,"ET-PAG4";#N/A,#N/A,FALSE,"ET-PAG5"}</definedName>
    <definedName name="________aux1">[2]Resumo!#REF!</definedName>
    <definedName name="________aux2">[2]Resumo!#REF!</definedName>
    <definedName name="________aux5">[2]Resumo!#REF!</definedName>
    <definedName name="________aux6">[2]Resumo!#REF!</definedName>
    <definedName name="________cab1">#REF!</definedName>
    <definedName name="________cab3">[3]PFAB!$1:$12</definedName>
    <definedName name="________cab4">[3]FERR!$1:$12</definedName>
    <definedName name="________cab5">[3]ISOL!$1:$12</definedName>
    <definedName name="________cab6">[3]ISOL!$1:$12</definedName>
    <definedName name="________cab7">#REF!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d1" hidden="1">{#N/A,#N/A,FALSE,"ET-CAPA";#N/A,#N/A,FALSE,"ET-PAG1";#N/A,#N/A,FALSE,"ET-PAG2";#N/A,#N/A,FALSE,"ET-PAG3";#N/A,#N/A,FALSE,"ET-PAG4";#N/A,#N/A,FALSE,"ET-PAG5"}</definedName>
    <definedName name="________iso1">[2]Resumo!#REF!</definedName>
    <definedName name="________iso11">[2]Resumo!#REF!</definedName>
    <definedName name="________iso2">[2]Resumo!#REF!</definedName>
    <definedName name="________iso5">[2]Resumo!#REF!</definedName>
    <definedName name="________iso6">[2]Resumo!#REF!</definedName>
    <definedName name="________iso8">[2]Resumo!#REF!</definedName>
    <definedName name="________mo2">[2]Resumo!$X$442</definedName>
    <definedName name="________mo3">[2]Resumo!$X$394</definedName>
    <definedName name="________mo5">[2]Resumo!$X$13</definedName>
    <definedName name="________mo6">[2]Resumo!$X$26</definedName>
    <definedName name="________mo7">[2]Resumo!$X$118</definedName>
    <definedName name="________mo9">[2]Resumo!$X$450</definedName>
    <definedName name="________rev1">[2]Resumo!#REF!</definedName>
    <definedName name="________rev11">[2]Resumo!#REF!</definedName>
    <definedName name="________rev2">[2]Resumo!#REF!</definedName>
    <definedName name="________rev5">[2]Resumo!#REF!</definedName>
    <definedName name="________rev6">[2]Resumo!#REF!</definedName>
    <definedName name="________rev8">[2]Resumo!#REF!</definedName>
    <definedName name="________TAB1">#REF!</definedName>
    <definedName name="________TAB2">#REF!</definedName>
    <definedName name="________TAB3">#REF!</definedName>
    <definedName name="_______aux1">[2]Resumo!#REF!</definedName>
    <definedName name="_______aux2">[2]Resumo!#REF!</definedName>
    <definedName name="_______aux5">[2]Resumo!#REF!</definedName>
    <definedName name="_______aux6">[2]Resumo!#REF!</definedName>
    <definedName name="_______aux8">[2]Resumo!#REF!</definedName>
    <definedName name="_______cab1">#REF!</definedName>
    <definedName name="_______cab2">#REF!</definedName>
    <definedName name="_______cab3">[3]PFAB!$1:$12</definedName>
    <definedName name="_______cab4">[3]FERR!$1:$12</definedName>
    <definedName name="_______cab5">[3]ISOL!$1:$12</definedName>
    <definedName name="_______cab6">[3]ISOL!$1:$12</definedName>
    <definedName name="_______cab7">#REF!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d1" hidden="1">{#N/A,#N/A,FALSE,"ET-CAPA";#N/A,#N/A,FALSE,"ET-PAG1";#N/A,#N/A,FALSE,"ET-PAG2";#N/A,#N/A,FALSE,"ET-PAG3";#N/A,#N/A,FALSE,"ET-PAG4";#N/A,#N/A,FALSE,"ET-PAG5"}</definedName>
    <definedName name="_______iso1">[2]Resumo!#REF!</definedName>
    <definedName name="_______iso11">[2]Resumo!#REF!</definedName>
    <definedName name="_______iso2">[2]Resumo!#REF!</definedName>
    <definedName name="_______iso5">[2]Resumo!#REF!</definedName>
    <definedName name="_______iso6">[2]Resumo!#REF!</definedName>
    <definedName name="_______iso8">[2]Resumo!#REF!</definedName>
    <definedName name="_______mo2">[2]Resumo!$X$442</definedName>
    <definedName name="_______mo3">[2]Resumo!$X$394</definedName>
    <definedName name="_______mo5">[2]Resumo!$X$13</definedName>
    <definedName name="_______mo6">[2]Resumo!$X$26</definedName>
    <definedName name="_______mo7">[2]Resumo!$X$118</definedName>
    <definedName name="_______mo9">[2]Resumo!$X$450</definedName>
    <definedName name="_______rev1">[2]Resumo!#REF!</definedName>
    <definedName name="_______rev11">[2]Resumo!#REF!</definedName>
    <definedName name="_______rev2">[2]Resumo!#REF!</definedName>
    <definedName name="_______rev5">[2]Resumo!#REF!</definedName>
    <definedName name="_______rev6">[2]Resumo!#REF!</definedName>
    <definedName name="_______rev8">[2]Resumo!#REF!</definedName>
    <definedName name="_______TAB1">#REF!</definedName>
    <definedName name="_______TAB2">#REF!</definedName>
    <definedName name="_______TAB3">#REF!</definedName>
    <definedName name="______aux1">[2]Resumo!#REF!</definedName>
    <definedName name="______aux2">[2]Resumo!#REF!</definedName>
    <definedName name="______aux5">[2]Resumo!#REF!</definedName>
    <definedName name="______aux6">[2]Resumo!#REF!</definedName>
    <definedName name="______aux8">[2]Resumo!#REF!</definedName>
    <definedName name="______cab1">#REF!</definedName>
    <definedName name="______cab2">#REF!</definedName>
    <definedName name="______cab3">[3]PFAB!$1:$12</definedName>
    <definedName name="______cab4">[3]FERR!$1:$12</definedName>
    <definedName name="______cab5">[3]ISOL!$1:$12</definedName>
    <definedName name="______cab6">[3]ISOL!$1:$12</definedName>
    <definedName name="______cab7">#REF!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d1" hidden="1">{#N/A,#N/A,FALSE,"ET-CAPA";#N/A,#N/A,FALSE,"ET-PAG1";#N/A,#N/A,FALSE,"ET-PAG2";#N/A,#N/A,FALSE,"ET-PAG3";#N/A,#N/A,FALSE,"ET-PAG4";#N/A,#N/A,FALSE,"ET-PAG5"}</definedName>
    <definedName name="______iso1">[2]Resumo!#REF!</definedName>
    <definedName name="______iso11">[2]Resumo!#REF!</definedName>
    <definedName name="______iso2">[2]Resumo!#REF!</definedName>
    <definedName name="______iso5">[2]Resumo!#REF!</definedName>
    <definedName name="______iso6">[2]Resumo!#REF!</definedName>
    <definedName name="______iso8">[2]Resumo!#REF!</definedName>
    <definedName name="______mo2">[2]Resumo!$X$442</definedName>
    <definedName name="______mo3">[2]Resumo!$X$394</definedName>
    <definedName name="______mo5">[2]Resumo!$X$13</definedName>
    <definedName name="______mo6">[2]Resumo!$X$26</definedName>
    <definedName name="______mo7">[2]Resumo!$X$118</definedName>
    <definedName name="______mo9">[2]Resumo!$X$450</definedName>
    <definedName name="______rev1">[2]Resumo!#REF!</definedName>
    <definedName name="______rev11">[2]Resumo!#REF!</definedName>
    <definedName name="______rev2">[2]Resumo!#REF!</definedName>
    <definedName name="______rev5">[2]Resumo!#REF!</definedName>
    <definedName name="______rev6">[2]Resumo!#REF!</definedName>
    <definedName name="______rev8">[2]Resumo!#REF!</definedName>
    <definedName name="______TAB1">#REF!</definedName>
    <definedName name="______TAB2">#REF!</definedName>
    <definedName name="______TAB3">#REF!</definedName>
    <definedName name="_____aux1">[2]Resumo!#REF!</definedName>
    <definedName name="_____aux2">[2]Resumo!#REF!</definedName>
    <definedName name="_____aux5">[2]Resumo!#REF!</definedName>
    <definedName name="_____aux6">[2]Resumo!#REF!</definedName>
    <definedName name="_____aux8">[2]Resumo!#REF!</definedName>
    <definedName name="_____cab1">#REF!</definedName>
    <definedName name="_____cab2">#REF!</definedName>
    <definedName name="_____cab3">[3]PFAB!$1:$12</definedName>
    <definedName name="_____cab4">[3]FERR!$1:$12</definedName>
    <definedName name="_____cab5">[3]ISOL!$1:$12</definedName>
    <definedName name="_____cab6">[3]ISOL!$1:$12</definedName>
    <definedName name="_____cab7">#REF!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1" hidden="1">{#N/A,#N/A,FALSE,"ET-CAPA";#N/A,#N/A,FALSE,"ET-PAG1";#N/A,#N/A,FALSE,"ET-PAG2";#N/A,#N/A,FALSE,"ET-PAG3";#N/A,#N/A,FALSE,"ET-PAG4";#N/A,#N/A,FALSE,"ET-PAG5"}</definedName>
    <definedName name="_____ep1" hidden="1">{#N/A,#N/A,FALSE,"CONTROLE"}</definedName>
    <definedName name="_____iso1">[2]Resumo!#REF!</definedName>
    <definedName name="_____iso11">[2]Resumo!#REF!</definedName>
    <definedName name="_____iso2">[2]Resumo!#REF!</definedName>
    <definedName name="_____iso5">[2]Resumo!#REF!</definedName>
    <definedName name="_____iso6">[2]Resumo!#REF!</definedName>
    <definedName name="_____iso8">[2]Resumo!#REF!</definedName>
    <definedName name="_____mo2">[2]Resumo!$X$442</definedName>
    <definedName name="_____mo3">[2]Resumo!$X$394</definedName>
    <definedName name="_____mo5">[2]Resumo!$X$13</definedName>
    <definedName name="_____mo6">[2]Resumo!$X$26</definedName>
    <definedName name="_____mo7">[2]Resumo!$X$118</definedName>
    <definedName name="_____mo9">[2]Resumo!$X$450</definedName>
    <definedName name="_____rev1">[2]Resumo!#REF!</definedName>
    <definedName name="_____rev11">[2]Resumo!#REF!</definedName>
    <definedName name="_____rev2">[2]Resumo!#REF!</definedName>
    <definedName name="_____rev5">[2]Resumo!#REF!</definedName>
    <definedName name="_____rev6">[2]Resumo!#REF!</definedName>
    <definedName name="_____rev8">[2]Resumo!#REF!</definedName>
    <definedName name="_____TAB1">#REF!</definedName>
    <definedName name="_____TAB2">#REF!</definedName>
    <definedName name="_____TAB3">#REF!</definedName>
    <definedName name="____aux1">[2]Resumo!#REF!</definedName>
    <definedName name="____aux2">[2]Resumo!#REF!</definedName>
    <definedName name="____aux5">[2]Resumo!#REF!</definedName>
    <definedName name="____aux6">[2]Resumo!#REF!</definedName>
    <definedName name="____aux8">[2]Resumo!#REF!</definedName>
    <definedName name="____cab1">#REF!</definedName>
    <definedName name="____cab2">#REF!</definedName>
    <definedName name="____cab3">[3]PFAB!$1:$12</definedName>
    <definedName name="____cab4">[3]FERR!$1:$12</definedName>
    <definedName name="____cab5">[3]ISOL!$1:$12</definedName>
    <definedName name="____cab6">[3]ISOL!$1:$12</definedName>
    <definedName name="____cab7">#REF!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d1" hidden="1">{#N/A,#N/A,FALSE,"ET-CAPA";#N/A,#N/A,FALSE,"ET-PAG1";#N/A,#N/A,FALSE,"ET-PAG2";#N/A,#N/A,FALSE,"ET-PAG3";#N/A,#N/A,FALSE,"ET-PAG4";#N/A,#N/A,FALSE,"ET-PAG5"}</definedName>
    <definedName name="____iso1">[2]Resumo!#REF!</definedName>
    <definedName name="____iso11">[2]Resumo!#REF!</definedName>
    <definedName name="____iso2">[2]Resumo!#REF!</definedName>
    <definedName name="____iso5">[2]Resumo!#REF!</definedName>
    <definedName name="____iso6">[2]Resumo!#REF!</definedName>
    <definedName name="____iso8">[2]Resumo!#REF!</definedName>
    <definedName name="____mo2">[2]Resumo!$X$442</definedName>
    <definedName name="____mo3">[2]Resumo!$X$394</definedName>
    <definedName name="____mo5">[2]Resumo!$X$13</definedName>
    <definedName name="____mo6">[2]Resumo!$X$26</definedName>
    <definedName name="____mo7">[2]Resumo!$X$118</definedName>
    <definedName name="____mo9">[2]Resumo!$X$450</definedName>
    <definedName name="____rev1">[2]Resumo!#REF!</definedName>
    <definedName name="____rev11">[2]Resumo!#REF!</definedName>
    <definedName name="____rev2">[2]Resumo!#REF!</definedName>
    <definedName name="____rev5">[2]Resumo!#REF!</definedName>
    <definedName name="____rev6">[2]Resumo!#REF!</definedName>
    <definedName name="____rev8">[2]Resumo!#REF!</definedName>
    <definedName name="____TAB1">#REF!</definedName>
    <definedName name="____TAB2">#REF!</definedName>
    <definedName name="____TAB3">#REF!</definedName>
    <definedName name="___aux1">[2]Resumo!#REF!</definedName>
    <definedName name="___aux2">[2]Resumo!#REF!</definedName>
    <definedName name="___aux5">[2]Resumo!#REF!</definedName>
    <definedName name="___aux6">[2]Resumo!#REF!</definedName>
    <definedName name="___aux8">[2]Resumo!#REF!</definedName>
    <definedName name="___cab1">#REF!</definedName>
    <definedName name="___cab2">#REF!</definedName>
    <definedName name="___cab3">[3]PFAB!$1:$12</definedName>
    <definedName name="___cab4">[3]FERR!$1:$12</definedName>
    <definedName name="___cab5">[3]ISOL!$1:$12</definedName>
    <definedName name="___cab6">[3]ISOL!$1:$12</definedName>
    <definedName name="___cab7">#REF!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1" hidden="1">{#N/A,#N/A,FALSE,"ET-CAPA";#N/A,#N/A,FALSE,"ET-PAG1";#N/A,#N/A,FALSE,"ET-PAG2";#N/A,#N/A,FALSE,"ET-PAG3";#N/A,#N/A,FALSE,"ET-PAG4";#N/A,#N/A,FALSE,"ET-PAG5"}</definedName>
    <definedName name="___iso1">[2]Resumo!#REF!</definedName>
    <definedName name="___iso11">[2]Resumo!#REF!</definedName>
    <definedName name="___iso2">[2]Resumo!#REF!</definedName>
    <definedName name="___iso5">[2]Resumo!#REF!</definedName>
    <definedName name="___iso6">[2]Resumo!#REF!</definedName>
    <definedName name="___iso8">[2]Resumo!#REF!</definedName>
    <definedName name="___mo2">[2]Resumo!$X$442</definedName>
    <definedName name="___mo3">[2]Resumo!$X$394</definedName>
    <definedName name="___mo5">[2]Resumo!$X$13</definedName>
    <definedName name="___mo6">[2]Resumo!$X$26</definedName>
    <definedName name="___mo7">[2]Resumo!$X$118</definedName>
    <definedName name="___mo9">[2]Resumo!$X$450</definedName>
    <definedName name="___rev1">[2]Resumo!#REF!</definedName>
    <definedName name="___rev11">[2]Resumo!#REF!</definedName>
    <definedName name="___rev2">[2]Resumo!#REF!</definedName>
    <definedName name="___rev5">[2]Resumo!#REF!</definedName>
    <definedName name="___rev6">[2]Resumo!#REF!</definedName>
    <definedName name="___rev8">[2]Resumo!#REF!</definedName>
    <definedName name="___TAB1">#REF!</definedName>
    <definedName name="___TAB2">#REF!</definedName>
    <definedName name="___TAB3">#REF!</definedName>
    <definedName name="__123Graph_A" hidden="1">[4]DADOS!#REF!</definedName>
    <definedName name="__123Graph_AACOLEUM" hidden="1">[4]DADOS!#REF!</definedName>
    <definedName name="__123Graph_AAMONIA" hidden="1">[4]DADOS!#REF!</definedName>
    <definedName name="__123Graph_ABENZENO" hidden="1">[4]DADOS!#REF!</definedName>
    <definedName name="__123Graph_ACHEXANONA" hidden="1">[4]DADOS!#REF!</definedName>
    <definedName name="__123Graph_AHIDROGENIO" hidden="1">[4]DADOS!#REF!</definedName>
    <definedName name="__123Graph_BACOLEUM" hidden="1">[4]DADOS!#REF!</definedName>
    <definedName name="__123Graph_BAMONIA" hidden="1">[4]DADOS!#REF!</definedName>
    <definedName name="__123Graph_BCHEXANONA" hidden="1">[4]DADOS!#REF!</definedName>
    <definedName name="__123Graph_DAMONIA" hidden="1">[4]DADOS!#REF!</definedName>
    <definedName name="__aux1">[2]Resumo!#REF!</definedName>
    <definedName name="__aux2">[2]Resumo!#REF!</definedName>
    <definedName name="__aux5">[2]Resumo!#REF!</definedName>
    <definedName name="__aux6">[2]Resumo!#REF!</definedName>
    <definedName name="__aux8">[2]Resumo!#REF!</definedName>
    <definedName name="__cab1">#REF!</definedName>
    <definedName name="__cab2">#REF!</definedName>
    <definedName name="__cab3">[3]PFAB!$1:$12</definedName>
    <definedName name="__cab4">[3]FERR!$1:$12</definedName>
    <definedName name="__cab5">[3]ISOL!$1:$12</definedName>
    <definedName name="__cab6">[3]ISOL!$1:$12</definedName>
    <definedName name="__cab7">#REF!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1" hidden="1">{#N/A,#N/A,FALSE,"ET-CAPA";#N/A,#N/A,FALSE,"ET-PAG1";#N/A,#N/A,FALSE,"ET-PAG2";#N/A,#N/A,FALSE,"ET-PAG3";#N/A,#N/A,FALSE,"ET-PAG4";#N/A,#N/A,FALSE,"ET-PAG5"}</definedName>
    <definedName name="__ep1" hidden="1">{#N/A,#N/A,FALSE,"CONTROLE"}</definedName>
    <definedName name="__FT08" hidden="1">"3OYHDJRF05V1IN1D1R6C32J5E"</definedName>
    <definedName name="__iso1">[2]Resumo!#REF!</definedName>
    <definedName name="__iso11">[2]Resumo!#REF!</definedName>
    <definedName name="__iso2">[2]Resumo!#REF!</definedName>
    <definedName name="__iso5">[2]Resumo!#REF!</definedName>
    <definedName name="__iso6">[2]Resumo!#REF!</definedName>
    <definedName name="__iso8">[2]Resumo!#REF!</definedName>
    <definedName name="__mo2">[2]Resumo!$X$442</definedName>
    <definedName name="__mo3">[2]Resumo!$X$394</definedName>
    <definedName name="__mo5">[2]Resumo!$X$13</definedName>
    <definedName name="__mo6">[2]Resumo!$X$26</definedName>
    <definedName name="__mo7">[2]Resumo!$X$118</definedName>
    <definedName name="__mo9">[2]Resumo!$X$450</definedName>
    <definedName name="__rev1">[2]Resumo!#REF!</definedName>
    <definedName name="__rev11">[2]Resumo!#REF!</definedName>
    <definedName name="__rev2">[2]Resumo!#REF!</definedName>
    <definedName name="__rev5">[2]Resumo!#REF!</definedName>
    <definedName name="__rev6">[2]Resumo!#REF!</definedName>
    <definedName name="__rev8">[2]Resumo!#REF!</definedName>
    <definedName name="__TAB1">#REF!</definedName>
    <definedName name="__TAB2">#REF!</definedName>
    <definedName name="__TAB3">#REF!</definedName>
    <definedName name="_aux1">[2]Resumo!#REF!</definedName>
    <definedName name="_aux2">[2]Resumo!#REF!</definedName>
    <definedName name="_aux5">[2]Resumo!#REF!</definedName>
    <definedName name="_aux6">[2]Resumo!#REF!</definedName>
    <definedName name="_aux8">[2]Resumo!#REF!</definedName>
    <definedName name="_cab1">#REF!</definedName>
    <definedName name="_cab2">#REF!</definedName>
    <definedName name="_cab3">[3]PFAB!$1:$12</definedName>
    <definedName name="_cab4">[3]FERR!$1:$12</definedName>
    <definedName name="_cab5">[3]ISOL!$1:$12</definedName>
    <definedName name="_cab6">[3]ISOL!$1:$12</definedName>
    <definedName name="_cab7">#REF!</definedName>
    <definedName name="_D258" hidden="1">{"Presentation",#N/A,FALSE,"Feb96 - ALL"}</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1" hidden="1">{#N/A,#N/A,FALSE,"Chart";#N/A,#N/A,FALSE,"Overview";#N/A,#N/A,FALSE,"Overview_Acty";#N/A,#N/A,FALSE,"Inc97D";#N/A,#N/A,FALSE,"Rel_Inc97TD";#N/A,#N/A,FALSE,"Rel_Inc_97_NTD";#N/A,#N/A,FALSE,"Marketing";#N/A,#N/A,FALSE,"Pot_97"}</definedName>
    <definedName name="_dd1" hidden="1">{#N/A,#N/A,FALSE,"ET-CAPA";#N/A,#N/A,FALSE,"ET-PAG1";#N/A,#N/A,FALSE,"ET-PAG2";#N/A,#N/A,FALSE,"ET-PAG3";#N/A,#N/A,FALSE,"ET-PAG4";#N/A,#N/A,FALSE,"ET-PAG5"}</definedName>
    <definedName name="_Fill" hidden="1">#REF!</definedName>
    <definedName name="_xlnm._FilterDatabase" localSheetId="1" hidden="1">TIMELINE!$BK$11:$BU$21</definedName>
    <definedName name="_FT08" hidden="1">"3OYHDJRF05V1IN1D1R6C32J5E"</definedName>
    <definedName name="_iso1">[2]Resumo!#REF!</definedName>
    <definedName name="_iso11">[2]Resumo!#REF!</definedName>
    <definedName name="_iso2">[2]Resumo!#REF!</definedName>
    <definedName name="_iso5">[2]Resumo!#REF!</definedName>
    <definedName name="_iso6">[2]Resumo!#REF!</definedName>
    <definedName name="_iso8">[2]Resumo!#REF!</definedName>
    <definedName name="_Key1" hidden="1">'[5]HPS Slit Coil (Centralia)'!#REF!</definedName>
    <definedName name="_Key2" hidden="1">'[5]HPS Slit Coil (Centralia)'!#REF!</definedName>
    <definedName name="_mo2">[2]Resumo!$X$442</definedName>
    <definedName name="_mo3">[2]Resumo!$X$394</definedName>
    <definedName name="_mo5">[2]Resumo!$X$13</definedName>
    <definedName name="_mo6">[2]Resumo!$X$26</definedName>
    <definedName name="_mo7">[2]Resumo!$X$118</definedName>
    <definedName name="_mo9">[2]Resumo!$X$450</definedName>
    <definedName name="_Order1" hidden="1">255</definedName>
    <definedName name="_Order2" hidden="1">255</definedName>
    <definedName name="_Parse_Out" hidden="1">'[5]HPS Slit Coil (Centralia)'!#REF!</definedName>
    <definedName name="_PE3" hidden="1">[4]DADOS!#REF!</definedName>
    <definedName name="_rev1">[2]Resumo!#REF!</definedName>
    <definedName name="_rev11">[2]Resumo!#REF!</definedName>
    <definedName name="_rev2">[2]Resumo!#REF!</definedName>
    <definedName name="_rev5">[2]Resumo!#REF!</definedName>
    <definedName name="_rev6">[2]Resumo!#REF!</definedName>
    <definedName name="_rev8">[2]Resumo!#REF!</definedName>
    <definedName name="_Sort" hidden="1">'[5]HPS Slit Coil (Centralia)'!#REF!</definedName>
    <definedName name="_TAB1">#REF!</definedName>
    <definedName name="_TAB2">#REF!</definedName>
    <definedName name="_TAB3">#REF!</definedName>
    <definedName name="_x1" hidden="1">{#N/A,#N/A,FALSE,"Cover";#N/A,#N/A,FALSE,"Profits";#N/A,#N/A,FALSE,"ABS";#N/A,#N/A,FALSE,"TFLE Detail";#N/A,#N/A,FALSE,"TFLE Walk";#N/A,#N/A,FALSE,"Variable Cost";#N/A,#N/A,FALSE,"V.C. Walk"}</definedName>
    <definedName name="AAA" hidden="1">{#N/A,#N/A,FALSE,"ET-CAPA";#N/A,#N/A,FALSE,"ET-PAG1";#N/A,#N/A,FALSE,"ET-PAG2";#N/A,#N/A,FALSE,"ET-PAG3";#N/A,#N/A,FALSE,"ET-PAG4";#N/A,#N/A,FALSE,"ET-PAG5"}</definedName>
    <definedName name="aaaaaaaaaaaaaa" hidden="1">#REF!</definedName>
    <definedName name="AccessDatabase" hidden="1">"C:\PESSOAL\RICARDO\PROGRESS\DIVERSOS\EMPREIT.mdb"</definedName>
    <definedName name="aces11">[2]Resumo!#REF!</definedName>
    <definedName name="Acompanhamento" hidden="1">"4424KAROPA72W2MUU1RYR1U1C"</definedName>
    <definedName name="ActionsList">'[6]14. Actions'!$A$6:$A$27</definedName>
    <definedName name="ada">[7]FONTE!$B$5:$B$47</definedName>
    <definedName name="afa">[8]FONTE!$B$300:$B$302</definedName>
    <definedName name="Área">#REF!</definedName>
    <definedName name="_xlnm.Print_Area" localSheetId="0">AS!$A$1:$AQ$59</definedName>
    <definedName name="_xlnm.Print_Area" localSheetId="1">TIMELINE!$BK$8:$BV$27</definedName>
    <definedName name="Área_impressão_IM">#REF!</definedName>
    <definedName name="area1">#REF!</definedName>
    <definedName name="as" hidden="1">{#N/A,#N/A,FALSE,"FATURAM";#N/A,#N/A,FALSE,"PrVnd"}</definedName>
    <definedName name="ASSIS">#REF!</definedName>
    <definedName name="aux">[2]Resumo!#REF!</definedName>
    <definedName name="Avanço" hidden="1">{#N/A,#N/A,FALSE,"ET-CAPA";#N/A,#N/A,FALSE,"ET-PAG1";#N/A,#N/A,FALSE,"ET-PAG2";#N/A,#N/A,FALSE,"ET-PAG3";#N/A,#N/A,FALSE,"ET-PAG4";#N/A,#N/A,FALSE,"ET-PAG5"}</definedName>
    <definedName name="bb" hidden="1">{#N/A,#N/A,FALSE,"ET-CAPA";#N/A,#N/A,FALSE,"ET-PAG1";#N/A,#N/A,FALSE,"ET-PAG2";#N/A,#N/A,FALSE,"ET-PAG3";#N/A,#N/A,FALSE,"ET-PAG4";#N/A,#N/A,FALSE,"ET-PAG5"}</definedName>
    <definedName name="Bitola">'[9]TABELA PID'!$A$5:$A$247</definedName>
    <definedName name="BITOLAS">'[10]TABELA PID'!$A$4:$A$247</definedName>
    <definedName name="CAB">#REF!</definedName>
    <definedName name="cabe">'[3]Avanço Físico Sem26'!$1:$11</definedName>
    <definedName name="cabeca">'[3]Rel.Desvios'!$1:$10</definedName>
    <definedName name="caf">[11]FONTE!$B$5:$B$52</definedName>
    <definedName name="casa" hidden="1">{#N/A,#N/A,FALSE,"FATURAM";#N/A,#N/A,FALSE,"PrVnd"}</definedName>
    <definedName name="concorrentes" hidden="1">{#N/A,#N/A,FALSE,"Cronograma";#N/A,#N/A,FALSE,"Cronogr. 2"}</definedName>
    <definedName name="COPIA" hidden="1">{#N/A,#N/A,FALSE,"CONTROLE"}</definedName>
    <definedName name="COPIA1" hidden="1">{#N/A,#N/A,FALSE,"CONTROLE"}</definedName>
    <definedName name="cpv">[12]CPV!$J$42</definedName>
    <definedName name="DA">[13]FONTE!$B$107:$B$112</definedName>
    <definedName name="dad">[14]FONTE!$B$87:$B$93</definedName>
    <definedName name="dada">[15]FONTE!$B$5:$B$51</definedName>
    <definedName name="daf">[8]FONTE!$B$38:$B$242</definedName>
    <definedName name="dd" hidden="1">{#N/A,#N/A,FALSE,"ET-CAPA";#N/A,#N/A,FALSE,"ET-PAG1";#N/A,#N/A,FALSE,"ET-PAG2";#N/A,#N/A,FALSE,"ET-PAG3";#N/A,#N/A,FALSE,"ET-PAG4";#N/A,#N/A,FALSE,"ET-PAG5"}</definedName>
    <definedName name="DDD" hidden="1">{#N/A,#N/A,FALSE,"ET-CAPA";#N/A,#N/A,FALSE,"ET-PAG1";#N/A,#N/A,FALSE,"ET-PAG2";#N/A,#N/A,FALSE,"ET-PAG3";#N/A,#N/A,FALSE,"ET-PAG4";#N/A,#N/A,FALSE,"ET-PAG5"}</definedName>
    <definedName name="ddddwa" hidden="1">#REF!</definedName>
    <definedName name="DES" hidden="1">#REF!</definedName>
    <definedName name="DESNIVEL" hidden="1">{#N/A,#N/A,FALSE,"RESUMO-BB1";#N/A,#N/A,FALSE,"MOD-A01-R - BB1";#N/A,#N/A,FALSE,"URB-BB1"}</definedName>
    <definedName name="dfdaf" hidden="1">15</definedName>
    <definedName name="dfse" hidden="1">#REF!</definedName>
    <definedName name="dfswq" hidden="1">{#N/A,#N/A,FALSE,"ET-CAPA";#N/A,#N/A,FALSE,"ET-PAG1";#N/A,#N/A,FALSE,"ET-PAG2";#N/A,#N/A,FALSE,"ET-PAG3";#N/A,#N/A,FALSE,"ET-PAG4";#N/A,#N/A,FALSE,"ET-PAG5"}</definedName>
    <definedName name="DIÂMETRO">'[16]TABELA PID'!$A$4:$B$247</definedName>
    <definedName name="DIVISÃO">[17]FONTE!$B$4:$B$7</definedName>
    <definedName name="Dolar">#REF!</definedName>
    <definedName name="DolarCompra">#REF!</definedName>
    <definedName name="DolarVenda">#REF!</definedName>
    <definedName name="dsgsd" hidden="1">{#N/A,#N/A,FALSE,"Cronograma";#N/A,#N/A,FALSE,"Cronogr. 2"}</definedName>
    <definedName name="efef" hidden="1">#REF!</definedName>
    <definedName name="efgh">#N/A</definedName>
    <definedName name="Equipamentos" hidden="1">{#N/A,#N/A,FALSE,"CPV";#N/A,#N/A,FALSE,"Pareto";#N/A,#N/A,FALSE,"Gráficos"}</definedName>
    <definedName name="EQUIPES">[17]FONTE!$B$141:$B$494</definedName>
    <definedName name="Eurocompra">#REF!</definedName>
    <definedName name="Eurovenda">#REF!</definedName>
    <definedName name="f_" hidden="1">{#N/A,#N/A,FALSE,"GERAL";#N/A,#N/A,FALSE,"012-96";#N/A,#N/A,FALSE,"018-96";#N/A,#N/A,FALSE,"027-96";#N/A,#N/A,FALSE,"059-96";#N/A,#N/A,FALSE,"076-96";#N/A,#N/A,FALSE,"019-97";#N/A,#N/A,FALSE,"021-97";#N/A,#N/A,FALSE,"022-97";#N/A,#N/A,FALSE,"028-97"}</definedName>
    <definedName name="fabio" hidden="1">{#N/A,#N/A,FALSE,"Cronograma";#N/A,#N/A,FALSE,"Cronogr. 2"}</definedName>
    <definedName name="Faturamento">#REF!</definedName>
    <definedName name="fdaf">[18]FONTE!$B$132:$B$154</definedName>
    <definedName name="FFFFF" hidden="1">{#N/A,#N/A,FALSE,"ET-CAPA";#N/A,#N/A,FALSE,"ET-PAG1";#N/A,#N/A,FALSE,"ET-PAG2";#N/A,#N/A,FALSE,"ET-PAG3";#N/A,#N/A,FALSE,"ET-PAG4";#N/A,#N/A,FALSE,"ET-PAG5"}</definedName>
    <definedName name="ffffffffffffffffffffffffffffff" hidden="1">{#N/A,#N/A,FALSE,"ET-CAPA";#N/A,#N/A,FALSE,"ET-PAG1";#N/A,#N/A,FALSE,"ET-PAG2";#N/A,#N/A,FALSE,"ET-PAG3";#N/A,#N/A,FALSE,"ET-PAG4";#N/A,#N/A,FALSE,"ET-PAG5"}</definedName>
    <definedName name="FGGD">#REF!</definedName>
    <definedName name="FGSD" hidden="1">{#N/A,#N/A,FALSE,"ET-CAPA";#N/A,#N/A,FALSE,"ET-PAG1";#N/A,#N/A,FALSE,"ET-PAG2";#N/A,#N/A,FALSE,"ET-PAG3";#N/A,#N/A,FALSE,"ET-PAG4";#N/A,#N/A,FALSE,"ET-PAG5"}</definedName>
    <definedName name="fill" hidden="1">#REF!</definedName>
    <definedName name="Fill_" hidden="1">#REF!</definedName>
    <definedName name="gg" hidden="1">{#N/A,#N/A,FALSE,"ET-CAPA";#N/A,#N/A,FALSE,"ET-PAG1";#N/A,#N/A,FALSE,"ET-PAG2";#N/A,#N/A,FALSE,"ET-PAG3";#N/A,#N/A,FALSE,"ET-PAG4";#N/A,#N/A,FALSE,"ET-PAG5"}</definedName>
    <definedName name="gggg" hidden="1">{#N/A,#N/A,FALSE,"ET-CAPA";#N/A,#N/A,FALSE,"ET-PAG1";#N/A,#N/A,FALSE,"ET-PAG2";#N/A,#N/A,FALSE,"ET-PAG3";#N/A,#N/A,FALSE,"ET-PAG4";#N/A,#N/A,FALSE,"ET-PAG5"}</definedName>
    <definedName name="greal" hidden="1">{#N/A,#N/A,FALSE,"ET-CAPA";#N/A,#N/A,FALSE,"ET-PAG1";#N/A,#N/A,FALSE,"ET-PAG2";#N/A,#N/A,FALSE,"ET-PAG3";#N/A,#N/A,FALSE,"ET-PAG4";#N/A,#N/A,FALSE,"ET-PAG5"}</definedName>
    <definedName name="GRTE" hidden="1">{#N/A,#N/A,FALSE,"ET-CAPA";#N/A,#N/A,FALSE,"ET-PAG1";#N/A,#N/A,FALSE,"ET-PAG2";#N/A,#N/A,FALSE,"ET-PAG3";#N/A,#N/A,FALSE,"ET-PAG4";#N/A,#N/A,FALSE,"ET-PAG5"}</definedName>
    <definedName name="h" hidden="1">{#N/A,#N/A,FALSE,"ET-CAPA";#N/A,#N/A,FALSE,"ET-PAG1";#N/A,#N/A,FALSE,"ET-PAG2";#N/A,#N/A,FALSE,"ET-PAG3";#N/A,#N/A,FALSE,"ET-PAG4";#N/A,#N/A,FALSE,"ET-PAG5"}</definedName>
    <definedName name="HHH" hidden="1">{#N/A,#N/A,FALSE,"ET-CAPA";#N/A,#N/A,FALSE,"ET-PAG1";#N/A,#N/A,FALSE,"ET-PAG2";#N/A,#N/A,FALSE,"ET-PAG3";#N/A,#N/A,FALSE,"ET-PAG4";#N/A,#N/A,FALSE,"ET-PAG5"}</definedName>
    <definedName name="huhidgbiop">#REF!</definedName>
    <definedName name="Inad" hidden="1">49</definedName>
    <definedName name="ISISISIS" hidden="1">{#N/A,#N/A,FALSE,"ET-CAPA";#N/A,#N/A,FALSE,"ET-PAG1";#N/A,#N/A,FALSE,"ET-PAG2";#N/A,#N/A,FALSE,"ET-PAG3";#N/A,#N/A,FALSE,"ET-PAG4";#N/A,#N/A,FALSE,"ET-PAG5"}</definedName>
    <definedName name="isol">[2]Resumo!#REF!</definedName>
    <definedName name="Jan" hidden="1">{#N/A,#N/A,FALSE,"FATURAM";#N/A,#N/A,FALSE,"PrVnd"}</definedName>
    <definedName name="JHJKHJ">#REF!</definedName>
    <definedName name="jhkjkllj">#REF!</definedName>
    <definedName name="JIK">#REF!</definedName>
    <definedName name="jnjni" hidden="1">{#N/A,#N/A,FALSE,"ET-CAPA";#N/A,#N/A,FALSE,"ET-PAG1";#N/A,#N/A,FALSE,"ET-PAG2";#N/A,#N/A,FALSE,"ET-PAG3";#N/A,#N/A,FALSE,"ET-PAG4";#N/A,#N/A,FALSE,"ET-PAG5"}</definedName>
    <definedName name="JONAS">#REF!</definedName>
    <definedName name="jose" hidden="1">{#N/A,#N/A,FALSE,"ET-CAPA";#N/A,#N/A,FALSE,"ET-PAG1";#N/A,#N/A,FALSE,"ET-PAG2";#N/A,#N/A,FALSE,"ET-PAG3";#N/A,#N/A,FALSE,"ET-PAG4";#N/A,#N/A,FALSE,"ET-PAG5"}</definedName>
    <definedName name="joseinf" hidden="1">{#N/A,#N/A,FALSE,"ET-CAPA";#N/A,#N/A,FALSE,"ET-PAG1";#N/A,#N/A,FALSE,"ET-PAG2";#N/A,#N/A,FALSE,"ET-PAG3";#N/A,#N/A,FALSE,"ET-PAG4";#N/A,#N/A,FALSE,"ET-PAG5"}</definedName>
    <definedName name="JSJS" hidden="1">{#N/A,#N/A,FALSE,"ET-CAPA";#N/A,#N/A,FALSE,"ET-PAG1";#N/A,#N/A,FALSE,"ET-PAG2";#N/A,#N/A,FALSE,"ET-PAG3";#N/A,#N/A,FALSE,"ET-PAG4";#N/A,#N/A,FALSE,"ET-PAG5"}</definedName>
    <definedName name="jugbk">#REF!</definedName>
    <definedName name="juhko">#N/A</definedName>
    <definedName name="llp">'[6]13. Ceilings'!$B$4:$B$66</definedName>
    <definedName name="luciano" hidden="1">{#N/A,#N/A,FALSE,"ET-CAPA";#N/A,#N/A,FALSE,"ET-PAG1";#N/A,#N/A,FALSE,"ET-PAG2";#N/A,#N/A,FALSE,"ET-PAG3";#N/A,#N/A,FALSE,"ET-PAG4";#N/A,#N/A,FALSE,"ET-PAG5"}</definedName>
    <definedName name="mam">[2]Resumo!$S$2:$V$8</definedName>
    <definedName name="MAN">[2]Resumo!$S$2:$V$8</definedName>
    <definedName name="mão">[2]Resumo!$X$21</definedName>
    <definedName name="mão1">[2]Resumo!$X$286</definedName>
    <definedName name="mATERIAL" hidden="1">{#N/A,#N/A,FALSE,"ET-CAPA";#N/A,#N/A,FALSE,"ET-PAG1";#N/A,#N/A,FALSE,"ET-PAG2";#N/A,#N/A,FALSE,"ET-PAG3";#N/A,#N/A,FALSE,"ET-PAG4";#N/A,#N/A,FALSE,"ET-PAG5"}</definedName>
    <definedName name="mmm">[2]Resumo!$S$2:$V$8</definedName>
    <definedName name="mmmm" hidden="1">{#N/A,#N/A,FALSE,"ET-CAPA";#N/A,#N/A,FALSE,"ET-PAG1";#N/A,#N/A,FALSE,"ET-PAG2";#N/A,#N/A,FALSE,"ET-PAG3";#N/A,#N/A,FALSE,"ET-PAG4";#N/A,#N/A,FALSE,"ET-PAG5"}</definedName>
    <definedName name="MNGB" hidden="1">{#N/A,#N/A,FALSE,"ET-CAPA";#N/A,#N/A,FALSE,"ET-PAG1";#N/A,#N/A,FALSE,"ET-PAG2";#N/A,#N/A,FALSE,"ET-PAG3";#N/A,#N/A,FALSE,"ET-PAG4";#N/A,#N/A,FALSE,"ET-PAG5"}</definedName>
    <definedName name="MOBILIZAÇÃO" hidden="1">{#N/A,#N/A,FALSE,"Cronograma";#N/A,#N/A,FALSE,"Cronogr. 2"}</definedName>
    <definedName name="moi">[2]Resumo!$X$357</definedName>
    <definedName name="Months">'[6]7. Expenditure &amp; revenue (LLP)'!$T$1:$T$36</definedName>
    <definedName name="NA">#N/A</definedName>
    <definedName name="nak">[2]Resumo!#REF!</definedName>
    <definedName name="naka">[2]Resumo!#REF!</definedName>
    <definedName name="NÃO">#N/A</definedName>
    <definedName name="okok" hidden="1">{#N/A,#N/A,FALSE,"ET-CAPA";#N/A,#N/A,FALSE,"ET-PAG1";#N/A,#N/A,FALSE,"ET-PAG2";#N/A,#N/A,FALSE,"ET-PAG3";#N/A,#N/A,FALSE,"ET-PAG4";#N/A,#N/A,FALSE,"ET-PAG5"}</definedName>
    <definedName name="Opções">#REF!</definedName>
    <definedName name="OSE">#N/A</definedName>
    <definedName name="P200LLP">'[6]2. Staff (LLP)'!$A$9:$A$208</definedName>
    <definedName name="PARETOATIV" hidden="1">{#N/A,#N/A,FALSE,"CPV";#N/A,#N/A,FALSE,"Pareto";#N/A,#N/A,FALSE,"Gráficos"}</definedName>
    <definedName name="PEDIDO" hidden="1">#REF!</definedName>
    <definedName name="PERÍODO">[17]FONTE!$B$624:$B$638</definedName>
    <definedName name="PG_agosto_2002">[2]Resumo!$A$7:$AA$326</definedName>
    <definedName name="PLAMOBRA">#REF!</definedName>
    <definedName name="plan1" hidden="1">{#N/A,#N/A,FALSE,"Cronograma";#N/A,#N/A,FALSE,"Cronogr. 2"}</definedName>
    <definedName name="planejado">[12]Planejado!$C$40</definedName>
    <definedName name="PLANTA_2">[17]FONTE!$C$25:$C$38</definedName>
    <definedName name="ppp" hidden="1">{#N/A,#N/A,FALSE,"ET-CAPA";#N/A,#N/A,FALSE,"ET-PAG1";#N/A,#N/A,FALSE,"ET-PAG2";#N/A,#N/A,FALSE,"ET-PAG3";#N/A,#N/A,FALSE,"ET-PAG4";#N/A,#N/A,FALSE,"ET-PAG5"}</definedName>
    <definedName name="PTC">'[6]11.Expenditure &amp; revenue(Third)'!$A$10:$A$31</definedName>
    <definedName name="q" hidden="1">{#N/A,#N/A,FALSE,"RESUMO-BB1";#N/A,#N/A,FALSE,"MOD-A01-R - BB1";#N/A,#N/A,FALSE,"URB-BB1"}</definedName>
    <definedName name="qqq" hidden="1">{#N/A,#N/A,FALSE,"ET-CAPA";#N/A,#N/A,FALSE,"ET-PAG1";#N/A,#N/A,FALSE,"ET-PAG2";#N/A,#N/A,FALSE,"ET-PAG3";#N/A,#N/A,FALSE,"ET-PAG4";#N/A,#N/A,FALSE,"ET-PAG5"}</definedName>
    <definedName name="ra" hidden="1">{#N/A,#N/A,FALSE,"FATURAM";#N/A,#N/A,FALSE,"PrVnd"}</definedName>
    <definedName name="Rates">'[6]13. Ceilings'!$B$4:$H$229</definedName>
    <definedName name="RDO" hidden="1">{#N/A,#N/A,FALSE,"ET-CAPA";#N/A,#N/A,FALSE,"ET-PAG1";#N/A,#N/A,FALSE,"ET-PAG2";#N/A,#N/A,FALSE,"ET-PAG3";#N/A,#N/A,FALSE,"ET-PAG4";#N/A,#N/A,FALSE,"ET-PAG5"}</definedName>
    <definedName name="Relat" hidden="1">{#N/A,#N/A,FALSE,"CONTROLE";#N/A,#N/A,FALSE,"CONTROLE"}</definedName>
    <definedName name="RESP._MILLS">[17]FONTE!$D$4:$D$69</definedName>
    <definedName name="rev">[2]Resumo!#REF!</definedName>
    <definedName name="rua" hidden="1">{#N/A,#N/A,FALSE,"FATURAM";#N/A,#N/A,FALSE,"PrVnd"}</definedName>
    <definedName name="sadad" hidden="1">{#N/A,#N/A,FALSE,"ET-CAPA";#N/A,#N/A,FALSE,"ET-PAG1";#N/A,#N/A,FALSE,"ET-PAG2";#N/A,#N/A,FALSE,"ET-PAG3";#N/A,#N/A,FALSE,"ET-PAG4";#N/A,#N/A,FALSE,"ET-PAG5"}</definedName>
    <definedName name="SAPBEXdnldView" hidden="1">"4AC7D4F9KEZI2GK6TCS5BTOOK"</definedName>
    <definedName name="SAPBEXrevision" hidden="1">37</definedName>
    <definedName name="SAPBEXsysID" hidden="1">"BP0"</definedName>
    <definedName name="SAPBEXwbID" hidden="1">"3NSC4KY9CECFOJ87CIAWGNM9E"</definedName>
    <definedName name="sds" hidden="1">#REF!</definedName>
    <definedName name="seee" hidden="1">{#N/A,#N/A,FALSE,"Cronograma";#N/A,#N/A,FALSE,"Cronogr. 2"}</definedName>
    <definedName name="SIM">#N/A</definedName>
    <definedName name="SSS">#N/A</definedName>
    <definedName name="sssss" hidden="1">{#N/A,#N/A,FALSE,"ET-CAPA";#N/A,#N/A,FALSE,"ET-PAG1";#N/A,#N/A,FALSE,"ET-PAG2";#N/A,#N/A,FALSE,"ET-PAG3";#N/A,#N/A,FALSE,"ET-PAG4";#N/A,#N/A,FALSE,"ET-PAG5"}</definedName>
    <definedName name="TAB">#REF!</definedName>
    <definedName name="Tab_preco">#REF!</definedName>
    <definedName name="tabela">[19]Sheet2!$A$4:$B$12</definedName>
    <definedName name="TEST0">#REF!</definedName>
    <definedName name="TEST1">#REF!</definedName>
    <definedName name="teste1" hidden="1">{#N/A,#N/A,FALSE,"CONTROLE"}</definedName>
    <definedName name="TESTHKEY">#REF!</definedName>
    <definedName name="TESTKEYS">#REF!</definedName>
    <definedName name="TESTVKEY">#REF!</definedName>
    <definedName name="Third">'[6]13. Ceilings'!$B$67:$B$229</definedName>
    <definedName name="TIB" hidden="1">#REF!</definedName>
    <definedName name="TIPOISOLAMENTO">#REF!</definedName>
    <definedName name="TM">[17]FONTE!$B$25:$B$33</definedName>
    <definedName name="tranaporte" hidden="1">{#N/A,#N/A,FALSE,"ET-CAPA";#N/A,#N/A,FALSE,"ET-PAG1";#N/A,#N/A,FALSE,"ET-PAG2";#N/A,#N/A,FALSE,"ET-PAG3";#N/A,#N/A,FALSE,"ET-PAG4";#N/A,#N/A,FALSE,"ET-PAG5"}</definedName>
    <definedName name="TRANSPORTE">[17]FONTE!$B$46:$B$51</definedName>
    <definedName name="TRANSPORTES">[20]FONTE!$B$129:$B$482</definedName>
    <definedName name="um" hidden="1">{#N/A,#N/A,FALSE,"Cronograma";#N/A,#N/A,FALSE,"Cronogr. 2"}</definedName>
    <definedName name="Upvc_2001">#REF!</definedName>
    <definedName name="UPVC_99">#REF!</definedName>
    <definedName name="V.unit">#REF!</definedName>
    <definedName name="valorunitario">#REF!</definedName>
    <definedName name="WAS" hidden="1">{#N/A,#N/A,FALSE,"ET-CAPA";#N/A,#N/A,FALSE,"ET-PAG1";#N/A,#N/A,FALSE,"ET-PAG2";#N/A,#N/A,FALSE,"ET-PAG3";#N/A,#N/A,FALSE,"ET-PAG4";#N/A,#N/A,FALSE,"ET-PAG5"}</definedName>
    <definedName name="World">'[6]13. Ceilings'!$B$4:$B$229</definedName>
    <definedName name="wrn.BB1." hidden="1">{#N/A,#N/A,FALSE,"RESUMO-BB1";#N/A,#N/A,FALSE,"MOD-A01-R - BB1";#N/A,#N/A,FALSE,"URB-BB1"}</definedName>
    <definedName name="wrn.BB2" hidden="1">{#N/A,#N/A,FALSE,"RESUMO-BB1";#N/A,#N/A,FALSE,"MOD-A01-R - BB1";#N/A,#N/A,FALSE,"URB-BB1"}</definedName>
    <definedName name="wrn.BETER." hidden="1">{#N/A,#N/A,FALSE,"BETER -1";#N/A,#N/A,FALSE,"BETER -2";#N/A,#N/A,FALSE,"BETER -3";#N/A,#N/A,FALSE,"BETER -urb";#N/A,#N/A,FALSE,"BETER -RESUMO"}</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hidden="1">{#N/A,#N/A,FALSE,"Cronograma";#N/A,#N/A,FALSE,"Cronogr. 2"}</definedName>
    <definedName name="wrn.DESDOBRE." hidden="1">{#N/A,#N/A,FALSE,"CPV";#N/A,#N/A,FALSE,"Pareto";#N/A,#N/A,FALSE,"Gráficos"}</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 name="wrn.rela1." hidden="1">{#N/A,#N/A,FALSE,"FATURAM";#N/A,#N/A,FALSE,"PrVnd"}</definedName>
    <definedName name="xa\d">[18]FONTE!$B$81:$B$87</definedName>
    <definedName name="Xuxu" hidden="1">{#N/A,#N/A,FALSE,"CONTROLE"}</definedName>
    <definedName name="xxx">#REF!</definedName>
  </definedNames>
  <calcPr calcId="191029"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12" i="6" l="1"/>
  <c r="D4" i="14"/>
  <c r="C4" i="14"/>
  <c r="B4" i="14"/>
  <c r="BU34" i="6"/>
  <c r="BU25" i="6"/>
  <c r="BU24" i="6"/>
  <c r="B5" i="13"/>
  <c r="B8" i="13" s="1"/>
  <c r="B16" i="13" s="1"/>
  <c r="H10" i="6"/>
  <c r="I10" i="6" s="1"/>
  <c r="J10" i="6" s="1"/>
  <c r="K10" i="6" s="1"/>
  <c r="L10" i="6" s="1"/>
  <c r="M10" i="6" s="1"/>
  <c r="N10" i="6" s="1"/>
  <c r="O10" i="6" s="1"/>
  <c r="P10" i="6" s="1"/>
  <c r="Q10" i="6" s="1"/>
  <c r="R10" i="6" s="1"/>
  <c r="S10" i="6" s="1"/>
  <c r="T10" i="6" s="1"/>
  <c r="U10" i="6" s="1"/>
  <c r="V10" i="6" s="1"/>
  <c r="W10" i="6" s="1"/>
  <c r="X10" i="6" s="1"/>
  <c r="Y10" i="6" s="1"/>
  <c r="Z10" i="6" s="1"/>
  <c r="AA10" i="6" s="1"/>
  <c r="AB10" i="6" s="1"/>
  <c r="AC10" i="6" s="1"/>
  <c r="AD10" i="6" s="1"/>
  <c r="AE10" i="6" s="1"/>
  <c r="AF10" i="6" s="1"/>
  <c r="AG10" i="6" s="1"/>
  <c r="AH10" i="6" s="1"/>
  <c r="AI10" i="6" s="1"/>
  <c r="AJ10" i="6" s="1"/>
  <c r="AK10" i="6" s="1"/>
  <c r="AL10" i="6" s="1"/>
  <c r="AM10" i="6" s="1"/>
  <c r="AN10" i="6" s="1"/>
  <c r="AO10" i="6" s="1"/>
  <c r="AP10" i="6" s="1"/>
  <c r="AQ10" i="6" s="1"/>
  <c r="AR10" i="6" s="1"/>
  <c r="AS10" i="6" s="1"/>
  <c r="AT10" i="6" s="1"/>
  <c r="AU10" i="6" s="1"/>
  <c r="AV10" i="6" s="1"/>
  <c r="AW10" i="6" s="1"/>
  <c r="AX10" i="6" s="1"/>
  <c r="AY10" i="6" s="1"/>
  <c r="AZ10" i="6" s="1"/>
  <c r="BA10" i="6" s="1"/>
  <c r="BB10" i="6" s="1"/>
  <c r="BC10" i="6" s="1"/>
  <c r="BD10" i="6" s="1"/>
  <c r="BE10" i="6" s="1"/>
  <c r="BF10" i="6" s="1"/>
  <c r="BG10" i="6" s="1"/>
  <c r="BH10" i="6" s="1"/>
  <c r="B15" i="6"/>
  <c r="BS15" i="6"/>
  <c r="BP15" i="6"/>
  <c r="BM15" i="6"/>
  <c r="BL15" i="6"/>
  <c r="BK15" i="6"/>
  <c r="BS13" i="6"/>
  <c r="BS14" i="6"/>
  <c r="BS16" i="6"/>
  <c r="BS17" i="6"/>
  <c r="BS18" i="6"/>
  <c r="BS19" i="6"/>
  <c r="BS12" i="6"/>
  <c r="BZ20" i="6"/>
  <c r="BS20" i="6" s="1"/>
  <c r="BL16" i="6"/>
  <c r="BL17" i="6"/>
  <c r="BL18" i="6"/>
  <c r="BL19" i="6"/>
  <c r="BL20" i="6"/>
  <c r="BK14" i="6"/>
  <c r="BK16" i="6"/>
  <c r="BK17" i="6"/>
  <c r="BK18" i="6"/>
  <c r="BK19" i="6"/>
  <c r="BK20" i="6"/>
  <c r="BK13" i="6"/>
  <c r="BK12" i="6"/>
  <c r="BP14" i="6"/>
  <c r="B14" i="6"/>
  <c r="B13" i="6"/>
  <c r="B12" i="6"/>
  <c r="BL14" i="6"/>
  <c r="BL13" i="6"/>
  <c r="BL12" i="6"/>
  <c r="B14" i="13" l="1"/>
  <c r="B19" i="13"/>
  <c r="B18" i="13"/>
  <c r="BU23" i="6" s="1"/>
  <c r="BQ15" i="6"/>
  <c r="BQ14" i="6"/>
  <c r="BR14" i="6" s="1"/>
  <c r="BQ12" i="6"/>
  <c r="BR12" i="6" s="1"/>
  <c r="B27" i="13" l="1"/>
  <c r="BU14" i="6"/>
  <c r="BR15" i="6"/>
  <c r="BU15" i="6" s="1"/>
  <c r="BM20" i="6"/>
  <c r="BP20"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G21" i="6"/>
  <c r="BP13" i="6"/>
  <c r="BP16" i="6"/>
  <c r="BP17" i="6"/>
  <c r="BP18" i="6"/>
  <c r="BP19" i="6"/>
  <c r="BQ19" i="6" l="1"/>
  <c r="BR19" i="6" s="1"/>
  <c r="BQ17" i="6"/>
  <c r="BQ18" i="6"/>
  <c r="BR18" i="6" s="1"/>
  <c r="BQ16" i="6"/>
  <c r="BR16" i="6" s="1"/>
  <c r="BU16" i="6" s="1"/>
  <c r="BQ13" i="6"/>
  <c r="BR13" i="6" s="1"/>
  <c r="BU13" i="6" s="1"/>
  <c r="BQ20" i="6"/>
  <c r="BU19" i="6" l="1"/>
  <c r="BU18" i="6"/>
  <c r="BR17" i="6"/>
  <c r="BU17" i="6" s="1"/>
  <c r="BR20" i="6"/>
  <c r="BU20" i="6" s="1"/>
  <c r="AF34" i="4"/>
  <c r="AL34" i="4" s="1"/>
  <c r="AC33" i="4"/>
  <c r="AF31" i="4"/>
  <c r="AF33" i="4"/>
  <c r="AF32" i="4"/>
  <c r="AC32" i="4"/>
  <c r="AC31" i="4"/>
  <c r="AF37" i="4"/>
  <c r="AF36" i="4"/>
  <c r="AF35" i="4"/>
  <c r="AL30" i="4"/>
  <c r="AF30" i="4"/>
  <c r="AF29" i="4"/>
  <c r="AF28" i="4"/>
  <c r="AF27" i="4"/>
  <c r="AF26" i="4"/>
  <c r="AF25" i="4"/>
  <c r="AF24" i="4"/>
  <c r="AF23" i="4"/>
  <c r="AF22" i="4"/>
  <c r="AF17" i="4"/>
  <c r="AF18" i="4"/>
  <c r="AF19" i="4"/>
  <c r="AF20" i="4"/>
  <c r="AF21" i="4"/>
  <c r="AF16" i="4"/>
  <c r="AL32" i="4" l="1"/>
  <c r="AL33" i="4"/>
  <c r="AL29" i="4"/>
  <c r="AC29" i="4" s="1"/>
  <c r="AC27" i="4"/>
  <c r="AL28" i="4"/>
  <c r="AC28" i="4" s="1"/>
  <c r="AL31" i="4"/>
  <c r="AC30" i="4"/>
  <c r="AL27" i="4" l="1"/>
  <c r="AC26" i="4"/>
  <c r="AC25" i="4" l="1"/>
  <c r="AC24" i="4"/>
  <c r="AC23" i="4"/>
  <c r="AC22" i="4"/>
  <c r="AC16" i="4" l="1"/>
  <c r="AC17" i="4"/>
  <c r="AC18" i="4"/>
  <c r="AC19" i="4"/>
  <c r="AC21" i="4" l="1"/>
  <c r="AC20" i="4"/>
  <c r="AL18" i="4"/>
  <c r="AL38" i="4" l="1"/>
  <c r="AL37" i="4" l="1"/>
  <c r="AC37" i="4" s="1"/>
  <c r="I39" i="6" l="1"/>
  <c r="H39" i="6"/>
  <c r="BM12" i="6"/>
  <c r="BS3" i="6"/>
  <c r="BS4" i="6"/>
  <c r="K39" i="6" l="1"/>
  <c r="L39" i="6"/>
  <c r="J39" i="6"/>
  <c r="BU12" i="6" l="1"/>
  <c r="BU21" i="6" s="1"/>
  <c r="BU27" i="6" s="1"/>
  <c r="BU30" i="6" s="1"/>
  <c r="H36" i="6"/>
  <c r="I36" i="6" s="1"/>
  <c r="J36" i="6" s="1"/>
  <c r="K36" i="6" s="1"/>
  <c r="L36" i="6" s="1"/>
  <c r="G30" i="6"/>
  <c r="H30" i="6" s="1"/>
  <c r="I30" i="6" s="1"/>
  <c r="J30" i="6" s="1"/>
  <c r="K30" i="6" s="1"/>
  <c r="L30" i="6" s="1"/>
  <c r="M30" i="6" s="1"/>
  <c r="N30" i="6" s="1"/>
  <c r="O30" i="6" s="1"/>
  <c r="P30" i="6" s="1"/>
  <c r="Q30" i="6" s="1"/>
  <c r="R30" i="6" s="1"/>
  <c r="S30" i="6" s="1"/>
  <c r="T30" i="6" s="1"/>
  <c r="U30" i="6" s="1"/>
  <c r="V30" i="6" s="1"/>
  <c r="W30" i="6" s="1"/>
  <c r="X30" i="6" s="1"/>
  <c r="Y30" i="6" s="1"/>
  <c r="Z30" i="6" s="1"/>
  <c r="AA30" i="6" s="1"/>
  <c r="AB30" i="6" s="1"/>
  <c r="AC30" i="6" s="1"/>
  <c r="AD30" i="6" s="1"/>
  <c r="AE30" i="6" s="1"/>
  <c r="AF30" i="6" s="1"/>
  <c r="AG30" i="6" s="1"/>
  <c r="AH30" i="6" s="1"/>
  <c r="AI30" i="6" s="1"/>
  <c r="AJ30" i="6" s="1"/>
  <c r="AK30" i="6" s="1"/>
  <c r="AL30" i="6" s="1"/>
  <c r="AM30" i="6" s="1"/>
  <c r="AN30" i="6" s="1"/>
  <c r="AO30" i="6" s="1"/>
  <c r="AP30" i="6" s="1"/>
  <c r="AQ30" i="6" s="1"/>
  <c r="AR30" i="6" s="1"/>
  <c r="AS30" i="6" s="1"/>
  <c r="AT30" i="6" s="1"/>
  <c r="AU30" i="6" s="1"/>
  <c r="AV30" i="6" s="1"/>
  <c r="AW30" i="6" s="1"/>
  <c r="AX30" i="6" s="1"/>
  <c r="AY30" i="6" s="1"/>
  <c r="AZ30" i="6" s="1"/>
  <c r="BA30" i="6" s="1"/>
  <c r="BB30" i="6" s="1"/>
  <c r="BC30" i="6" s="1"/>
  <c r="BD30" i="6" s="1"/>
  <c r="BE30" i="6" s="1"/>
  <c r="BF30" i="6" s="1"/>
  <c r="BG30" i="6" s="1"/>
  <c r="BH30" i="6" s="1"/>
  <c r="G28" i="6"/>
  <c r="G26" i="6"/>
  <c r="H32" i="6" s="1"/>
  <c r="I32" i="6" s="1"/>
  <c r="I38" i="6" s="1"/>
  <c r="BH27" i="6"/>
  <c r="BG27" i="6"/>
  <c r="BF27" i="6"/>
  <c r="BE27" i="6"/>
  <c r="BD27" i="6"/>
  <c r="BC27" i="6"/>
  <c r="BB27" i="6"/>
  <c r="BA27" i="6"/>
  <c r="AZ27" i="6"/>
  <c r="AY27" i="6"/>
  <c r="AX27" i="6"/>
  <c r="AW27" i="6"/>
  <c r="AU27" i="6"/>
  <c r="AT27" i="6"/>
  <c r="AS27" i="6"/>
  <c r="AR27" i="6"/>
  <c r="AQ27" i="6"/>
  <c r="AP27" i="6"/>
  <c r="AO27" i="6"/>
  <c r="AM27" i="6"/>
  <c r="AL27" i="6"/>
  <c r="AK27" i="6"/>
  <c r="AJ27" i="6"/>
  <c r="AI27" i="6"/>
  <c r="AH27" i="6"/>
  <c r="AF27" i="6"/>
  <c r="AE27" i="6"/>
  <c r="AD27" i="6"/>
  <c r="AC27" i="6"/>
  <c r="AB27" i="6"/>
  <c r="AA27" i="6"/>
  <c r="Z27" i="6"/>
  <c r="Y27" i="6"/>
  <c r="X27" i="6"/>
  <c r="W27" i="6"/>
  <c r="V27" i="6"/>
  <c r="U27" i="6"/>
  <c r="T27" i="6"/>
  <c r="S27" i="6"/>
  <c r="R27" i="6"/>
  <c r="Q27" i="6"/>
  <c r="P27" i="6"/>
  <c r="O27" i="6"/>
  <c r="N27" i="6"/>
  <c r="M27" i="6"/>
  <c r="L27" i="6"/>
  <c r="K27" i="6"/>
  <c r="J27" i="6"/>
  <c r="I27" i="6"/>
  <c r="H27" i="6"/>
  <c r="BM13" i="6"/>
  <c r="H26" i="6"/>
  <c r="H25" i="6" s="1"/>
  <c r="G9" i="6"/>
  <c r="G25" i="6" s="1"/>
  <c r="AL39" i="4"/>
  <c r="AL26" i="4"/>
  <c r="AL25" i="4"/>
  <c r="AL24" i="4"/>
  <c r="AL23" i="4"/>
  <c r="AL22" i="4"/>
  <c r="AL21" i="4"/>
  <c r="AL20" i="4"/>
  <c r="AL19" i="4"/>
  <c r="BM17" i="6" l="1"/>
  <c r="BM19" i="6"/>
  <c r="BM16" i="6"/>
  <c r="BM18" i="6"/>
  <c r="J33" i="6"/>
  <c r="J32" i="6"/>
  <c r="J38" i="6" s="1"/>
  <c r="H9" i="6"/>
  <c r="H33" i="6"/>
  <c r="H34" i="6" s="1"/>
  <c r="I33" i="6"/>
  <c r="K33" i="6"/>
  <c r="AV27" i="6"/>
  <c r="AN27" i="6"/>
  <c r="H28" i="6"/>
  <c r="I28" i="6" s="1"/>
  <c r="J28" i="6" s="1"/>
  <c r="K28" i="6" s="1"/>
  <c r="L28" i="6" s="1"/>
  <c r="M28" i="6" s="1"/>
  <c r="N28" i="6" s="1"/>
  <c r="O28" i="6" s="1"/>
  <c r="P28" i="6" s="1"/>
  <c r="Q28" i="6" s="1"/>
  <c r="R28" i="6" s="1"/>
  <c r="S28" i="6" s="1"/>
  <c r="T28" i="6" s="1"/>
  <c r="U28" i="6" s="1"/>
  <c r="V28" i="6" s="1"/>
  <c r="W28" i="6" s="1"/>
  <c r="X28" i="6" s="1"/>
  <c r="Y28" i="6" s="1"/>
  <c r="Z28" i="6" s="1"/>
  <c r="AA28" i="6" s="1"/>
  <c r="AB28" i="6" s="1"/>
  <c r="AC28" i="6" s="1"/>
  <c r="AD28" i="6" s="1"/>
  <c r="AE28" i="6" s="1"/>
  <c r="AF28" i="6" s="1"/>
  <c r="H38" i="6"/>
  <c r="AG27" i="6"/>
  <c r="L33" i="6" s="1"/>
  <c r="AL36" i="4" l="1"/>
  <c r="AC36" i="4" s="1"/>
  <c r="AL35" i="4"/>
  <c r="AC35" i="4" s="1"/>
  <c r="AG28" i="6"/>
  <c r="AH28" i="6" s="1"/>
  <c r="AI28" i="6" s="1"/>
  <c r="AJ28" i="6" s="1"/>
  <c r="AK28" i="6" s="1"/>
  <c r="AL28" i="6" s="1"/>
  <c r="AM28" i="6" s="1"/>
  <c r="AN28" i="6" s="1"/>
  <c r="AO28" i="6" s="1"/>
  <c r="AP28" i="6" s="1"/>
  <c r="AQ28" i="6" s="1"/>
  <c r="AR28" i="6" s="1"/>
  <c r="AS28" i="6" s="1"/>
  <c r="AT28" i="6" s="1"/>
  <c r="AU28" i="6" s="1"/>
  <c r="AV28" i="6" s="1"/>
  <c r="AW28" i="6" s="1"/>
  <c r="AX28" i="6" s="1"/>
  <c r="AY28" i="6" s="1"/>
  <c r="AZ28" i="6" s="1"/>
  <c r="BA28" i="6" s="1"/>
  <c r="BB28" i="6" s="1"/>
  <c r="BC28" i="6" s="1"/>
  <c r="BD28" i="6" s="1"/>
  <c r="BE28" i="6" s="1"/>
  <c r="BF28" i="6" s="1"/>
  <c r="BG28" i="6" s="1"/>
  <c r="BH28" i="6" s="1"/>
  <c r="I34" i="6"/>
  <c r="J34" i="6" s="1"/>
  <c r="K34" i="6" s="1"/>
  <c r="L34" i="6" s="1"/>
  <c r="I26" i="6"/>
  <c r="I25" i="6" s="1"/>
  <c r="I9" i="6"/>
  <c r="K32" i="6"/>
  <c r="K38" i="6" s="1"/>
  <c r="J9" i="6" l="1"/>
  <c r="J26" i="6"/>
  <c r="J25" i="6" s="1"/>
  <c r="L32" i="6"/>
  <c r="AL17" i="4"/>
  <c r="L38" i="6" l="1"/>
  <c r="K26" i="6"/>
  <c r="K25" i="6" s="1"/>
  <c r="K9" i="6"/>
  <c r="L26" i="6" l="1"/>
  <c r="L25" i="6" s="1"/>
  <c r="L9" i="6"/>
  <c r="M9" i="6" l="1"/>
  <c r="M26" i="6"/>
  <c r="M25" i="6" s="1"/>
  <c r="N26" i="6" l="1"/>
  <c r="N25" i="6" s="1"/>
  <c r="N9" i="6"/>
  <c r="O26" i="6" l="1"/>
  <c r="O25" i="6" s="1"/>
  <c r="O9" i="6"/>
  <c r="P26" i="6" l="1"/>
  <c r="P25" i="6" s="1"/>
  <c r="P9" i="6"/>
  <c r="AL16" i="4" l="1"/>
  <c r="Q26" i="6"/>
  <c r="Q25" i="6" s="1"/>
  <c r="Q9" i="6"/>
  <c r="R26" i="6" l="1"/>
  <c r="R25" i="6" s="1"/>
  <c r="R9" i="6"/>
  <c r="S26" i="6" l="1"/>
  <c r="S25" i="6" s="1"/>
  <c r="S9" i="6"/>
  <c r="T26" i="6" l="1"/>
  <c r="T25" i="6" s="1"/>
  <c r="T9" i="6"/>
  <c r="U26" i="6" l="1"/>
  <c r="U25" i="6" s="1"/>
  <c r="U9" i="6"/>
  <c r="V26" i="6" l="1"/>
  <c r="V25" i="6" s="1"/>
  <c r="V9" i="6"/>
  <c r="W26" i="6" l="1"/>
  <c r="W25" i="6" s="1"/>
  <c r="W9" i="6"/>
  <c r="X26" i="6" l="1"/>
  <c r="X25" i="6" s="1"/>
  <c r="X9" i="6"/>
  <c r="Y9" i="6" l="1"/>
  <c r="Y26" i="6"/>
  <c r="Y25" i="6" s="1"/>
  <c r="Z26" i="6" l="1"/>
  <c r="Z25" i="6" s="1"/>
  <c r="Z9" i="6"/>
  <c r="AA26" i="6" l="1"/>
  <c r="AA25" i="6" s="1"/>
  <c r="AA9" i="6"/>
  <c r="AB26" i="6" l="1"/>
  <c r="AB25" i="6" s="1"/>
  <c r="AB9" i="6"/>
  <c r="AC26" i="6" l="1"/>
  <c r="AC25" i="6" s="1"/>
  <c r="AC9" i="6"/>
  <c r="AD26" i="6" l="1"/>
  <c r="AD25" i="6" s="1"/>
  <c r="AD9" i="6"/>
  <c r="AE26" i="6" l="1"/>
  <c r="AE25" i="6" s="1"/>
  <c r="AE9" i="6"/>
  <c r="AF26" i="6" l="1"/>
  <c r="AF25" i="6" s="1"/>
  <c r="AF9" i="6"/>
  <c r="AG9" i="6" l="1"/>
  <c r="AG26" i="6"/>
  <c r="AG25" i="6" s="1"/>
  <c r="AH9" i="6" l="1"/>
  <c r="AH26" i="6"/>
  <c r="AH25" i="6" s="1"/>
  <c r="AI26" i="6" l="1"/>
  <c r="AI25" i="6" s="1"/>
  <c r="AI9" i="6"/>
  <c r="AJ26" i="6" l="1"/>
  <c r="AJ25" i="6" s="1"/>
  <c r="AJ9" i="6"/>
  <c r="AK26" i="6" l="1"/>
  <c r="AK25" i="6" s="1"/>
  <c r="AK9" i="6"/>
  <c r="AL26" i="6" l="1"/>
  <c r="AL25" i="6" s="1"/>
  <c r="AL9" i="6"/>
  <c r="AM26" i="6" l="1"/>
  <c r="AM25" i="6" s="1"/>
  <c r="AM9" i="6"/>
  <c r="AN26" i="6" l="1"/>
  <c r="AN25" i="6" s="1"/>
  <c r="AN9" i="6"/>
  <c r="AO26" i="6" l="1"/>
  <c r="AO25" i="6" s="1"/>
  <c r="AO9" i="6"/>
  <c r="AP26" i="6" l="1"/>
  <c r="AP25" i="6" s="1"/>
  <c r="AP9" i="6"/>
  <c r="AQ26" i="6" l="1"/>
  <c r="AQ25" i="6" s="1"/>
  <c r="AQ9" i="6"/>
  <c r="AR26" i="6" l="1"/>
  <c r="AR25" i="6" s="1"/>
  <c r="AR9" i="6"/>
  <c r="AS26" i="6" l="1"/>
  <c r="AS25" i="6" s="1"/>
  <c r="AS9" i="6"/>
  <c r="AT26" i="6" l="1"/>
  <c r="AT25" i="6" s="1"/>
  <c r="AT9" i="6"/>
  <c r="AU26" i="6" l="1"/>
  <c r="AU25" i="6" s="1"/>
  <c r="AU9" i="6"/>
  <c r="AV26" i="6" l="1"/>
  <c r="AV25" i="6" s="1"/>
  <c r="AV9" i="6"/>
  <c r="AW26" i="6" l="1"/>
  <c r="AW25" i="6" s="1"/>
  <c r="AW9" i="6"/>
  <c r="AX26" i="6" l="1"/>
  <c r="AX25" i="6" s="1"/>
  <c r="AX9" i="6"/>
  <c r="AY26" i="6" l="1"/>
  <c r="AY25" i="6" s="1"/>
  <c r="AY9" i="6"/>
  <c r="AZ26" i="6" l="1"/>
  <c r="AZ25" i="6" s="1"/>
  <c r="AZ9" i="6"/>
  <c r="BA26" i="6" l="1"/>
  <c r="BA25" i="6" s="1"/>
  <c r="BA9" i="6"/>
  <c r="BB26" i="6" l="1"/>
  <c r="BB25" i="6" s="1"/>
  <c r="BB9" i="6"/>
  <c r="BC26" i="6" l="1"/>
  <c r="BC25" i="6" s="1"/>
  <c r="BC9" i="6"/>
  <c r="BD26" i="6" l="1"/>
  <c r="BD25" i="6" s="1"/>
  <c r="BD9" i="6"/>
  <c r="BE9" i="6" l="1"/>
  <c r="BE26" i="6"/>
  <c r="BE25" i="6" s="1"/>
  <c r="BF9" i="6" l="1"/>
  <c r="BF26" i="6"/>
  <c r="BF25" i="6" s="1"/>
  <c r="BG26" i="6" l="1"/>
  <c r="BG25" i="6" s="1"/>
  <c r="BG9" i="6"/>
  <c r="BH26" i="6" l="1"/>
  <c r="BH25" i="6" s="1"/>
  <c r="BH9" i="6"/>
  <c r="AL4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lvnf@msn.com</author>
  </authors>
  <commentList>
    <comment ref="BT10" authorId="0" shapeId="0" xr:uid="{627C4154-2219-4EFF-A106-560B2AFA4ED3}">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List>
</comments>
</file>

<file path=xl/sharedStrings.xml><?xml version="1.0" encoding="utf-8"?>
<sst xmlns="http://schemas.openxmlformats.org/spreadsheetml/2006/main" count="228" uniqueCount="168">
  <si>
    <t>ÁREA</t>
  </si>
  <si>
    <t>ITEM</t>
  </si>
  <si>
    <t>SUBTOTAL</t>
  </si>
  <si>
    <t>DIAS</t>
  </si>
  <si>
    <t>ISOLADOR</t>
  </si>
  <si>
    <t>FATOR</t>
  </si>
  <si>
    <t>AS - Autorização de Serviço</t>
  </si>
  <si>
    <t>AS</t>
  </si>
  <si>
    <t>DATA DE EMISSÃO</t>
  </si>
  <si>
    <t>CONTRATADA:</t>
  </si>
  <si>
    <t>Risoterm Isolantes Térmicos Ltda</t>
  </si>
  <si>
    <t>CONTRATO</t>
  </si>
  <si>
    <t>CNPJ:</t>
  </si>
  <si>
    <t>EMAIL:</t>
  </si>
  <si>
    <t>wilian@risoterm.com.br</t>
  </si>
  <si>
    <t>CONTATO:</t>
  </si>
  <si>
    <t>FONE:</t>
  </si>
  <si>
    <t>71 981867575</t>
  </si>
  <si>
    <t>DESCRIÇÃO DO SERVIÇO:</t>
  </si>
  <si>
    <t>Item</t>
  </si>
  <si>
    <t>Linha</t>
  </si>
  <si>
    <t>Descrição</t>
  </si>
  <si>
    <t>Un</t>
  </si>
  <si>
    <t>Quant.</t>
  </si>
  <si>
    <t>Valor Unit./Fator</t>
  </si>
  <si>
    <t xml:space="preserve">Total </t>
  </si>
  <si>
    <t>1</t>
  </si>
  <si>
    <t>2</t>
  </si>
  <si>
    <t>3</t>
  </si>
  <si>
    <t>4</t>
  </si>
  <si>
    <t>5</t>
  </si>
  <si>
    <t>7</t>
  </si>
  <si>
    <t>8</t>
  </si>
  <si>
    <t>9</t>
  </si>
  <si>
    <t>10</t>
  </si>
  <si>
    <t>11</t>
  </si>
  <si>
    <t>12</t>
  </si>
  <si>
    <t>13</t>
  </si>
  <si>
    <t>14</t>
  </si>
  <si>
    <t>15</t>
  </si>
  <si>
    <t>16</t>
  </si>
  <si>
    <t>17</t>
  </si>
  <si>
    <t>18</t>
  </si>
  <si>
    <t>19</t>
  </si>
  <si>
    <t>20</t>
  </si>
  <si>
    <t>OBSERVAÇÕES</t>
  </si>
  <si>
    <t>TOTAL DA "AS"</t>
  </si>
  <si>
    <t xml:space="preserve">  N°  </t>
  </si>
  <si>
    <t>APROVAÇÃO DA A.S</t>
  </si>
  <si>
    <t>ASS.:</t>
  </si>
  <si>
    <t>EMPRESA</t>
  </si>
  <si>
    <t>SOLICITANTE</t>
  </si>
  <si>
    <t>APROVADOR ACELEN</t>
  </si>
  <si>
    <t>Data: _____/_____/_____</t>
  </si>
  <si>
    <t>EFETIVO MÉDIO</t>
  </si>
  <si>
    <t>informar proporção</t>
  </si>
  <si>
    <t>VALOR HN</t>
  </si>
  <si>
    <t>FINILEIRO</t>
  </si>
  <si>
    <t>SQ</t>
  </si>
  <si>
    <t>DESCRIÇÃO</t>
  </si>
  <si>
    <t xml:space="preserve">M² </t>
  </si>
  <si>
    <t>PESO</t>
  </si>
  <si>
    <t>TIPO</t>
  </si>
  <si>
    <t>ATIVIDADE</t>
  </si>
  <si>
    <t>FUNÇÃO</t>
  </si>
  <si>
    <t>HH TOTAL</t>
  </si>
  <si>
    <t>PREV.</t>
  </si>
  <si>
    <t>INDÍCE</t>
  </si>
  <si>
    <t>PREV. ACUM</t>
  </si>
  <si>
    <t>REAL</t>
  </si>
  <si>
    <t>REAL ACUM.</t>
  </si>
  <si>
    <t>MARCO</t>
  </si>
  <si>
    <t>6</t>
  </si>
  <si>
    <t>REMOÇÃO DE MANTA</t>
  </si>
  <si>
    <t>APLICAÇÃO DE MASSA ANTICORROSIVA</t>
  </si>
  <si>
    <t>INSTALAÇÃO DE PAINEL FLEXÍVEL 64 KG/M³</t>
  </si>
  <si>
    <t>INSTALAÇÃO DE MANTA DE 96 KG/M³</t>
  </si>
  <si>
    <t>INSTALAÇÃO DE MANTA DE 128 KG/M³</t>
  </si>
  <si>
    <t>APLICAÇÃO DE COAT</t>
  </si>
  <si>
    <t>2.1</t>
  </si>
  <si>
    <t>3.1</t>
  </si>
  <si>
    <t>2.3</t>
  </si>
  <si>
    <t>3.16</t>
  </si>
  <si>
    <t>DEMOLIÇÃO DE CONCRETO REFRATÁRIO</t>
  </si>
  <si>
    <t>APLICAÇÃO DE CONCRETO REFRATÁRIO</t>
  </si>
  <si>
    <t>MONTAGEM DE TIJOLO REFRATÁRIO</t>
  </si>
  <si>
    <t>3.2</t>
  </si>
  <si>
    <t>DEMOLIÇÃO DE TIJOLO REFRATÁRIO</t>
  </si>
  <si>
    <t>3.5</t>
  </si>
  <si>
    <t>3.8</t>
  </si>
  <si>
    <t>3.11</t>
  </si>
  <si>
    <t>3.13</t>
  </si>
  <si>
    <t>REFRAT.</t>
  </si>
  <si>
    <t>m³</t>
  </si>
  <si>
    <t>KG</t>
  </si>
  <si>
    <t>DEMOLIÇÃO DE CONCRETO REFRATÁRIO - FIREPROOFING</t>
  </si>
  <si>
    <t>APLICAÇÃO DE CONCRETO REFRATÁRIO - FIREPROOFING</t>
  </si>
  <si>
    <t>-</t>
  </si>
  <si>
    <t>3.14</t>
  </si>
  <si>
    <t>HH</t>
  </si>
  <si>
    <t xml:space="preserve">SERVIÇOS DE REFRATARISTA </t>
  </si>
  <si>
    <t>SERVIÇOS DE OBSERVADOR DE SEGURANÇA</t>
  </si>
  <si>
    <t>SERVIÇOS DE SUPERVISÃO</t>
  </si>
  <si>
    <t>DIFERENÇA DE HE - SERVIÇOS DE REFRATÁRIO</t>
  </si>
  <si>
    <t>DIFERENÇA DE HE - ENCARREGADO</t>
  </si>
  <si>
    <t>DIFERENÇA DE HE - TÉCNICO DE SEGURANÇA</t>
  </si>
  <si>
    <t>5.4</t>
  </si>
  <si>
    <t>4.6</t>
  </si>
  <si>
    <t>4.1</t>
  </si>
  <si>
    <t>4.4</t>
  </si>
  <si>
    <t>4.2</t>
  </si>
  <si>
    <t>4.3</t>
  </si>
  <si>
    <t>PRÊMIO DE PARADA</t>
  </si>
  <si>
    <t>MOB. E DESMOB. DE COLABORADOR DE REVEST.O REFRATÁRIO</t>
  </si>
  <si>
    <t>1.1</t>
  </si>
  <si>
    <t>VGL</t>
  </si>
  <si>
    <t xml:space="preserve"> Larissa Mesquita / Wilian Fernandes </t>
  </si>
  <si>
    <t>REMOÇÃO E RECOMPOSIÇÃO DE ISOLAMENTO E REFRATÁRIO FORNO B-3001</t>
  </si>
  <si>
    <t>NÃO ESTÁ SENDO CONTEMPLADO O FORNECIMENTO DE MATERIAL PARA OS BLOCOS DOS QUEIMADORES</t>
  </si>
  <si>
    <t>CONCRETO PARA BVS</t>
  </si>
  <si>
    <t>CONCRETOPARA VISORES</t>
  </si>
  <si>
    <t>MASSA ANTICORROSIVA PARA BV'S e VISORES</t>
  </si>
  <si>
    <t>21</t>
  </si>
  <si>
    <t>22</t>
  </si>
  <si>
    <t>23</t>
  </si>
  <si>
    <t>GRAMPO RANHURADO</t>
  </si>
  <si>
    <t>24</t>
  </si>
  <si>
    <t>REVEST. REFTAT.</t>
  </si>
  <si>
    <t>REFRATARISTA</t>
  </si>
  <si>
    <t>AJUDANTE</t>
  </si>
  <si>
    <t>SUPERVISOR</t>
  </si>
  <si>
    <t>TEC. PLAN</t>
  </si>
  <si>
    <t>TEC. SEG</t>
  </si>
  <si>
    <t>OBSERVADOR</t>
  </si>
  <si>
    <t>DEMOLIÇÃO</t>
  </si>
  <si>
    <t>ENGENHEIRO</t>
  </si>
  <si>
    <t>ENCARREGADO</t>
  </si>
  <si>
    <t>ADM</t>
  </si>
  <si>
    <t>MOBILIZAÇÃO / DESMOB</t>
  </si>
  <si>
    <t>FATOR AJUSTE</t>
  </si>
  <si>
    <t>REFERÊNCIA - VALORES HH PARADA ACELEN</t>
  </si>
  <si>
    <t>ESTIMATIVA DE CUSTO SERVIÇO DE ISOLAMENTO TÉRMICO</t>
  </si>
  <si>
    <t>HORAS TRAB.</t>
  </si>
  <si>
    <t>Diam</t>
  </si>
  <si>
    <t>altura</t>
  </si>
  <si>
    <t>área</t>
  </si>
  <si>
    <t>esp.</t>
  </si>
  <si>
    <t>volume</t>
  </si>
  <si>
    <t>valor m³</t>
  </si>
  <si>
    <t>material</t>
  </si>
  <si>
    <t>mão-de-obra</t>
  </si>
  <si>
    <t>valor total aplic</t>
  </si>
  <si>
    <t>valor ancoragens</t>
  </si>
  <si>
    <t>valor remoção</t>
  </si>
  <si>
    <t>total reomção</t>
  </si>
  <si>
    <t>total</t>
  </si>
  <si>
    <t>silplate p/ fech. Trinca</t>
  </si>
  <si>
    <t>MAT</t>
  </si>
  <si>
    <t>APLIC</t>
  </si>
  <si>
    <t>ANCOR.</t>
  </si>
  <si>
    <t>SILPLATE</t>
  </si>
  <si>
    <t>TOTAL</t>
  </si>
  <si>
    <t>VALOR / m²</t>
  </si>
  <si>
    <t>em PU pelo valor ACELEN</t>
  </si>
  <si>
    <t>frete</t>
  </si>
  <si>
    <t>lucro</t>
  </si>
  <si>
    <t>impostos</t>
  </si>
  <si>
    <t>VALOR FORNC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</si>
</sst>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164" formatCode="0.000"/>
    <numFmt numFmtId="165" formatCode="_-[$R$-416]\ * #,##0.00_-;\-[$R$-416]\ * #,##0.00_-;_-[$R$-416]\ * &quot;-&quot;??_-;_-@_-"/>
    <numFmt numFmtId="166" formatCode="00000"/>
    <numFmt numFmtId="167" formatCode="_(* #,##0.00_);_(* \(#,##0.00\);_(* &quot;-&quot;??_);_(@_)"/>
    <numFmt numFmtId="168" formatCode="_(&quot;R$ &quot;* #,##0.00_);_(&quot;R$ &quot;* \(#,##0.00\);_(&quot;R$ &quot;* \-??_);_(@_)"/>
    <numFmt numFmtId="169" formatCode="0.0"/>
    <numFmt numFmtId="170" formatCode="ddd"/>
    <numFmt numFmtId="171" formatCode="0.00\ &quot;m²&quot;"/>
    <numFmt numFmtId="172" formatCode="[$-416]d\-mmm;@"/>
    <numFmt numFmtId="173" formatCode="&quot;AS Nº.: &quot;000&quot;/2024&quot;"/>
  </numFmts>
  <fonts count="66" x14ac:knownFonts="1">
    <font>
      <sz val="11"/>
      <color theme="1"/>
      <name val="Calibri"/>
      <family val="2"/>
      <scheme val="minor"/>
    </font>
    <font>
      <b/>
      <sz val="11"/>
      <color theme="1"/>
      <name val="Calibri"/>
      <family val="2"/>
      <scheme val="minor"/>
    </font>
    <font>
      <sz val="9"/>
      <color indexed="81"/>
      <name val="Segoe UI"/>
      <family val="2"/>
    </font>
    <font>
      <sz val="8"/>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10"/>
      <name val="Arial"/>
      <family val="2"/>
    </font>
    <font>
      <sz val="10"/>
      <color indexed="18"/>
      <name val="Calibri"/>
      <family val="2"/>
      <scheme val="minor"/>
    </font>
    <font>
      <b/>
      <sz val="18"/>
      <color rgb="FF000080"/>
      <name val="Calibri"/>
      <family val="2"/>
      <scheme val="minor"/>
    </font>
    <font>
      <sz val="10"/>
      <color indexed="10"/>
      <name val="Calibri"/>
      <family val="2"/>
      <scheme val="minor"/>
    </font>
    <font>
      <b/>
      <sz val="11"/>
      <color indexed="18"/>
      <name val="Calibri"/>
      <family val="2"/>
      <scheme val="minor"/>
    </font>
    <font>
      <sz val="12"/>
      <color rgb="FF002060"/>
      <name val="Calibri"/>
      <family val="2"/>
      <scheme val="minor"/>
    </font>
    <font>
      <b/>
      <sz val="10"/>
      <name val="Arial"/>
      <family val="2"/>
    </font>
    <font>
      <b/>
      <sz val="9"/>
      <name val="Arial"/>
      <family val="2"/>
    </font>
    <font>
      <sz val="11"/>
      <name val="Arial Unicode MS"/>
      <family val="2"/>
    </font>
    <font>
      <sz val="10"/>
      <color indexed="18"/>
      <name val="Tahoma"/>
      <family val="2"/>
    </font>
    <font>
      <b/>
      <sz val="10"/>
      <color indexed="18"/>
      <name val="Calibri"/>
      <family val="2"/>
      <scheme val="minor"/>
    </font>
    <font>
      <sz val="10"/>
      <color rgb="FF002060"/>
      <name val="Calibri"/>
      <family val="2"/>
      <scheme val="minor"/>
    </font>
    <font>
      <u/>
      <sz val="10"/>
      <color theme="10"/>
      <name val="Arial"/>
      <family val="2"/>
    </font>
    <font>
      <u/>
      <sz val="11"/>
      <color rgb="FF002060"/>
      <name val="Calibri"/>
      <family val="2"/>
      <scheme val="minor"/>
    </font>
    <font>
      <sz val="9"/>
      <color rgb="FF002060"/>
      <name val="Calibri"/>
      <family val="2"/>
      <scheme val="minor"/>
    </font>
    <font>
      <b/>
      <sz val="10"/>
      <color rgb="FF002060"/>
      <name val="Calibri"/>
      <family val="2"/>
      <scheme val="minor"/>
    </font>
    <font>
      <sz val="8"/>
      <name val="Arial"/>
      <family val="2"/>
    </font>
    <font>
      <b/>
      <sz val="10"/>
      <color rgb="FF000080"/>
      <name val="Calibri"/>
      <family val="2"/>
    </font>
    <font>
      <sz val="10"/>
      <color rgb="FF000080"/>
      <name val="Calibri"/>
      <family val="2"/>
    </font>
    <font>
      <sz val="8"/>
      <color theme="3"/>
      <name val="Arial"/>
      <family val="2"/>
    </font>
    <font>
      <b/>
      <sz val="11"/>
      <color rgb="FF000080"/>
      <name val="Calibri"/>
      <family val="2"/>
    </font>
    <font>
      <b/>
      <sz val="12"/>
      <name val="Arial"/>
      <family val="2"/>
    </font>
    <font>
      <b/>
      <sz val="14"/>
      <name val="Arial"/>
      <family val="2"/>
    </font>
    <font>
      <b/>
      <sz val="18"/>
      <color rgb="FF0070C0"/>
      <name val="Calibri"/>
      <family val="2"/>
      <scheme val="minor"/>
    </font>
    <font>
      <sz val="12"/>
      <color theme="1"/>
      <name val="Tahoma"/>
      <family val="2"/>
    </font>
    <font>
      <b/>
      <sz val="16"/>
      <color theme="1"/>
      <name val="Calibri"/>
      <family val="2"/>
      <scheme val="minor"/>
    </font>
    <font>
      <sz val="10"/>
      <color indexed="8"/>
      <name val="Arial"/>
      <family val="2"/>
    </font>
    <font>
      <b/>
      <sz val="20"/>
      <color theme="1"/>
      <name val="Calibri"/>
      <family val="2"/>
      <scheme val="minor"/>
    </font>
    <font>
      <sz val="10"/>
      <name val="Times New Roman"/>
      <family val="1"/>
    </font>
    <font>
      <b/>
      <sz val="10"/>
      <color rgb="FF002060"/>
      <name val="Arial Narrow"/>
      <family val="2"/>
    </font>
    <font>
      <b/>
      <sz val="10"/>
      <color theme="0"/>
      <name val="Arial"/>
      <family val="2"/>
    </font>
    <font>
      <b/>
      <sz val="14"/>
      <color theme="0"/>
      <name val="Arial"/>
      <family val="2"/>
    </font>
    <font>
      <sz val="10"/>
      <color theme="0"/>
      <name val="Arial"/>
      <family val="2"/>
    </font>
    <font>
      <sz val="14"/>
      <color rgb="FF002060"/>
      <name val="Arial"/>
      <family val="2"/>
    </font>
    <font>
      <sz val="14"/>
      <color rgb="FF002060"/>
      <name val="Calibri"/>
      <family val="2"/>
      <scheme val="minor"/>
    </font>
    <font>
      <sz val="14"/>
      <color rgb="FFC00000"/>
      <name val="Calibri"/>
      <family val="2"/>
      <scheme val="minor"/>
    </font>
    <font>
      <sz val="10"/>
      <color theme="4" tint="0.39997558519241921"/>
      <name val="Arial"/>
      <family val="2"/>
    </font>
    <font>
      <sz val="14"/>
      <color rgb="FFFF0000"/>
      <name val="Calibri"/>
      <family val="2"/>
      <scheme val="minor"/>
    </font>
    <font>
      <sz val="11"/>
      <color rgb="FF002060"/>
      <name val="Arial"/>
      <family val="2"/>
    </font>
    <font>
      <sz val="11"/>
      <color rgb="FF002060"/>
      <name val="Calibri"/>
      <family val="2"/>
      <scheme val="minor"/>
    </font>
    <font>
      <b/>
      <sz val="11"/>
      <color rgb="FF002060"/>
      <name val="Calibri"/>
      <family val="2"/>
      <scheme val="minor"/>
    </font>
    <font>
      <sz val="10"/>
      <color rgb="FF002060"/>
      <name val="Arial"/>
      <family val="2"/>
    </font>
    <font>
      <b/>
      <sz val="16"/>
      <name val="Calibri"/>
      <family val="2"/>
      <scheme val="minor"/>
    </font>
    <font>
      <sz val="10"/>
      <color rgb="FFC00000"/>
      <name val="Arial"/>
      <family val="2"/>
    </font>
    <font>
      <b/>
      <sz val="14"/>
      <color rgb="FF002060"/>
      <name val="Calibri"/>
      <family val="2"/>
      <scheme val="minor"/>
    </font>
    <font>
      <b/>
      <sz val="11"/>
      <color rgb="FF002060"/>
      <name val="Arial"/>
      <family val="2"/>
    </font>
    <font>
      <b/>
      <sz val="16"/>
      <color rgb="FFFF0000"/>
      <name val="Calibri"/>
      <family val="2"/>
      <scheme val="minor"/>
    </font>
    <font>
      <b/>
      <sz val="9"/>
      <color rgb="FF002060"/>
      <name val="Calibri"/>
      <family val="2"/>
      <scheme val="minor"/>
    </font>
    <font>
      <sz val="10"/>
      <color rgb="FFFF0000"/>
      <name val="Calibri"/>
      <family val="2"/>
      <scheme val="minor"/>
    </font>
    <font>
      <b/>
      <sz val="8"/>
      <color rgb="FF002060"/>
      <name val="Arial"/>
      <family val="2"/>
    </font>
    <font>
      <sz val="9"/>
      <color theme="1"/>
      <name val="Calibri"/>
      <family val="2"/>
      <scheme val="minor"/>
    </font>
    <font>
      <b/>
      <sz val="11"/>
      <color theme="4" tint="0.39997558519241921"/>
      <name val="Calibri"/>
      <family val="2"/>
      <scheme val="minor"/>
    </font>
    <font>
      <b/>
      <u/>
      <sz val="16"/>
      <color indexed="81"/>
      <name val="Segoe UI"/>
      <family val="2"/>
    </font>
    <font>
      <sz val="18"/>
      <color indexed="81"/>
      <name val="Segoe UI"/>
      <family val="2"/>
    </font>
    <font>
      <b/>
      <sz val="9"/>
      <color rgb="FF000080"/>
      <name val="Calibri"/>
      <family val="2"/>
    </font>
    <font>
      <b/>
      <sz val="11"/>
      <color rgb="FF00B0F0"/>
      <name val="Calibri"/>
      <family val="2"/>
      <scheme val="minor"/>
    </font>
    <font>
      <b/>
      <sz val="11"/>
      <color rgb="FFFF0000"/>
      <name val="Calibri"/>
      <family val="2"/>
      <scheme val="minor"/>
    </font>
    <font>
      <b/>
      <sz val="14"/>
      <color rgb="FF00B0F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4">
    <xf numFmtId="0" fontId="0" fillId="0" borderId="0"/>
    <xf numFmtId="9" fontId="4" fillId="0" borderId="0" applyFont="0" applyFill="0" applyBorder="0" applyAlignment="0" applyProtection="0"/>
    <xf numFmtId="44" fontId="4" fillId="0" borderId="0" applyFont="0" applyFill="0" applyBorder="0" applyAlignment="0" applyProtection="0"/>
    <xf numFmtId="0" fontId="8" fillId="0" borderId="0"/>
    <xf numFmtId="0" fontId="16" fillId="0" borderId="0"/>
    <xf numFmtId="0" fontId="20" fillId="0" borderId="0" applyNumberFormat="0" applyFill="0" applyBorder="0" applyAlignment="0" applyProtection="0"/>
    <xf numFmtId="167" fontId="8" fillId="0" borderId="0" applyFont="0" applyFill="0" applyBorder="0" applyAlignment="0" applyProtection="0"/>
    <xf numFmtId="168" fontId="8" fillId="0" borderId="0" applyFill="0" applyBorder="0" applyAlignment="0" applyProtection="0"/>
    <xf numFmtId="0" fontId="8" fillId="0" borderId="0"/>
    <xf numFmtId="0" fontId="7" fillId="0" borderId="0" applyNumberFormat="0" applyFill="0" applyBorder="0" applyAlignment="0" applyProtection="0"/>
    <xf numFmtId="9" fontId="8" fillId="0" borderId="0" applyFont="0" applyFill="0" applyBorder="0" applyAlignment="0" applyProtection="0"/>
    <xf numFmtId="9" fontId="8" fillId="0" borderId="0" applyFill="0" applyBorder="0" applyAlignment="0" applyProtection="0"/>
    <xf numFmtId="0" fontId="34" fillId="0" borderId="0">
      <alignment vertical="top"/>
    </xf>
    <xf numFmtId="0" fontId="36" fillId="0" borderId="0"/>
  </cellStyleXfs>
  <cellXfs count="237">
    <xf numFmtId="0" fontId="0" fillId="0" borderId="0" xfId="0"/>
    <xf numFmtId="0" fontId="8" fillId="0" borderId="0" xfId="3"/>
    <xf numFmtId="0" fontId="11" fillId="0" borderId="0" xfId="3" applyFont="1"/>
    <xf numFmtId="0" fontId="9" fillId="0" borderId="0" xfId="3" applyFont="1"/>
    <xf numFmtId="0" fontId="8" fillId="4" borderId="0" xfId="3" applyFill="1"/>
    <xf numFmtId="0" fontId="14" fillId="0" borderId="0" xfId="3" applyFont="1" applyAlignment="1">
      <alignment vertical="top" wrapText="1"/>
    </xf>
    <xf numFmtId="0" fontId="15" fillId="0" borderId="0" xfId="3" applyFont="1" applyAlignment="1">
      <alignment vertical="top" wrapText="1"/>
    </xf>
    <xf numFmtId="0" fontId="17" fillId="0" borderId="11" xfId="4" applyFont="1" applyBorder="1" applyAlignment="1">
      <alignment horizontal="center" vertical="center"/>
    </xf>
    <xf numFmtId="0" fontId="24" fillId="0" borderId="0" xfId="3" applyFont="1"/>
    <xf numFmtId="0" fontId="8" fillId="2" borderId="0" xfId="3" applyFill="1"/>
    <xf numFmtId="49" fontId="26" fillId="5" borderId="1" xfId="3" applyNumberFormat="1" applyFont="1" applyFill="1" applyBorder="1" applyAlignment="1">
      <alignment horizontal="center" vertical="center"/>
    </xf>
    <xf numFmtId="168" fontId="26" fillId="5" borderId="2" xfId="7" applyFont="1" applyFill="1" applyBorder="1" applyAlignment="1" applyProtection="1">
      <alignment horizontal="center" vertical="center"/>
    </xf>
    <xf numFmtId="168" fontId="26" fillId="5" borderId="3" xfId="7" applyFont="1" applyFill="1" applyBorder="1" applyAlignment="1" applyProtection="1">
      <alignment horizontal="center" vertical="center"/>
    </xf>
    <xf numFmtId="168" fontId="26" fillId="5" borderId="4" xfId="7" applyFont="1" applyFill="1" applyBorder="1" applyAlignment="1" applyProtection="1">
      <alignment horizontal="center" vertical="center"/>
    </xf>
    <xf numFmtId="0" fontId="27" fillId="0" borderId="0" xfId="3" applyFont="1" applyAlignment="1">
      <alignment horizontal="center" vertical="center"/>
    </xf>
    <xf numFmtId="0" fontId="26" fillId="0" borderId="6" xfId="3" applyFont="1" applyBorder="1" applyAlignment="1">
      <alignment horizontal="center" vertical="center"/>
    </xf>
    <xf numFmtId="0" fontId="26" fillId="0" borderId="6" xfId="3" applyFont="1" applyBorder="1" applyAlignment="1">
      <alignment horizontal="center"/>
    </xf>
    <xf numFmtId="49" fontId="26" fillId="0" borderId="6" xfId="3" applyNumberFormat="1" applyFont="1" applyBorder="1" applyAlignment="1">
      <alignment horizontal="center" vertical="center"/>
    </xf>
    <xf numFmtId="0" fontId="26" fillId="0" borderId="3" xfId="3" applyFont="1" applyBorder="1" applyAlignment="1">
      <alignment horizontal="center" vertical="center"/>
    </xf>
    <xf numFmtId="0" fontId="26" fillId="0" borderId="3" xfId="6" applyNumberFormat="1" applyFont="1" applyFill="1" applyBorder="1" applyAlignment="1" applyProtection="1">
      <alignment horizontal="center" vertical="center"/>
    </xf>
    <xf numFmtId="167" fontId="26" fillId="0" borderId="3" xfId="6" applyFont="1" applyFill="1" applyBorder="1" applyAlignment="1" applyProtection="1">
      <alignment horizontal="center" vertical="center"/>
    </xf>
    <xf numFmtId="169" fontId="26" fillId="0" borderId="0" xfId="3" applyNumberFormat="1" applyFont="1"/>
    <xf numFmtId="167" fontId="26" fillId="0" borderId="0" xfId="6" applyFont="1" applyFill="1" applyBorder="1" applyProtection="1"/>
    <xf numFmtId="0" fontId="28" fillId="0" borderId="6" xfId="3" applyFont="1" applyBorder="1" applyAlignment="1" applyProtection="1">
      <alignment vertical="top"/>
      <protection locked="0"/>
    </xf>
    <xf numFmtId="0" fontId="28" fillId="0" borderId="7" xfId="3" applyFont="1" applyBorder="1" applyAlignment="1" applyProtection="1">
      <alignment vertical="top"/>
      <protection locked="0"/>
    </xf>
    <xf numFmtId="0" fontId="28" fillId="0" borderId="12" xfId="3" applyFont="1" applyBorder="1" applyAlignment="1" applyProtection="1">
      <alignment vertical="top"/>
      <protection locked="0"/>
    </xf>
    <xf numFmtId="0" fontId="28" fillId="0" borderId="0" xfId="3" applyFont="1" applyAlignment="1" applyProtection="1">
      <alignment vertical="top"/>
      <protection locked="0"/>
    </xf>
    <xf numFmtId="0" fontId="28" fillId="0" borderId="13" xfId="3" applyFont="1" applyBorder="1" applyAlignment="1" applyProtection="1">
      <alignment vertical="top"/>
      <protection locked="0"/>
    </xf>
    <xf numFmtId="0" fontId="9" fillId="8" borderId="12" xfId="3" applyFont="1" applyFill="1" applyBorder="1"/>
    <xf numFmtId="0" fontId="9" fillId="8" borderId="0" xfId="3" applyFont="1" applyFill="1"/>
    <xf numFmtId="0" fontId="18" fillId="8" borderId="0" xfId="3" applyFont="1" applyFill="1"/>
    <xf numFmtId="0" fontId="9" fillId="8" borderId="13" xfId="3" applyFont="1" applyFill="1" applyBorder="1"/>
    <xf numFmtId="0" fontId="9" fillId="8" borderId="8" xfId="3" applyFont="1" applyFill="1" applyBorder="1"/>
    <xf numFmtId="0" fontId="9" fillId="8" borderId="9" xfId="3" applyFont="1" applyFill="1" applyBorder="1"/>
    <xf numFmtId="167" fontId="9" fillId="8" borderId="9" xfId="6" applyFont="1" applyFill="1" applyBorder="1" applyAlignment="1" applyProtection="1">
      <alignment horizontal="center" vertical="center"/>
    </xf>
    <xf numFmtId="167" fontId="9" fillId="8" borderId="9" xfId="6" applyFont="1" applyFill="1" applyBorder="1" applyAlignment="1" applyProtection="1">
      <alignment horizontal="right" vertical="center"/>
    </xf>
    <xf numFmtId="167" fontId="11" fillId="8" borderId="9" xfId="6" applyFont="1" applyFill="1" applyBorder="1" applyAlignment="1" applyProtection="1">
      <alignment horizontal="right" vertical="center"/>
    </xf>
    <xf numFmtId="0" fontId="9" fillId="8" borderId="10" xfId="3" applyFont="1" applyFill="1" applyBorder="1"/>
    <xf numFmtId="0" fontId="5" fillId="0" borderId="0" xfId="3" applyFont="1"/>
    <xf numFmtId="0" fontId="1" fillId="2" borderId="0" xfId="3" applyFont="1" applyFill="1" applyAlignment="1">
      <alignment horizontal="center" vertical="center"/>
    </xf>
    <xf numFmtId="2" fontId="32" fillId="2" borderId="0" xfId="3" applyNumberFormat="1" applyFont="1" applyFill="1" applyAlignment="1">
      <alignment horizontal="center" vertical="center"/>
    </xf>
    <xf numFmtId="0" fontId="1" fillId="10" borderId="0" xfId="3" applyFont="1" applyFill="1" applyAlignment="1">
      <alignment vertical="center"/>
    </xf>
    <xf numFmtId="9" fontId="33" fillId="10" borderId="0" xfId="11" applyFont="1" applyFill="1" applyBorder="1" applyAlignment="1">
      <alignment horizontal="center" vertical="center"/>
    </xf>
    <xf numFmtId="9" fontId="0" fillId="0" borderId="0" xfId="11" applyFont="1" applyAlignment="1">
      <alignment horizontal="center" vertical="center"/>
    </xf>
    <xf numFmtId="0" fontId="8" fillId="0" borderId="0" xfId="3" applyAlignment="1">
      <alignment horizontal="center" vertical="center"/>
    </xf>
    <xf numFmtId="0" fontId="30" fillId="0" borderId="0" xfId="3" applyFont="1" applyAlignment="1">
      <alignment vertical="center"/>
    </xf>
    <xf numFmtId="170" fontId="37" fillId="10" borderId="20" xfId="13" applyNumberFormat="1" applyFont="1" applyFill="1" applyBorder="1" applyAlignment="1" applyProtection="1">
      <alignment horizontal="center" vertical="center"/>
      <protection hidden="1"/>
    </xf>
    <xf numFmtId="0" fontId="38" fillId="11" borderId="24" xfId="3" applyFont="1" applyFill="1" applyBorder="1" applyAlignment="1">
      <alignment horizontal="center" vertical="center"/>
    </xf>
    <xf numFmtId="0" fontId="39" fillId="11" borderId="25" xfId="3" applyFont="1" applyFill="1" applyBorder="1" applyAlignment="1">
      <alignment horizontal="center" vertical="center"/>
    </xf>
    <xf numFmtId="16" fontId="40" fillId="12" borderId="26" xfId="3" applyNumberFormat="1" applyFont="1" applyFill="1" applyBorder="1" applyAlignment="1">
      <alignment horizontal="center" vertical="center"/>
    </xf>
    <xf numFmtId="0" fontId="5" fillId="0" borderId="0" xfId="3" applyFont="1" applyAlignment="1">
      <alignment vertical="center"/>
    </xf>
    <xf numFmtId="0" fontId="8" fillId="0" borderId="0" xfId="3" applyAlignment="1">
      <alignment vertical="center"/>
    </xf>
    <xf numFmtId="0" fontId="1" fillId="0" borderId="27" xfId="12" applyFont="1" applyBorder="1" applyAlignment="1">
      <alignment horizontal="center" vertical="center"/>
    </xf>
    <xf numFmtId="0" fontId="1" fillId="13" borderId="27" xfId="12" applyFont="1" applyFill="1" applyBorder="1" applyAlignment="1">
      <alignment horizontal="center" vertical="center"/>
    </xf>
    <xf numFmtId="0" fontId="38" fillId="0" borderId="28" xfId="3" applyFont="1" applyBorder="1" applyAlignment="1">
      <alignment horizontal="center" vertical="center"/>
    </xf>
    <xf numFmtId="0" fontId="38" fillId="0" borderId="24" xfId="3" applyFont="1" applyBorder="1" applyAlignment="1">
      <alignment horizontal="center" vertical="center"/>
    </xf>
    <xf numFmtId="0" fontId="38" fillId="0" borderId="25" xfId="3" applyFont="1" applyBorder="1" applyAlignment="1">
      <alignment horizontal="center" vertical="center"/>
    </xf>
    <xf numFmtId="16" fontId="40" fillId="0" borderId="16" xfId="3" applyNumberFormat="1" applyFont="1" applyBorder="1" applyAlignment="1">
      <alignment horizontal="center" vertical="center"/>
    </xf>
    <xf numFmtId="0" fontId="8" fillId="13" borderId="0" xfId="3" applyFill="1" applyAlignment="1">
      <alignment vertical="center"/>
    </xf>
    <xf numFmtId="0" fontId="41" fillId="4" borderId="28" xfId="3" applyFont="1" applyFill="1" applyBorder="1" applyAlignment="1">
      <alignment horizontal="center" vertical="center"/>
    </xf>
    <xf numFmtId="0" fontId="42" fillId="4" borderId="24" xfId="3" applyFont="1" applyFill="1" applyBorder="1" applyAlignment="1">
      <alignment vertical="center"/>
    </xf>
    <xf numFmtId="171" fontId="42" fillId="4" borderId="24" xfId="3" applyNumberFormat="1" applyFont="1" applyFill="1" applyBorder="1" applyAlignment="1">
      <alignment horizontal="left" vertical="center"/>
    </xf>
    <xf numFmtId="9" fontId="42" fillId="4" borderId="24" xfId="11" applyFont="1" applyFill="1" applyBorder="1" applyAlignment="1">
      <alignment horizontal="center" vertical="center"/>
    </xf>
    <xf numFmtId="9" fontId="42" fillId="4" borderId="28" xfId="11" applyFont="1" applyFill="1" applyBorder="1" applyAlignment="1">
      <alignment horizontal="center" vertical="center"/>
    </xf>
    <xf numFmtId="0" fontId="43" fillId="4" borderId="28" xfId="3" applyFont="1" applyFill="1" applyBorder="1" applyAlignment="1">
      <alignment vertical="center"/>
    </xf>
    <xf numFmtId="0" fontId="8" fillId="9" borderId="28" xfId="3" applyFill="1" applyBorder="1" applyAlignment="1">
      <alignment horizontal="center" vertical="center"/>
    </xf>
    <xf numFmtId="0" fontId="44" fillId="9" borderId="28" xfId="3" applyFont="1" applyFill="1" applyBorder="1" applyAlignment="1">
      <alignment horizontal="center" vertical="center"/>
    </xf>
    <xf numFmtId="2" fontId="45" fillId="0" borderId="0" xfId="3" applyNumberFormat="1" applyFont="1" applyAlignment="1">
      <alignment horizontal="center" vertical="center"/>
    </xf>
    <xf numFmtId="0" fontId="34" fillId="0" borderId="29" xfId="12" applyBorder="1" applyAlignment="1">
      <alignment horizontal="center" vertical="center"/>
    </xf>
    <xf numFmtId="0" fontId="34" fillId="0" borderId="29" xfId="12" applyBorder="1" applyAlignment="1">
      <alignment horizontal="left" vertical="center"/>
    </xf>
    <xf numFmtId="171" fontId="34" fillId="0" borderId="29" xfId="12" applyNumberFormat="1" applyBorder="1" applyAlignment="1">
      <alignment horizontal="center" vertical="center"/>
    </xf>
    <xf numFmtId="2" fontId="34" fillId="0" borderId="29" xfId="12" applyNumberFormat="1" applyBorder="1" applyAlignment="1">
      <alignment horizontal="center" vertical="center"/>
    </xf>
    <xf numFmtId="1" fontId="34" fillId="0" borderId="29" xfId="12" applyNumberFormat="1" applyBorder="1" applyAlignment="1">
      <alignment horizontal="center" vertical="center"/>
    </xf>
    <xf numFmtId="168" fontId="8" fillId="0" borderId="29" xfId="7" applyFill="1" applyBorder="1" applyAlignment="1">
      <alignment vertical="center"/>
    </xf>
    <xf numFmtId="0" fontId="34" fillId="13" borderId="29" xfId="12" applyFill="1" applyBorder="1" applyAlignment="1">
      <alignment horizontal="center" vertical="center"/>
    </xf>
    <xf numFmtId="165" fontId="34" fillId="0" borderId="29" xfId="12" applyNumberFormat="1" applyBorder="1" applyAlignment="1">
      <alignment horizontal="center" vertical="center"/>
    </xf>
    <xf numFmtId="0" fontId="34" fillId="13" borderId="30" xfId="12" applyFill="1" applyBorder="1" applyAlignment="1">
      <alignment horizontal="center" vertical="center"/>
    </xf>
    <xf numFmtId="0" fontId="46" fillId="0" borderId="0" xfId="3" applyFont="1" applyAlignment="1">
      <alignment horizontal="center" vertical="center"/>
    </xf>
    <xf numFmtId="0" fontId="47" fillId="0" borderId="0" xfId="3" applyFont="1" applyAlignment="1">
      <alignment vertical="center"/>
    </xf>
    <xf numFmtId="9" fontId="47" fillId="0" borderId="0" xfId="11" applyFont="1" applyFill="1" applyBorder="1" applyAlignment="1">
      <alignment horizontal="center" vertical="center"/>
    </xf>
    <xf numFmtId="0" fontId="48" fillId="0" borderId="29" xfId="3" applyFont="1" applyBorder="1" applyAlignment="1">
      <alignment horizontal="right" vertical="center"/>
    </xf>
    <xf numFmtId="1" fontId="49" fillId="0" borderId="31" xfId="3" applyNumberFormat="1" applyFont="1" applyBorder="1" applyAlignment="1">
      <alignment horizontal="center" vertical="center"/>
    </xf>
    <xf numFmtId="2" fontId="6" fillId="0" borderId="0" xfId="3" applyNumberFormat="1" applyFont="1" applyAlignment="1">
      <alignment horizontal="center" vertical="center"/>
    </xf>
    <xf numFmtId="0" fontId="50" fillId="0" borderId="32" xfId="12" applyFont="1" applyBorder="1" applyAlignment="1">
      <alignment horizontal="centerContinuous" vertical="center"/>
    </xf>
    <xf numFmtId="1" fontId="50" fillId="0" borderId="32" xfId="3" applyNumberFormat="1" applyFont="1" applyBorder="1" applyAlignment="1">
      <alignment horizontal="centerContinuous" vertical="center"/>
    </xf>
    <xf numFmtId="0" fontId="50" fillId="0" borderId="32" xfId="3" applyFont="1" applyBorder="1" applyAlignment="1">
      <alignment horizontal="centerContinuous"/>
    </xf>
    <xf numFmtId="165" fontId="30" fillId="0" borderId="30" xfId="12" applyNumberFormat="1" applyFont="1" applyBorder="1" applyAlignment="1">
      <alignment horizontal="center" vertical="center"/>
    </xf>
    <xf numFmtId="4" fontId="13" fillId="0" borderId="0" xfId="3" applyNumberFormat="1" applyFont="1" applyAlignment="1">
      <alignment horizontal="center" vertical="center"/>
    </xf>
    <xf numFmtId="0" fontId="48" fillId="0" borderId="0" xfId="3" applyFont="1" applyAlignment="1">
      <alignment horizontal="left" vertical="center"/>
    </xf>
    <xf numFmtId="0" fontId="51" fillId="0" borderId="0" xfId="3" applyFont="1" applyAlignment="1">
      <alignment horizontal="center" vertical="center"/>
    </xf>
    <xf numFmtId="0" fontId="52" fillId="0" borderId="0" xfId="3" applyFont="1" applyAlignment="1">
      <alignment vertical="center"/>
    </xf>
    <xf numFmtId="0" fontId="49" fillId="0" borderId="0" xfId="3" applyFont="1" applyAlignment="1">
      <alignment horizontal="center" vertical="center"/>
    </xf>
    <xf numFmtId="4" fontId="8" fillId="0" borderId="0" xfId="3" applyNumberFormat="1"/>
    <xf numFmtId="0" fontId="1" fillId="0" borderId="29" xfId="3" applyFont="1" applyBorder="1" applyAlignment="1">
      <alignment vertical="center"/>
    </xf>
    <xf numFmtId="0" fontId="53" fillId="0" borderId="0" xfId="3" applyFont="1" applyAlignment="1">
      <alignment horizontal="center" vertical="center"/>
    </xf>
    <xf numFmtId="0" fontId="54" fillId="3" borderId="29" xfId="3" applyFont="1" applyFill="1" applyBorder="1" applyAlignment="1">
      <alignment horizontal="center" vertical="center"/>
    </xf>
    <xf numFmtId="0" fontId="8" fillId="0" borderId="0" xfId="3" applyAlignment="1">
      <alignment horizontal="right" vertical="center"/>
    </xf>
    <xf numFmtId="16" fontId="49" fillId="0" borderId="0" xfId="3" applyNumberFormat="1" applyFont="1" applyAlignment="1">
      <alignment horizontal="center" vertical="center"/>
    </xf>
    <xf numFmtId="2" fontId="5" fillId="0" borderId="0" xfId="3" applyNumberFormat="1" applyFont="1"/>
    <xf numFmtId="165" fontId="8" fillId="0" borderId="0" xfId="3" applyNumberFormat="1"/>
    <xf numFmtId="2" fontId="55" fillId="0" borderId="31" xfId="3" applyNumberFormat="1" applyFont="1" applyBorder="1" applyAlignment="1">
      <alignment horizontal="left" vertical="center"/>
    </xf>
    <xf numFmtId="2" fontId="22" fillId="0" borderId="29" xfId="3" applyNumberFormat="1" applyFont="1" applyBorder="1" applyAlignment="1">
      <alignment horizontal="center" vertical="center"/>
    </xf>
    <xf numFmtId="0" fontId="56" fillId="14" borderId="29" xfId="3" applyFont="1" applyFill="1" applyBorder="1" applyAlignment="1">
      <alignment horizontal="center" vertical="center"/>
    </xf>
    <xf numFmtId="169" fontId="56" fillId="14" borderId="29" xfId="3" applyNumberFormat="1" applyFont="1" applyFill="1" applyBorder="1" applyAlignment="1">
      <alignment horizontal="center" vertical="center"/>
    </xf>
    <xf numFmtId="2" fontId="8" fillId="0" borderId="0" xfId="3" applyNumberFormat="1"/>
    <xf numFmtId="0" fontId="22" fillId="0" borderId="29" xfId="3" applyFont="1" applyBorder="1" applyAlignment="1">
      <alignment horizontal="center" vertical="center"/>
    </xf>
    <xf numFmtId="169" fontId="22" fillId="0" borderId="29" xfId="3" applyNumberFormat="1" applyFont="1" applyBorder="1" applyAlignment="1">
      <alignment horizontal="center" vertical="center"/>
    </xf>
    <xf numFmtId="9" fontId="0" fillId="0" borderId="0" xfId="11" applyFont="1"/>
    <xf numFmtId="0" fontId="57" fillId="0" borderId="29" xfId="3" applyFont="1" applyBorder="1" applyAlignment="1">
      <alignment horizontal="center" vertical="center"/>
    </xf>
    <xf numFmtId="16" fontId="49" fillId="0" borderId="29" xfId="3" applyNumberFormat="1" applyFont="1" applyBorder="1" applyAlignment="1">
      <alignment horizontal="center" vertical="center"/>
    </xf>
    <xf numFmtId="169" fontId="58" fillId="10" borderId="29" xfId="3" applyNumberFormat="1" applyFont="1" applyFill="1" applyBorder="1" applyAlignment="1">
      <alignment horizontal="center" vertical="center"/>
    </xf>
    <xf numFmtId="2" fontId="58" fillId="0" borderId="29" xfId="3" applyNumberFormat="1" applyFont="1" applyBorder="1" applyAlignment="1">
      <alignment horizontal="center" vertical="center"/>
    </xf>
    <xf numFmtId="2" fontId="58" fillId="10" borderId="29" xfId="3" applyNumberFormat="1" applyFont="1" applyFill="1" applyBorder="1" applyAlignment="1">
      <alignment horizontal="center" vertical="center"/>
    </xf>
    <xf numFmtId="0" fontId="8" fillId="0" borderId="29" xfId="3" applyBorder="1"/>
    <xf numFmtId="172" fontId="49" fillId="0" borderId="29" xfId="3" applyNumberFormat="1" applyFont="1" applyBorder="1" applyAlignment="1">
      <alignment horizontal="center" vertical="center"/>
    </xf>
    <xf numFmtId="1" fontId="8" fillId="0" borderId="29" xfId="3" applyNumberFormat="1" applyBorder="1" applyAlignment="1">
      <alignment horizontal="center"/>
    </xf>
    <xf numFmtId="0" fontId="59" fillId="0" borderId="29" xfId="3" applyFont="1" applyBorder="1" applyAlignment="1">
      <alignment horizontal="right" vertical="center"/>
    </xf>
    <xf numFmtId="0" fontId="8" fillId="0" borderId="29" xfId="3" applyBorder="1" applyAlignment="1">
      <alignment horizontal="center"/>
    </xf>
    <xf numFmtId="44" fontId="8" fillId="0" borderId="0" xfId="2" applyFont="1"/>
    <xf numFmtId="44" fontId="8" fillId="0" borderId="0" xfId="3" applyNumberFormat="1"/>
    <xf numFmtId="9" fontId="8" fillId="0" borderId="0" xfId="1" applyFont="1"/>
    <xf numFmtId="0" fontId="24" fillId="0" borderId="0" xfId="3" applyFont="1" applyAlignment="1">
      <alignment horizontal="center"/>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4" xfId="4" applyFont="1" applyBorder="1" applyAlignment="1">
      <alignment horizontal="center" vertical="center"/>
    </xf>
    <xf numFmtId="0" fontId="62" fillId="0" borderId="5" xfId="3" applyFont="1" applyBorder="1" applyAlignment="1" applyProtection="1">
      <alignment vertical="top"/>
      <protection locked="0"/>
    </xf>
    <xf numFmtId="0" fontId="14" fillId="0" borderId="0" xfId="3" applyFont="1" applyAlignment="1">
      <alignment horizontal="center" vertical="center"/>
    </xf>
    <xf numFmtId="0" fontId="29" fillId="3" borderId="0" xfId="3" applyFont="1" applyFill="1" applyAlignment="1">
      <alignment horizontal="center" vertical="center"/>
    </xf>
    <xf numFmtId="0" fontId="0" fillId="0" borderId="0" xfId="0" applyAlignment="1">
      <alignment horizontal="center"/>
    </xf>
    <xf numFmtId="0" fontId="0" fillId="2" borderId="0" xfId="0" applyFill="1"/>
    <xf numFmtId="44" fontId="1" fillId="2" borderId="0" xfId="0" applyNumberFormat="1" applyFont="1" applyFill="1"/>
    <xf numFmtId="0" fontId="1" fillId="2" borderId="0" xfId="0" applyFont="1" applyFill="1"/>
    <xf numFmtId="0" fontId="0" fillId="0" borderId="34" xfId="0" applyBorder="1"/>
    <xf numFmtId="0" fontId="1" fillId="0" borderId="34" xfId="0" applyFont="1" applyBorder="1"/>
    <xf numFmtId="169" fontId="1" fillId="0" borderId="34" xfId="0" applyNumberFormat="1" applyFont="1" applyBorder="1" applyAlignment="1">
      <alignment horizontal="center"/>
    </xf>
    <xf numFmtId="44" fontId="0" fillId="0" borderId="34" xfId="2" applyFont="1" applyBorder="1"/>
    <xf numFmtId="44" fontId="63" fillId="2" borderId="0" xfId="0" applyNumberFormat="1" applyFont="1" applyFill="1"/>
    <xf numFmtId="44" fontId="64" fillId="2" borderId="0" xfId="0" applyNumberFormat="1" applyFont="1" applyFill="1"/>
    <xf numFmtId="44" fontId="1" fillId="0" borderId="0" xfId="0" applyNumberFormat="1" applyFont="1"/>
    <xf numFmtId="44" fontId="8" fillId="0" borderId="0" xfId="3" applyNumberFormat="1" applyAlignment="1">
      <alignment horizontal="center" vertical="center"/>
    </xf>
    <xf numFmtId="44" fontId="30" fillId="0" borderId="0" xfId="3" applyNumberFormat="1" applyFont="1" applyAlignment="1">
      <alignment horizontal="center" vertical="center"/>
    </xf>
    <xf numFmtId="0" fontId="50" fillId="0" borderId="33" xfId="3" applyFont="1" applyBorder="1" applyAlignment="1">
      <alignment horizontal="left" vertical="center"/>
    </xf>
    <xf numFmtId="0" fontId="8" fillId="0" borderId="0" xfId="3" applyAlignment="1">
      <alignment horizontal="left"/>
    </xf>
    <xf numFmtId="0" fontId="30" fillId="0" borderId="0" xfId="3" applyFont="1" applyAlignment="1">
      <alignment horizontal="left" vertical="center"/>
    </xf>
    <xf numFmtId="0" fontId="65" fillId="2" borderId="0" xfId="3" applyFont="1" applyFill="1" applyAlignment="1">
      <alignment horizontal="left" vertical="center"/>
    </xf>
    <xf numFmtId="44" fontId="65" fillId="2" borderId="0" xfId="3" applyNumberFormat="1" applyFont="1" applyFill="1" applyAlignment="1">
      <alignment horizontal="center" vertical="center"/>
    </xf>
    <xf numFmtId="0" fontId="34" fillId="0" borderId="30" xfId="12" applyBorder="1" applyAlignment="1">
      <alignment horizontal="left" vertical="center"/>
    </xf>
    <xf numFmtId="0" fontId="26" fillId="0" borderId="2" xfId="3" applyFont="1" applyBorder="1" applyAlignment="1" applyProtection="1">
      <alignment horizontal="left" vertical="center"/>
      <protection locked="0"/>
    </xf>
    <xf numFmtId="0" fontId="26" fillId="0" borderId="3" xfId="3" applyFont="1" applyBorder="1" applyAlignment="1" applyProtection="1">
      <alignment horizontal="left" vertical="center"/>
      <protection locked="0"/>
    </xf>
    <xf numFmtId="0" fontId="26" fillId="0" borderId="4" xfId="3" applyFont="1" applyBorder="1" applyAlignment="1" applyProtection="1">
      <alignment horizontal="left" vertical="center"/>
      <protection locked="0"/>
    </xf>
    <xf numFmtId="0" fontId="26" fillId="0" borderId="2" xfId="3" applyFont="1" applyBorder="1" applyAlignment="1" applyProtection="1">
      <alignment horizontal="center" vertical="center"/>
      <protection locked="0"/>
    </xf>
    <xf numFmtId="0" fontId="26" fillId="0" borderId="3" xfId="3" applyFont="1" applyBorder="1" applyAlignment="1" applyProtection="1">
      <alignment horizontal="center" vertical="center"/>
      <protection locked="0"/>
    </xf>
    <xf numFmtId="0" fontId="26" fillId="0" borderId="4" xfId="3" applyFont="1" applyBorder="1" applyAlignment="1" applyProtection="1">
      <alignment horizontal="center" vertical="center"/>
      <protection locked="0"/>
    </xf>
    <xf numFmtId="0" fontId="26" fillId="0" borderId="2" xfId="6" applyNumberFormat="1" applyFont="1" applyFill="1" applyBorder="1" applyAlignment="1" applyProtection="1">
      <alignment horizontal="center" vertical="center"/>
      <protection locked="0"/>
    </xf>
    <xf numFmtId="0" fontId="26" fillId="0" borderId="3" xfId="6" applyNumberFormat="1" applyFont="1" applyFill="1" applyBorder="1" applyAlignment="1" applyProtection="1">
      <alignment horizontal="center" vertical="center"/>
      <protection locked="0"/>
    </xf>
    <xf numFmtId="0" fontId="26" fillId="0" borderId="4" xfId="6" applyNumberFormat="1" applyFont="1" applyFill="1" applyBorder="1" applyAlignment="1" applyProtection="1">
      <alignment horizontal="center" vertical="center"/>
      <protection locked="0"/>
    </xf>
    <xf numFmtId="167" fontId="26" fillId="0" borderId="2" xfId="6" applyFont="1" applyFill="1" applyBorder="1" applyAlignment="1" applyProtection="1">
      <alignment horizontal="center" vertical="center"/>
      <protection locked="0"/>
    </xf>
    <xf numFmtId="167" fontId="26" fillId="0" borderId="3" xfId="6" applyFont="1" applyFill="1" applyBorder="1" applyAlignment="1" applyProtection="1">
      <alignment horizontal="center" vertical="center"/>
      <protection locked="0"/>
    </xf>
    <xf numFmtId="167" fontId="26" fillId="0" borderId="4" xfId="6" applyFont="1" applyFill="1" applyBorder="1" applyAlignment="1" applyProtection="1">
      <alignment horizontal="center" vertical="center"/>
      <protection locked="0"/>
    </xf>
    <xf numFmtId="168" fontId="26" fillId="5" borderId="2" xfId="7" applyFont="1" applyFill="1" applyBorder="1" applyAlignment="1" applyProtection="1">
      <alignment horizontal="center" vertical="center"/>
    </xf>
    <xf numFmtId="168" fontId="26" fillId="5" borderId="3" xfId="7" applyFont="1" applyFill="1" applyBorder="1" applyAlignment="1" applyProtection="1">
      <alignment horizontal="center" vertical="center"/>
    </xf>
    <xf numFmtId="168" fontId="26" fillId="5" borderId="4" xfId="7" applyFont="1" applyFill="1" applyBorder="1" applyAlignment="1" applyProtection="1">
      <alignment horizontal="center" vertical="center"/>
    </xf>
    <xf numFmtId="2" fontId="26" fillId="0" borderId="2" xfId="6" applyNumberFormat="1" applyFont="1" applyFill="1" applyBorder="1" applyAlignment="1" applyProtection="1">
      <alignment horizontal="center" vertical="center"/>
      <protection locked="0"/>
    </xf>
    <xf numFmtId="2" fontId="26" fillId="0" borderId="3" xfId="6" applyNumberFormat="1" applyFont="1" applyFill="1" applyBorder="1" applyAlignment="1" applyProtection="1">
      <alignment horizontal="center" vertical="center"/>
      <protection locked="0"/>
    </xf>
    <xf numFmtId="2" fontId="26" fillId="0" borderId="4" xfId="6" applyNumberFormat="1" applyFont="1" applyFill="1" applyBorder="1" applyAlignment="1" applyProtection="1">
      <alignment horizontal="center" vertical="center"/>
      <protection locked="0"/>
    </xf>
    <xf numFmtId="0" fontId="17" fillId="0" borderId="2" xfId="4" applyFont="1" applyBorder="1" applyAlignment="1">
      <alignment horizontal="center" vertical="center"/>
    </xf>
    <xf numFmtId="0" fontId="17" fillId="0" borderId="4" xfId="4" applyFont="1" applyBorder="1" applyAlignment="1">
      <alignment horizontal="center" vertical="center"/>
    </xf>
    <xf numFmtId="0" fontId="9" fillId="0" borderId="1" xfId="3" applyFont="1" applyBorder="1" applyAlignment="1">
      <alignment horizontal="center"/>
    </xf>
    <xf numFmtId="0" fontId="10" fillId="0" borderId="2" xfId="3" applyFont="1" applyBorder="1" applyAlignment="1">
      <alignment horizontal="center" vertical="center" wrapText="1" readingOrder="1"/>
    </xf>
    <xf numFmtId="0" fontId="10" fillId="0" borderId="3" xfId="3" applyFont="1" applyBorder="1" applyAlignment="1">
      <alignment horizontal="center" vertical="center" wrapText="1" readingOrder="1"/>
    </xf>
    <xf numFmtId="0" fontId="10" fillId="0" borderId="4" xfId="3" applyFont="1" applyBorder="1" applyAlignment="1">
      <alignment horizontal="center" vertical="center" wrapText="1" readingOrder="1"/>
    </xf>
    <xf numFmtId="0" fontId="12" fillId="2" borderId="5" xfId="3" applyFont="1" applyFill="1" applyBorder="1" applyAlignment="1">
      <alignment horizontal="center" vertical="center"/>
    </xf>
    <xf numFmtId="0" fontId="12" fillId="2" borderId="6" xfId="3" applyFont="1" applyFill="1" applyBorder="1" applyAlignment="1">
      <alignment horizontal="center" vertical="center"/>
    </xf>
    <xf numFmtId="0" fontId="12" fillId="2" borderId="7"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9"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1" xfId="3" applyFont="1" applyFill="1" applyBorder="1" applyAlignment="1">
      <alignment horizontal="center" vertical="center"/>
    </xf>
    <xf numFmtId="173" fontId="13" fillId="0" borderId="5" xfId="3" applyNumberFormat="1" applyFont="1" applyBorder="1" applyAlignment="1" applyProtection="1">
      <alignment horizontal="center" vertical="center"/>
      <protection locked="0"/>
    </xf>
    <xf numFmtId="173" fontId="13" fillId="0" borderId="6" xfId="3" applyNumberFormat="1" applyFont="1" applyBorder="1" applyAlignment="1" applyProtection="1">
      <alignment horizontal="center" vertical="center"/>
      <protection locked="0"/>
    </xf>
    <xf numFmtId="173" fontId="13" fillId="0" borderId="7" xfId="3" applyNumberFormat="1" applyFont="1" applyBorder="1" applyAlignment="1" applyProtection="1">
      <alignment horizontal="center" vertical="center"/>
      <protection locked="0"/>
    </xf>
    <xf numFmtId="173" fontId="13" fillId="0" borderId="8" xfId="3" applyNumberFormat="1" applyFont="1" applyBorder="1" applyAlignment="1" applyProtection="1">
      <alignment horizontal="center" vertical="center"/>
      <protection locked="0"/>
    </xf>
    <xf numFmtId="173" fontId="13" fillId="0" borderId="9" xfId="3" applyNumberFormat="1" applyFont="1" applyBorder="1" applyAlignment="1" applyProtection="1">
      <alignment horizontal="center" vertical="center"/>
      <protection locked="0"/>
    </xf>
    <xf numFmtId="173" fontId="13" fillId="0" borderId="10" xfId="3" applyNumberFormat="1" applyFont="1" applyBorder="1" applyAlignment="1" applyProtection="1">
      <alignment horizontal="center" vertical="center"/>
      <protection locked="0"/>
    </xf>
    <xf numFmtId="14" fontId="13" fillId="0" borderId="5"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7" xfId="3" applyNumberFormat="1" applyFont="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0" fontId="23" fillId="2" borderId="1" xfId="3" applyFont="1" applyFill="1" applyBorder="1" applyAlignment="1">
      <alignment horizontal="center" vertical="center"/>
    </xf>
    <xf numFmtId="0" fontId="19" fillId="0" borderId="1" xfId="3" applyFont="1" applyBorder="1" applyAlignment="1" applyProtection="1">
      <alignment horizontal="center" vertical="center"/>
      <protection locked="0"/>
    </xf>
    <xf numFmtId="0" fontId="18" fillId="2" borderId="1" xfId="3" applyFont="1" applyFill="1" applyBorder="1" applyAlignment="1">
      <alignment horizontal="center" vertical="center"/>
    </xf>
    <xf numFmtId="0" fontId="23" fillId="2" borderId="2" xfId="3" applyFont="1" applyFill="1" applyBorder="1" applyAlignment="1">
      <alignment horizontal="center" vertical="center" wrapText="1"/>
    </xf>
    <xf numFmtId="0" fontId="23" fillId="2" borderId="3" xfId="3" applyFont="1" applyFill="1" applyBorder="1" applyAlignment="1">
      <alignment horizontal="center" vertical="center" wrapText="1"/>
    </xf>
    <xf numFmtId="0" fontId="19" fillId="2" borderId="3" xfId="3" applyFont="1" applyFill="1" applyBorder="1" applyAlignment="1" applyProtection="1">
      <alignment horizontal="left" vertical="top" wrapText="1"/>
      <protection locked="0"/>
    </xf>
    <xf numFmtId="0" fontId="19" fillId="2" borderId="4" xfId="3" applyFont="1" applyFill="1" applyBorder="1" applyAlignment="1" applyProtection="1">
      <alignment horizontal="left" vertical="top" wrapText="1"/>
      <protection locked="0"/>
    </xf>
    <xf numFmtId="0" fontId="19" fillId="0" borderId="1" xfId="3" applyFont="1" applyBorder="1" applyAlignment="1" applyProtection="1">
      <alignment horizontal="left" vertical="center"/>
      <protection locked="0"/>
    </xf>
    <xf numFmtId="166" fontId="19" fillId="0" borderId="1" xfId="3" applyNumberFormat="1" applyFont="1" applyBorder="1" applyAlignment="1" applyProtection="1">
      <alignment horizontal="center" vertical="center"/>
      <protection locked="0"/>
    </xf>
    <xf numFmtId="0" fontId="21" fillId="0" borderId="1" xfId="5" applyFont="1" applyBorder="1" applyAlignment="1" applyProtection="1">
      <alignment horizontal="center" vertical="center"/>
      <protection locked="0"/>
    </xf>
    <xf numFmtId="0" fontId="22" fillId="0" borderId="1" xfId="3" applyFont="1" applyBorder="1" applyAlignment="1" applyProtection="1">
      <alignment horizontal="center" vertical="center"/>
      <protection locked="0"/>
    </xf>
    <xf numFmtId="0" fontId="25" fillId="2" borderId="2"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4" xfId="3" applyFont="1" applyFill="1" applyBorder="1" applyAlignment="1">
      <alignment horizontal="center" vertical="center"/>
    </xf>
    <xf numFmtId="49" fontId="17" fillId="0" borderId="2" xfId="4" applyNumberFormat="1" applyFont="1" applyBorder="1" applyAlignment="1">
      <alignment horizontal="center" vertical="center"/>
    </xf>
    <xf numFmtId="49" fontId="17" fillId="0" borderId="4" xfId="4" applyNumberFormat="1" applyFont="1" applyBorder="1" applyAlignment="1">
      <alignment horizontal="center" vertical="center"/>
    </xf>
    <xf numFmtId="0" fontId="17" fillId="0" borderId="3" xfId="4" applyFont="1" applyBorder="1" applyAlignment="1">
      <alignment horizontal="center" vertical="center"/>
    </xf>
    <xf numFmtId="164" fontId="26" fillId="0" borderId="2" xfId="6" applyNumberFormat="1" applyFont="1" applyFill="1" applyBorder="1" applyAlignment="1" applyProtection="1">
      <alignment horizontal="center" vertical="center"/>
      <protection locked="0"/>
    </xf>
    <xf numFmtId="164" fontId="26" fillId="0" borderId="3" xfId="6" applyNumberFormat="1" applyFont="1" applyFill="1" applyBorder="1" applyAlignment="1" applyProtection="1">
      <alignment horizontal="center" vertical="center"/>
      <protection locked="0"/>
    </xf>
    <xf numFmtId="164" fontId="26" fillId="0" borderId="4" xfId="6" applyNumberFormat="1" applyFont="1" applyFill="1" applyBorder="1" applyAlignment="1" applyProtection="1">
      <alignment horizontal="center" vertical="center"/>
      <protection locked="0"/>
    </xf>
    <xf numFmtId="169" fontId="25" fillId="6" borderId="2" xfId="3" applyNumberFormat="1" applyFont="1" applyFill="1" applyBorder="1" applyAlignment="1">
      <alignment horizontal="center" vertical="center"/>
    </xf>
    <xf numFmtId="169" fontId="25" fillId="6" borderId="3" xfId="3" applyNumberFormat="1" applyFont="1" applyFill="1" applyBorder="1" applyAlignment="1">
      <alignment horizontal="center" vertical="center"/>
    </xf>
    <xf numFmtId="169" fontId="25" fillId="6" borderId="4" xfId="3" applyNumberFormat="1" applyFont="1" applyFill="1" applyBorder="1" applyAlignment="1">
      <alignment horizontal="center" vertical="center"/>
    </xf>
    <xf numFmtId="169" fontId="25" fillId="6" borderId="1" xfId="3" applyNumberFormat="1" applyFont="1" applyFill="1" applyBorder="1" applyAlignment="1">
      <alignment horizontal="center" vertical="center"/>
    </xf>
    <xf numFmtId="168" fontId="26" fillId="5" borderId="1" xfId="7" applyFont="1" applyFill="1" applyBorder="1" applyAlignment="1" applyProtection="1">
      <alignment horizontal="center" vertical="center"/>
    </xf>
    <xf numFmtId="0" fontId="28" fillId="7" borderId="8" xfId="3" applyFont="1" applyFill="1" applyBorder="1" applyAlignment="1" applyProtection="1">
      <alignment horizontal="left" vertical="center"/>
      <protection locked="0"/>
    </xf>
    <xf numFmtId="0" fontId="28" fillId="7" borderId="9" xfId="3" applyFont="1" applyFill="1" applyBorder="1" applyAlignment="1" applyProtection="1">
      <alignment horizontal="left" vertical="center"/>
      <protection locked="0"/>
    </xf>
    <xf numFmtId="0" fontId="28" fillId="7" borderId="10" xfId="3" applyFont="1" applyFill="1" applyBorder="1" applyAlignment="1" applyProtection="1">
      <alignment horizontal="left" vertical="center"/>
      <protection locked="0"/>
    </xf>
    <xf numFmtId="0" fontId="18" fillId="7" borderId="5" xfId="3" applyFont="1" applyFill="1" applyBorder="1" applyAlignment="1">
      <alignment horizontal="center" vertical="center"/>
    </xf>
    <xf numFmtId="0" fontId="18" fillId="7" borderId="6" xfId="3" applyFont="1" applyFill="1" applyBorder="1" applyAlignment="1">
      <alignment horizontal="center" vertical="center"/>
    </xf>
    <xf numFmtId="0" fontId="18" fillId="7" borderId="7" xfId="3" applyFont="1" applyFill="1" applyBorder="1" applyAlignment="1">
      <alignment horizontal="center" vertical="center"/>
    </xf>
    <xf numFmtId="0" fontId="18" fillId="8" borderId="0" xfId="3" applyFont="1" applyFill="1" applyAlignment="1">
      <alignment horizontal="center"/>
    </xf>
    <xf numFmtId="0" fontId="9" fillId="8" borderId="0" xfId="3" applyFont="1" applyFill="1" applyAlignment="1">
      <alignment horizontal="left"/>
    </xf>
    <xf numFmtId="0" fontId="9" fillId="8" borderId="0" xfId="3" applyFont="1" applyFill="1" applyAlignment="1">
      <alignment horizontal="center"/>
    </xf>
    <xf numFmtId="0" fontId="9" fillId="8" borderId="14" xfId="3" applyFont="1" applyFill="1" applyBorder="1" applyAlignment="1">
      <alignment horizontal="left"/>
    </xf>
    <xf numFmtId="0" fontId="18" fillId="8" borderId="15" xfId="3" applyFont="1" applyFill="1" applyBorder="1" applyAlignment="1">
      <alignment horizontal="center"/>
    </xf>
    <xf numFmtId="0" fontId="31" fillId="3" borderId="0" xfId="3" applyFont="1" applyFill="1" applyAlignment="1">
      <alignment horizontal="center" vertical="center"/>
    </xf>
    <xf numFmtId="0" fontId="35" fillId="9" borderId="17" xfId="12" applyFont="1" applyFill="1" applyBorder="1" applyAlignment="1">
      <alignment horizontal="center" vertical="center"/>
    </xf>
    <xf numFmtId="0" fontId="35" fillId="9" borderId="18" xfId="12" applyFont="1" applyFill="1" applyBorder="1" applyAlignment="1">
      <alignment horizontal="center" vertical="center"/>
    </xf>
    <xf numFmtId="0" fontId="35" fillId="9" borderId="19" xfId="12" applyFont="1" applyFill="1" applyBorder="1" applyAlignment="1">
      <alignment horizontal="center" vertical="center"/>
    </xf>
    <xf numFmtId="0" fontId="35" fillId="9" borderId="21" xfId="12" applyFont="1" applyFill="1" applyBorder="1" applyAlignment="1">
      <alignment horizontal="center" vertical="center"/>
    </xf>
    <xf numFmtId="0" fontId="35" fillId="9" borderId="22" xfId="12" applyFont="1" applyFill="1" applyBorder="1" applyAlignment="1">
      <alignment horizontal="center" vertical="center"/>
    </xf>
    <xf numFmtId="0" fontId="35" fillId="9" borderId="23" xfId="12" applyFont="1" applyFill="1" applyBorder="1" applyAlignment="1">
      <alignment horizontal="center" vertical="center"/>
    </xf>
    <xf numFmtId="44" fontId="0" fillId="0" borderId="0" xfId="2" applyFont="1"/>
    <xf numFmtId="44" fontId="0" fillId="0" borderId="0" xfId="0" applyNumberFormat="1"/>
    <xf numFmtId="44" fontId="1" fillId="3" borderId="0" xfId="0" applyNumberFormat="1" applyFont="1" applyFill="1"/>
    <xf numFmtId="0" fontId="0" fillId="0" borderId="0" xfId="0" applyAlignment="1">
      <alignment horizontal="center" vertical="center"/>
    </xf>
  </cellXfs>
  <cellStyles count="14">
    <cellStyle name="Hiperlink 2" xfId="5" xr:uid="{D94B280D-D467-444D-86C4-E330D575C8BF}"/>
    <cellStyle name="Hiperlink 3" xfId="9" xr:uid="{CED5EB6F-D7D0-43E7-A074-A59098177E61}"/>
    <cellStyle name="Moeda" xfId="2" builtinId="4"/>
    <cellStyle name="Moeda 2 2" xfId="7" xr:uid="{60FF7E6D-8088-4FD7-AA95-D7B2A2068E29}"/>
    <cellStyle name="Normal" xfId="0" builtinId="0"/>
    <cellStyle name="Normal 2" xfId="3" xr:uid="{31CB73B1-8F52-4A69-A4FE-4588BF7F89AB}"/>
    <cellStyle name="Normal 3" xfId="12" xr:uid="{55E8580C-CB0E-4AC0-B843-76103BF0ADA7}"/>
    <cellStyle name="Normal 3 2" xfId="8" xr:uid="{C7D8E98D-365A-45EC-B56F-13221FB85E17}"/>
    <cellStyle name="Normal_Banco_dados Produtividade" xfId="13" xr:uid="{0B632790-F40F-46DB-9E71-2EFBD621D6A6}"/>
    <cellStyle name="Normal_Boletim de Medição 2009 rev1" xfId="4" xr:uid="{6447D501-6F2F-40D3-BEF3-7824F2AB0C6E}"/>
    <cellStyle name="Porcentagem" xfId="1" builtinId="5"/>
    <cellStyle name="Porcentagem 3" xfId="10" xr:uid="{238B5AF3-4568-4E64-9FD0-890649388F8E}"/>
    <cellStyle name="Porcentagem 5" xfId="11" xr:uid="{37DC7EED-8A29-4293-A133-EE981479E524}"/>
    <cellStyle name="Vírgula 2" xfId="6" xr:uid="{38929FAA-5AE3-4F98-91D1-A1864341FB30}"/>
  </cellStyles>
  <dxfs count="7">
    <dxf>
      <fill>
        <patternFill>
          <bgColor theme="4" tint="0.39994506668294322"/>
        </patternFill>
      </fill>
    </dxf>
    <dxf>
      <fill>
        <patternFill>
          <bgColor theme="4" tint="0.39994506668294322"/>
        </patternFill>
      </fill>
    </dxf>
    <dxf>
      <fill>
        <patternFill>
          <bgColor theme="4"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ont>
        <b/>
        <i val="0"/>
      </font>
      <fill>
        <patternFill>
          <bgColor theme="9" tint="0.39994506668294322"/>
        </patternFill>
      </fill>
    </dxf>
    <dxf>
      <font>
        <b/>
        <i val="0"/>
      </font>
      <fill>
        <patternFill>
          <bgColor rgb="FFFFC000"/>
        </patternFill>
      </fill>
    </dxf>
  </dxfs>
  <tableStyles count="0" defaultTableStyle="TableStyleMedium2" defaultPivotStyle="PivotStyleLight16"/>
  <colors>
    <mruColors>
      <color rgb="FFDAE3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6</xdr:col>
          <xdr:colOff>66675</xdr:colOff>
          <xdr:row>0</xdr:row>
          <xdr:rowOff>257175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427702</xdr:colOff>
      <xdr:row>9</xdr:row>
      <xdr:rowOff>22675</xdr:rowOff>
    </xdr:from>
    <xdr:ext cx="5794343" cy="2346540"/>
    <xdr:sp macro="" textlink="">
      <xdr:nvSpPr>
        <xdr:cNvPr id="2" name="Retângulo 1">
          <a:extLst>
            <a:ext uri="{FF2B5EF4-FFF2-40B4-BE49-F238E27FC236}">
              <a16:creationId xmlns:a16="http://schemas.microsoft.com/office/drawing/2014/main" id="{00000000-0008-0000-0300-000002000000}"/>
            </a:ext>
          </a:extLst>
        </xdr:cNvPr>
        <xdr:cNvSpPr/>
      </xdr:nvSpPr>
      <xdr:spPr>
        <a:xfrm>
          <a:off x="1646902" y="1737175"/>
          <a:ext cx="5794343" cy="2346540"/>
        </a:xfrm>
        <a:prstGeom prst="rect">
          <a:avLst/>
        </a:prstGeom>
        <a:noFill/>
      </xdr:spPr>
      <xdr:txBody>
        <a:bodyPr wrap="none" lIns="91440" tIns="45720" rIns="91440" bIns="45720">
          <a:spAutoFit/>
        </a:bodyPr>
        <a:lstStyle/>
        <a:p>
          <a:pPr algn="ctr"/>
          <a:r>
            <a:rPr lang="pt-BR" sz="7200" b="0" cap="none" spc="0">
              <a:ln w="0"/>
              <a:solidFill>
                <a:schemeClr val="tx1"/>
              </a:solidFill>
              <a:effectLst>
                <a:outerShdw blurRad="38100" dist="19050" dir="2700000" algn="tl" rotWithShape="0">
                  <a:schemeClr val="dk1">
                    <a:alpha val="40000"/>
                  </a:schemeClr>
                </a:outerShdw>
              </a:effectLst>
            </a:rPr>
            <a:t>FORNO B-3001</a:t>
          </a:r>
        </a:p>
        <a:p>
          <a:pPr algn="ctr"/>
          <a:endParaRPr lang="pt-BR" sz="72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xdr:from>
          <xdr:col>0</xdr:col>
          <xdr:colOff>104775</xdr:colOff>
          <xdr:row>0</xdr:row>
          <xdr:rowOff>142875</xdr:rowOff>
        </xdr:from>
        <xdr:to>
          <xdr:col>2</xdr:col>
          <xdr:colOff>295275</xdr:colOff>
          <xdr:row>3</xdr:row>
          <xdr:rowOff>9525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riano/Documents/00_Priner/2018.09.17/2018.11_Novembro/02_2018.11_DHT%20Andaime_2018.11.24_46000098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RISOTERM\DOW\PARADA%20DE%20MANUTEN&#199;&#195;O\PARADA%20GERAL%20-%202020\ADD'ON%20PL%20C\C&#225;lculo%20&#225;rea%20de%20eq.%20P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6.JUN_medi&#231;&#227;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ie01002/Fabio%20Alarcon/Documents%20and%20Settings/TRIE01002/Meus%20documentos/F&#225;bio/Planejamento/Medi&#231;&#227;o/01%20Janeiro/Documents%20and%20Settings/REGAP/Meus%20documentos/Medi&#231;&#227;o/PLANEJ/PLANEJAMENTO/FINANCEI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00_Monsertec/1.1_Q1/55_BMs/2020.11/2020.11_DHT_Andaime_4600019864_AFC.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01_CTL.AND.ROT_BM%20ATUAL_2017.06.30_TCZ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0_Controle%20Integrado_PROG&amp;RDO&amp;BM_2016.06.JUN%20%20REV%20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isoterm%20Wilian/Desktop/ACELEN/file:/E:/RISOTERM/DOW/PARADA%20DE%20MANUTEN&#199;&#195;O/PARADA%20GERAL%20-%202020/ADD'ON%20PL%20C/C&#225;lculo%20&#225;rea%20de%20eq.%20P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Braskem\06-AS\2023\AS-088-2023%20-PARADA%20DEP%20-%20P-1106%20%20%20-%20(ISOLAMENTO)%20REV.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altemc01/Documents/01%20MillsSI%20BKM/05_BMs/01.2017_Janeiro/01_Controle%20de%20Andaimes_2017.01%20JAN_ROTINA_.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lanilha%20Evid&#234;nc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le04002/Meus%20documentos/Documents%20and%20Settings/TRIE01002/Meus%20documentos/F&#225;bio/Clorosoda/Avan&#231;o%20Geral/Mapa%20Resumo/02%20Fevereiro/Resumo%20Geral%202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onsertec/Desktop/OLEFINAS%20JOHNNY/07-JULHO/ISOLAMENTO/2020.11_DHT_ISOLAMENTO_4600019864_BMF_REV.01%20JUNHO%20FORNOS.ROTIN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98-rog&#233;rio/c/Meus%20documentos/Promon-Concremat/Planilhas/Planejamento/Plan.%20Sem26/CPC/EAP%20C.Plan%20-%20Padr&#227;o%20Alunorte%20-%20Semana%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cam33/gr_unpo_pc_ba$/BPS/Arvore/UDNN/Cpl/PrjCama&#231;ariCaprolacta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apghnsp02/fmol/CBES/1600-1699/1675%20Hubbell%20Service%20Center%20Steel/Data/Analysis/Hubbell%20Stl%20Master%20Data%20File%2015Aug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uncars/AppData/Local/Microsoft/Windows/Temporary%20Internet%20Files/Content.Outlook/D3WLMVXJ/MOCK_KA2_SP/MOCK_PROPOSAL_KA2_CROSS_SECTORAL/LLP_BEST_PRACTICES_KA2_KA3/KA2_LEARNIT/543305-budg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2.FE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adriac28/Documents/Priner_UNIB/05_BMs/2018.08_Agosto/02_2018.08_DHT%20Andaime_2018.08.22_46000098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isoterm%20Wilian/Desktop/TRABALHANDO/UCS/Pre&#769;via%20ORC.%20Parada%20Manutenc&#807;a&#771;o%20UCS_Rev-03%20-%20REPLANEJ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EQUIPE"/>
      <sheetName val="RES.1"/>
      <sheetName val="DHT (2)"/>
      <sheetName val="DHT"/>
      <sheetName val="RESUMO"/>
    </sheetNames>
    <sheetDataSet>
      <sheetData sheetId="0">
        <row r="41">
          <cell r="B41" t="str">
            <v>#DIG.</v>
          </cell>
        </row>
        <row r="42">
          <cell r="B42" t="str">
            <v>APOIO</v>
          </cell>
        </row>
        <row r="43">
          <cell r="B43" t="str">
            <v>APOIO A-300</v>
          </cell>
        </row>
        <row r="44">
          <cell r="B44" t="str">
            <v>PAR. A-300</v>
          </cell>
        </row>
        <row r="45">
          <cell r="B45" t="str">
            <v>PAR. A-300_HH</v>
          </cell>
        </row>
        <row r="46">
          <cell r="B46" t="str">
            <v>BA-4102</v>
          </cell>
        </row>
        <row r="47">
          <cell r="B47" t="str">
            <v>BA-4102_HH</v>
          </cell>
        </row>
        <row r="48">
          <cell r="B48" t="str">
            <v>APOIO ADM</v>
          </cell>
        </row>
        <row r="49">
          <cell r="B49" t="str">
            <v>APOIO À CIVIL</v>
          </cell>
        </row>
        <row r="50">
          <cell r="B50" t="str">
            <v>APOIO CIVIL UO-II</v>
          </cell>
        </row>
        <row r="51">
          <cell r="B51" t="str">
            <v>ASE</v>
          </cell>
        </row>
        <row r="52">
          <cell r="B52" t="str">
            <v>BA-1103</v>
          </cell>
        </row>
        <row r="53">
          <cell r="B53" t="str">
            <v>BA-1101</v>
          </cell>
        </row>
        <row r="54">
          <cell r="B54" t="str">
            <v>BA-1101_HH</v>
          </cell>
        </row>
        <row r="55">
          <cell r="B55" t="str">
            <v>CENTRAL CAMAÇARI</v>
          </cell>
        </row>
        <row r="56">
          <cell r="B56" t="str">
            <v>DA-2351 B</v>
          </cell>
        </row>
        <row r="57">
          <cell r="B57" t="str">
            <v>DA-4406</v>
          </cell>
        </row>
        <row r="58">
          <cell r="B58" t="str">
            <v>DA-5208</v>
          </cell>
        </row>
        <row r="59">
          <cell r="B59" t="str">
            <v>DA-5258</v>
          </cell>
        </row>
        <row r="60">
          <cell r="B60" t="str">
            <v>A-2300</v>
          </cell>
        </row>
        <row r="61">
          <cell r="B61" t="str">
            <v>DEP</v>
          </cell>
        </row>
        <row r="62">
          <cell r="B62" t="str">
            <v>DTG</v>
          </cell>
        </row>
        <row r="63">
          <cell r="B63" t="str">
            <v>DTG FORNOS</v>
          </cell>
        </row>
        <row r="64">
          <cell r="B64" t="str">
            <v>DTG REC´s 2017</v>
          </cell>
        </row>
        <row r="65">
          <cell r="B65" t="str">
            <v>DTG REC´s 2018</v>
          </cell>
        </row>
        <row r="66">
          <cell r="B66" t="str">
            <v>DTG TIB</v>
          </cell>
        </row>
        <row r="67">
          <cell r="B67" t="str">
            <v>DTG UA</v>
          </cell>
        </row>
        <row r="68">
          <cell r="B68" t="str">
            <v>DTG UA-III</v>
          </cell>
        </row>
        <row r="69">
          <cell r="B69" t="str">
            <v>DTG UO</v>
          </cell>
        </row>
        <row r="70">
          <cell r="B70" t="str">
            <v>DTP ( FIBRAS )</v>
          </cell>
        </row>
        <row r="71">
          <cell r="B71" t="str">
            <v>EA-4501 A</v>
          </cell>
        </row>
        <row r="72">
          <cell r="B72" t="str">
            <v>EF-1900 B</v>
          </cell>
        </row>
        <row r="73">
          <cell r="B73" t="str">
            <v>EF-1900 I</v>
          </cell>
        </row>
        <row r="74">
          <cell r="B74" t="str">
            <v>EF-1900A</v>
          </cell>
        </row>
        <row r="75">
          <cell r="B75" t="str">
            <v>EF-1900B</v>
          </cell>
        </row>
        <row r="76">
          <cell r="B76" t="str">
            <v>EQUIPE TELHADO</v>
          </cell>
        </row>
        <row r="77">
          <cell r="B77" t="str">
            <v>EXTRA</v>
          </cell>
        </row>
        <row r="78">
          <cell r="B78" t="str">
            <v>FB-952 A</v>
          </cell>
        </row>
        <row r="79">
          <cell r="B79" t="str">
            <v>FB-951 D</v>
          </cell>
        </row>
        <row r="80">
          <cell r="B80" t="str">
            <v>FB-952 A_MM</v>
          </cell>
        </row>
        <row r="81">
          <cell r="B81" t="str">
            <v>FB-952 B</v>
          </cell>
        </row>
        <row r="82">
          <cell r="B82" t="str">
            <v>FB-967</v>
          </cell>
        </row>
        <row r="83">
          <cell r="B83" t="str">
            <v>FB-966</v>
          </cell>
        </row>
        <row r="84">
          <cell r="B84" t="str">
            <v>FB-1002 X</v>
          </cell>
        </row>
        <row r="85">
          <cell r="B85" t="str">
            <v>FB-4061</v>
          </cell>
        </row>
        <row r="86">
          <cell r="B86" t="str">
            <v>FB-4061_HH</v>
          </cell>
        </row>
        <row r="87">
          <cell r="B87" t="str">
            <v>FORNOS</v>
          </cell>
        </row>
        <row r="88">
          <cell r="B88" t="str">
            <v>GPA UA I</v>
          </cell>
        </row>
        <row r="89">
          <cell r="B89" t="str">
            <v>GPA UA II</v>
          </cell>
        </row>
        <row r="90">
          <cell r="B90" t="str">
            <v>GPA UO I</v>
          </cell>
        </row>
        <row r="91">
          <cell r="B91" t="str">
            <v>GPA UO II</v>
          </cell>
        </row>
        <row r="92">
          <cell r="B92" t="str">
            <v>GPA UTE</v>
          </cell>
        </row>
        <row r="93">
          <cell r="B93" t="str">
            <v>GV-5301 D</v>
          </cell>
        </row>
        <row r="94">
          <cell r="B94" t="str">
            <v>GV-5301 H_HH</v>
          </cell>
        </row>
        <row r="95">
          <cell r="B95" t="str">
            <v>GV-5301 D_HH</v>
          </cell>
        </row>
        <row r="96">
          <cell r="B96" t="str">
            <v>GV-5301 E</v>
          </cell>
        </row>
        <row r="97">
          <cell r="B97" t="str">
            <v>GV-5301 E_HH</v>
          </cell>
        </row>
        <row r="98">
          <cell r="B98" t="str">
            <v>GV-5301 H</v>
          </cell>
        </row>
        <row r="99">
          <cell r="B99" t="str">
            <v>INSP. CATÓDICA UO-I</v>
          </cell>
        </row>
        <row r="100">
          <cell r="B100" t="str">
            <v>INS-PARADA</v>
          </cell>
        </row>
        <row r="101">
          <cell r="B101" t="str">
            <v>INSPEÇÃO</v>
          </cell>
        </row>
        <row r="102">
          <cell r="B102" t="str">
            <v>INSPEÇÃO PRÉ-PARADA</v>
          </cell>
        </row>
        <row r="103">
          <cell r="B103" t="str">
            <v>ISOL. A-1000</v>
          </cell>
        </row>
        <row r="104">
          <cell r="B104" t="str">
            <v>LAB. UA-I</v>
          </cell>
        </row>
        <row r="105">
          <cell r="B105" t="str">
            <v>LINHA DE FACILIDADES</v>
          </cell>
        </row>
        <row r="106">
          <cell r="B106" t="str">
            <v>LINHA DE FW</v>
          </cell>
        </row>
        <row r="107">
          <cell r="B107" t="str">
            <v>LINHA DE V-15 EXTERNO</v>
          </cell>
        </row>
        <row r="108">
          <cell r="B108" t="str">
            <v>LINHA DE V-15 INTERNO</v>
          </cell>
        </row>
        <row r="109">
          <cell r="B109" t="str">
            <v>MB-5301G</v>
          </cell>
        </row>
        <row r="110">
          <cell r="B110" t="str">
            <v>NOTAS GM - EA-1142</v>
          </cell>
        </row>
        <row r="111">
          <cell r="B111" t="str">
            <v>NOTAS Z-3</v>
          </cell>
        </row>
        <row r="112">
          <cell r="B112" t="str">
            <v>PAR. UA-II 2018_HH</v>
          </cell>
        </row>
        <row r="113">
          <cell r="B113" t="str">
            <v>PARADA</v>
          </cell>
        </row>
        <row r="114">
          <cell r="B114" t="str">
            <v>PARADA (PJ)</v>
          </cell>
        </row>
        <row r="115">
          <cell r="B115" t="str">
            <v>PARADA UA-II 2018</v>
          </cell>
        </row>
        <row r="116">
          <cell r="B116" t="str">
            <v>PE-3</v>
          </cell>
        </row>
        <row r="117">
          <cell r="B117" t="str">
            <v>PIT STOP</v>
          </cell>
        </row>
        <row r="118">
          <cell r="B118" t="str">
            <v>PIT STOP A-350</v>
          </cell>
        </row>
        <row r="119">
          <cell r="B119" t="str">
            <v>PIT STOP A-5100</v>
          </cell>
        </row>
        <row r="120">
          <cell r="B120" t="str">
            <v>PIT STOP A-5200</v>
          </cell>
        </row>
        <row r="121">
          <cell r="B121" t="str">
            <v>PJ - A-1000</v>
          </cell>
        </row>
        <row r="122">
          <cell r="B122" t="str">
            <v>PJ - EA-4417</v>
          </cell>
        </row>
        <row r="123">
          <cell r="B123" t="str">
            <v>PJ A-1900</v>
          </cell>
        </row>
        <row r="124">
          <cell r="B124" t="str">
            <v>PJ A-300</v>
          </cell>
        </row>
        <row r="125">
          <cell r="B125" t="str">
            <v>PJ-EA-1501 A/B</v>
          </cell>
        </row>
        <row r="126">
          <cell r="B126" t="str">
            <v>PJ-EA-4417 A/B</v>
          </cell>
        </row>
        <row r="127">
          <cell r="B127" t="str">
            <v>PQ B-01</v>
          </cell>
        </row>
        <row r="128">
          <cell r="B128" t="str">
            <v>PQ B-02</v>
          </cell>
        </row>
        <row r="129">
          <cell r="B129" t="str">
            <v>PRÉ-PARADA</v>
          </cell>
        </row>
        <row r="130">
          <cell r="B130" t="str">
            <v>PROJ. A-1000</v>
          </cell>
        </row>
        <row r="131">
          <cell r="B131" t="str">
            <v>PT-10</v>
          </cell>
        </row>
        <row r="132">
          <cell r="B132" t="str">
            <v>REC´s 2017 FW/UA</v>
          </cell>
        </row>
        <row r="133">
          <cell r="B133" t="str">
            <v>REC´s 2017 FW/UO</v>
          </cell>
        </row>
        <row r="134">
          <cell r="B134" t="str">
            <v>REC´s 2017 TIB</v>
          </cell>
        </row>
        <row r="135">
          <cell r="B135" t="str">
            <v>REC´s 2017 UA-I</v>
          </cell>
        </row>
        <row r="136">
          <cell r="B136" t="str">
            <v>REC´s 2017 UA-II</v>
          </cell>
        </row>
        <row r="137">
          <cell r="B137" t="str">
            <v>REC´s 2017 UO</v>
          </cell>
        </row>
        <row r="138">
          <cell r="B138" t="str">
            <v>REC´s 2017 UA</v>
          </cell>
        </row>
        <row r="139">
          <cell r="B139" t="str">
            <v>REC´s 2017 UO-I</v>
          </cell>
        </row>
        <row r="140">
          <cell r="B140" t="str">
            <v>REC´s 2017 UO-II</v>
          </cell>
        </row>
        <row r="141">
          <cell r="B141" t="str">
            <v>REC´s 2017 UTE</v>
          </cell>
        </row>
        <row r="142">
          <cell r="B142" t="str">
            <v>REC´S ESPECIAIS</v>
          </cell>
        </row>
        <row r="143">
          <cell r="B143" t="str">
            <v>REC´s UO</v>
          </cell>
        </row>
        <row r="144">
          <cell r="B144" t="str">
            <v>REC´s UO I</v>
          </cell>
        </row>
        <row r="145">
          <cell r="B145" t="str">
            <v>REC-311335</v>
          </cell>
        </row>
        <row r="146">
          <cell r="B146" t="str">
            <v>REC-313736</v>
          </cell>
        </row>
        <row r="147">
          <cell r="B147" t="str">
            <v>RECs 2017</v>
          </cell>
        </row>
        <row r="148">
          <cell r="B148" t="str">
            <v>RECs UA II (ROT.)</v>
          </cell>
        </row>
        <row r="149">
          <cell r="B149" t="str">
            <v>REFEITÓRIO CENTRAL</v>
          </cell>
        </row>
        <row r="150">
          <cell r="B150" t="str">
            <v>REGENERAÇÃO</v>
          </cell>
        </row>
        <row r="151">
          <cell r="B151" t="str">
            <v>RMA 1</v>
          </cell>
        </row>
        <row r="152">
          <cell r="B152" t="str">
            <v>RMA 5</v>
          </cell>
        </row>
        <row r="153">
          <cell r="B153" t="str">
            <v>RMA 7</v>
          </cell>
        </row>
        <row r="154">
          <cell r="B154" t="str">
            <v>RMA HD</v>
          </cell>
        </row>
        <row r="155">
          <cell r="B155" t="str">
            <v>RMA HDC</v>
          </cell>
        </row>
        <row r="156">
          <cell r="B156" t="str">
            <v>RMA 7D</v>
          </cell>
        </row>
        <row r="157">
          <cell r="B157" t="str">
            <v>RMA 8</v>
          </cell>
        </row>
        <row r="158">
          <cell r="B158" t="str">
            <v>RMA 9</v>
          </cell>
        </row>
        <row r="159">
          <cell r="B159" t="str">
            <v>RMA 9 E</v>
          </cell>
        </row>
        <row r="160">
          <cell r="B160" t="str">
            <v>RMA 9 I</v>
          </cell>
        </row>
        <row r="161">
          <cell r="B161" t="str">
            <v>RMA 9 M</v>
          </cell>
        </row>
        <row r="162">
          <cell r="B162" t="str">
            <v>SF-6</v>
          </cell>
        </row>
        <row r="163">
          <cell r="B163" t="str">
            <v>STEAM TRACE</v>
          </cell>
        </row>
        <row r="164">
          <cell r="B164" t="str">
            <v>TANCAGEM</v>
          </cell>
        </row>
        <row r="165">
          <cell r="B165" t="str">
            <v>TECHBIOS</v>
          </cell>
        </row>
        <row r="166">
          <cell r="B166" t="str">
            <v>TG-5301 B</v>
          </cell>
        </row>
        <row r="167">
          <cell r="B167" t="str">
            <v>TG-5301-D</v>
          </cell>
        </row>
        <row r="168">
          <cell r="B168" t="str">
            <v>TROCADORES UO-I</v>
          </cell>
        </row>
        <row r="169">
          <cell r="B169" t="str">
            <v>TURNO DESLOCADO</v>
          </cell>
        </row>
        <row r="170">
          <cell r="B170" t="str">
            <v>TURNO PARADA</v>
          </cell>
        </row>
        <row r="171">
          <cell r="B171" t="str">
            <v>VAZAMENTOS UO-II</v>
          </cell>
        </row>
        <row r="172">
          <cell r="B172" t="str">
            <v>VENT´S &amp; DRENOS</v>
          </cell>
        </row>
        <row r="173">
          <cell r="B173" t="str">
            <v>FB-1029</v>
          </cell>
        </row>
        <row r="174">
          <cell r="B174" t="str">
            <v>PAR. REGUL. UA-I</v>
          </cell>
        </row>
        <row r="175">
          <cell r="B175" t="str">
            <v>REGENER. A-2300</v>
          </cell>
        </row>
        <row r="176">
          <cell r="B176" t="str">
            <v>PAR. REGUL. UA-I_HH</v>
          </cell>
        </row>
        <row r="177">
          <cell r="B177" t="str">
            <v>BKM ALAGOAS</v>
          </cell>
        </row>
        <row r="178">
          <cell r="B178" t="str">
            <v>DA-5201a04</v>
          </cell>
        </row>
        <row r="179">
          <cell r="B179" t="str">
            <v>INSP. UO-I PAR.2019</v>
          </cell>
        </row>
        <row r="180">
          <cell r="B180" t="str">
            <v>INSP. UTE PAR.2019</v>
          </cell>
        </row>
        <row r="181">
          <cell r="B181" t="str">
            <v>INSP. UA-I PAR.2019</v>
          </cell>
        </row>
        <row r="182">
          <cell r="B182" t="str">
            <v>INSP. TIB PAR.2019</v>
          </cell>
        </row>
        <row r="183">
          <cell r="B183" t="str">
            <v>FB-970</v>
          </cell>
        </row>
        <row r="184">
          <cell r="B184" t="str">
            <v>FB-2051 B</v>
          </cell>
        </row>
        <row r="185">
          <cell r="B185" t="str">
            <v>FB-1006</v>
          </cell>
        </row>
        <row r="186">
          <cell r="B186" t="str">
            <v>FB-1006_HH</v>
          </cell>
        </row>
        <row r="187">
          <cell r="B187" t="str">
            <v>P-5301 C</v>
          </cell>
        </row>
        <row r="188">
          <cell r="B188" t="str">
            <v>P-5302 C</v>
          </cell>
        </row>
        <row r="189">
          <cell r="B189" t="str">
            <v>BA-4110</v>
          </cell>
        </row>
        <row r="190">
          <cell r="B190" t="str">
            <v>BA-4110_HH</v>
          </cell>
        </row>
        <row r="191">
          <cell r="B191" t="str">
            <v>BLACKOUT</v>
          </cell>
        </row>
        <row r="192">
          <cell r="B192" t="str">
            <v>EXTRA INSPEÇÃO</v>
          </cell>
        </row>
        <row r="193">
          <cell r="B193" t="str">
            <v>P-02B&amp;C</v>
          </cell>
        </row>
        <row r="194">
          <cell r="B194" t="str">
            <v>TUB. HID. SUL</v>
          </cell>
        </row>
        <row r="195">
          <cell r="B195" t="str">
            <v>D-5301A1&amp;A2</v>
          </cell>
        </row>
        <row r="196">
          <cell r="B196" t="str">
            <v>VAZAMENTOS UO-I</v>
          </cell>
        </row>
        <row r="197">
          <cell r="B197" t="str">
            <v>GB-5301</v>
          </cell>
        </row>
        <row r="198">
          <cell r="B198" t="str">
            <v>PLANO PINT. UTE</v>
          </cell>
        </row>
        <row r="199">
          <cell r="B199" t="str">
            <v>PLANO PINT. TUB. 9C</v>
          </cell>
        </row>
        <row r="200">
          <cell r="B200" t="str">
            <v>TUB. 9C (CALDEIRARIA)</v>
          </cell>
        </row>
        <row r="201">
          <cell r="B201" t="str">
            <v>TUB. 32C 2017 - DTG</v>
          </cell>
        </row>
        <row r="202">
          <cell r="B202" t="str">
            <v>BA-4101</v>
          </cell>
        </row>
        <row r="203">
          <cell r="B203" t="str">
            <v>BA-4101_HH</v>
          </cell>
        </row>
        <row r="204">
          <cell r="B204" t="str">
            <v>BA-1108</v>
          </cell>
        </row>
        <row r="205">
          <cell r="B205" t="str">
            <v>BA-1108_HH</v>
          </cell>
        </row>
        <row r="206">
          <cell r="B206" t="str">
            <v>BA-4106</v>
          </cell>
        </row>
        <row r="207">
          <cell r="B207" t="str">
            <v>BA-4106_HH</v>
          </cell>
        </row>
        <row r="208">
          <cell r="B208" t="str">
            <v>SSMA</v>
          </cell>
        </row>
        <row r="209">
          <cell r="B209" t="str">
            <v>PJ DEP - BA-4101</v>
          </cell>
        </row>
        <row r="210">
          <cell r="B210" t="str">
            <v>REC´s 2018 TIB</v>
          </cell>
        </row>
        <row r="211">
          <cell r="B211" t="str">
            <v>REC´s 2018 UO</v>
          </cell>
        </row>
        <row r="212">
          <cell r="B212" t="str">
            <v>REC´s 2018 UA</v>
          </cell>
        </row>
        <row r="213">
          <cell r="B213" t="str">
            <v>REC´s 2018 UTE</v>
          </cell>
        </row>
        <row r="214">
          <cell r="B214" t="str">
            <v>MB-5302A</v>
          </cell>
        </row>
        <row r="215">
          <cell r="B215" t="str">
            <v>PJ-0601157 (BA-4101)</v>
          </cell>
        </row>
        <row r="216">
          <cell r="B216" t="str">
            <v>PJ-0601157</v>
          </cell>
        </row>
        <row r="217">
          <cell r="B217" t="str">
            <v>PJ-0601133</v>
          </cell>
        </row>
        <row r="218">
          <cell r="B218" t="str">
            <v>PJ-0601179 (A-2300)</v>
          </cell>
        </row>
        <row r="219">
          <cell r="B219" t="str">
            <v>PJ-0601179 (A-2300)_HH</v>
          </cell>
        </row>
        <row r="220">
          <cell r="B220" t="str">
            <v>PJ-0601179 (A-300)</v>
          </cell>
        </row>
        <row r="221">
          <cell r="B221" t="str">
            <v>PJ-0600663 (SE-21)</v>
          </cell>
        </row>
        <row r="222">
          <cell r="B222" t="str">
            <v>PJ-06001147 (ILHA 6/9)_HH</v>
          </cell>
        </row>
        <row r="223">
          <cell r="B223" t="str">
            <v>PJ-06001147 (ILHA 6/9)</v>
          </cell>
        </row>
        <row r="224">
          <cell r="B224" t="str">
            <v>PJ-0600603 (FB's PTE)</v>
          </cell>
        </row>
        <row r="225">
          <cell r="B225" t="str">
            <v>PJ-0600603 (FB's PTE)_HH</v>
          </cell>
        </row>
        <row r="226">
          <cell r="B226" t="str">
            <v>PJ-0601175 (TEGAL)</v>
          </cell>
        </row>
        <row r="227">
          <cell r="B227" t="str">
            <v>PJ-0601175 (TEGAL)_HH</v>
          </cell>
        </row>
        <row r="228">
          <cell r="B228" t="str">
            <v>PJ-0601035 (TEGAL)</v>
          </cell>
        </row>
        <row r="229">
          <cell r="B229" t="str">
            <v>PJ-0600952 (UTE)</v>
          </cell>
        </row>
        <row r="230">
          <cell r="B230" t="str">
            <v>PJ-0601717 (UTE)</v>
          </cell>
        </row>
        <row r="231">
          <cell r="B231" t="str">
            <v>PJ-0601717 (UTE)_HH</v>
          </cell>
        </row>
        <row r="232">
          <cell r="B232" t="str">
            <v>PJ-0601019 (A-2350)</v>
          </cell>
        </row>
        <row r="233">
          <cell r="B233" t="str">
            <v>PJ-0601019 (A-2350)_HH</v>
          </cell>
        </row>
        <row r="234">
          <cell r="B234" t="str">
            <v>PJ-0601158</v>
          </cell>
        </row>
        <row r="235">
          <cell r="B235" t="str">
            <v>PJ-0600478 (A-2300)</v>
          </cell>
        </row>
        <row r="236">
          <cell r="B236" t="str">
            <v>PJ-0600478 (A-2300)_HH</v>
          </cell>
        </row>
        <row r="237">
          <cell r="B237" t="str">
            <v>PJ-0600603 (FB-973)</v>
          </cell>
        </row>
        <row r="238">
          <cell r="B238" t="str">
            <v>PJ-0600596</v>
          </cell>
        </row>
        <row r="239">
          <cell r="B239" t="str">
            <v>PJ-0600596_HH</v>
          </cell>
        </row>
        <row r="240">
          <cell r="B240" t="str">
            <v>PJ-0601509</v>
          </cell>
        </row>
        <row r="241">
          <cell r="B241" t="str">
            <v>PJ-0601509_HH</v>
          </cell>
        </row>
        <row r="242">
          <cell r="B242" t="str">
            <v>PJ-0601262</v>
          </cell>
        </row>
        <row r="243">
          <cell r="B243" t="str">
            <v>PJ-0601820</v>
          </cell>
        </row>
        <row r="244">
          <cell r="B244" t="str">
            <v>PJ-0601820_HH</v>
          </cell>
        </row>
        <row r="245">
          <cell r="B245" t="str">
            <v>PJ-0601172</v>
          </cell>
        </row>
        <row r="246">
          <cell r="B246" t="str">
            <v>PJ-0601432</v>
          </cell>
        </row>
        <row r="247">
          <cell r="B247" t="str">
            <v>PJ-0601432_HH</v>
          </cell>
        </row>
        <row r="248">
          <cell r="B248" t="str">
            <v>PJ-0601415</v>
          </cell>
        </row>
        <row r="249">
          <cell r="B249" t="str">
            <v>GV-5301 B</v>
          </cell>
        </row>
        <row r="250">
          <cell r="B250" t="str">
            <v>GV-5301 B_HH</v>
          </cell>
        </row>
        <row r="251">
          <cell r="B251" t="str">
            <v>PJ-0600782 (DA-4104)</v>
          </cell>
        </row>
        <row r="252">
          <cell r="B252" t="str">
            <v>DTG A-1000</v>
          </cell>
        </row>
        <row r="253">
          <cell r="B253" t="str">
            <v>DTG A-1000_HH</v>
          </cell>
        </row>
        <row r="254">
          <cell r="B254" t="str">
            <v>A-350</v>
          </cell>
        </row>
        <row r="255">
          <cell r="B255" t="str">
            <v>PLANTÃO</v>
          </cell>
        </row>
        <row r="256">
          <cell r="B256" t="str">
            <v>DA-4103</v>
          </cell>
        </row>
        <row r="257">
          <cell r="B257" t="str">
            <v>CXS CD/OD</v>
          </cell>
        </row>
        <row r="258">
          <cell r="B258" t="str">
            <v>ELÉTRICA</v>
          </cell>
        </row>
        <row r="259">
          <cell r="B259" t="str">
            <v>PAR. A-350</v>
          </cell>
        </row>
        <row r="260">
          <cell r="B260" t="str">
            <v>PAR. A-350_HH</v>
          </cell>
        </row>
        <row r="261">
          <cell r="B261" t="str">
            <v>FB-1009</v>
          </cell>
        </row>
        <row r="262">
          <cell r="B262" t="str">
            <v>FB-973</v>
          </cell>
        </row>
        <row r="263">
          <cell r="B263" t="str">
            <v>FB-1009_HH</v>
          </cell>
        </row>
        <row r="264">
          <cell r="B264" t="str">
            <v>FB-963 A</v>
          </cell>
        </row>
        <row r="265">
          <cell r="B265" t="str">
            <v>FB-963 A_HH</v>
          </cell>
        </row>
        <row r="266">
          <cell r="B266" t="str">
            <v>LINHA FW</v>
          </cell>
        </row>
        <row r="267">
          <cell r="B267" t="str">
            <v>BA-1104 (BARREIRAS)</v>
          </cell>
        </row>
        <row r="268">
          <cell r="B268" t="str">
            <v>BA-4102 (BARREIRAS)</v>
          </cell>
        </row>
        <row r="269">
          <cell r="B269" t="str">
            <v>LINHA DE 20"&amp;60"</v>
          </cell>
        </row>
        <row r="270">
          <cell r="B270" t="str">
            <v>LH DE CI (GV-5301 D)</v>
          </cell>
        </row>
        <row r="271">
          <cell r="B271" t="str">
            <v>UA-III</v>
          </cell>
        </row>
        <row r="272">
          <cell r="B272" t="str">
            <v>ADEQUAÇÃO A-350</v>
          </cell>
        </row>
        <row r="273">
          <cell r="B273" t="str">
            <v>GBM-1940-AX</v>
          </cell>
        </row>
        <row r="274">
          <cell r="B274" t="str">
            <v>PJ_PR-15002_ISOL.</v>
          </cell>
        </row>
        <row r="275">
          <cell r="B275" t="str">
            <v>PJ_A-1000_ISOL.</v>
          </cell>
        </row>
        <row r="276">
          <cell r="B276" t="str">
            <v>FB-1052</v>
          </cell>
        </row>
        <row r="277">
          <cell r="B277" t="str">
            <v>BA-1112 (BARREIRAS)</v>
          </cell>
        </row>
        <row r="278">
          <cell r="B278" t="str">
            <v>BANDEIJAMENTO A-1060</v>
          </cell>
        </row>
        <row r="279">
          <cell r="B279" t="str">
            <v>GBT-1201</v>
          </cell>
        </row>
        <row r="280">
          <cell r="B280" t="str">
            <v>BA-1106_HH</v>
          </cell>
        </row>
        <row r="281">
          <cell r="B281" t="str">
            <v>BA-1106</v>
          </cell>
        </row>
        <row r="282">
          <cell r="B282" t="str">
            <v>GV-5301 C</v>
          </cell>
        </row>
        <row r="283">
          <cell r="B283" t="str">
            <v>GV-5301 A</v>
          </cell>
        </row>
        <row r="284">
          <cell r="B284" t="str">
            <v>GV-5301 A_HH</v>
          </cell>
        </row>
        <row r="285">
          <cell r="B285" t="str">
            <v>GARANTIA</v>
          </cell>
        </row>
        <row r="286">
          <cell r="B286" t="str">
            <v>GI-4101 A</v>
          </cell>
        </row>
        <row r="287">
          <cell r="B287" t="str">
            <v>GI-4101 A_HH</v>
          </cell>
        </row>
        <row r="288">
          <cell r="B288" t="str">
            <v>EF-25201 - TEGAL</v>
          </cell>
        </row>
        <row r="289">
          <cell r="B289" t="str">
            <v>FB-1003 X</v>
          </cell>
        </row>
        <row r="290">
          <cell r="B290" t="str">
            <v>FB-961 D</v>
          </cell>
        </row>
        <row r="291">
          <cell r="B291" t="str">
            <v>TEGAL_DTG</v>
          </cell>
        </row>
        <row r="292">
          <cell r="B292" t="str">
            <v>P-5302 A</v>
          </cell>
        </row>
        <row r="293">
          <cell r="B293" t="str">
            <v>...</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row>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
      <sheetName val="Planejad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DHT (2)"/>
      <sheetName val="DHT_CIVIL"/>
      <sheetName val="TRANSP."/>
      <sheetName val="RATEIO-RMAHD"/>
      <sheetName val="RES.G"/>
      <sheetName val="RES.G (2)"/>
      <sheetName val="RES.1"/>
      <sheetName val="MODELO VALORES"/>
      <sheetName val="ADN_HE"/>
    </sheetNames>
    <sheetDataSet>
      <sheetData sheetId="0">
        <row r="107">
          <cell r="B107" t="str">
            <v>VAN(AP.&amp;RET.)</v>
          </cell>
        </row>
        <row r="108">
          <cell r="B108" t="str">
            <v>VAN(RET.)</v>
          </cell>
        </row>
        <row r="109">
          <cell r="B109" t="str">
            <v>TAXI(AP.&amp;RET.)</v>
          </cell>
        </row>
        <row r="110">
          <cell r="B110" t="str">
            <v>TAXI(RET.)</v>
          </cell>
        </row>
        <row r="111">
          <cell r="B111" t="str">
            <v>N/A</v>
          </cell>
        </row>
        <row r="112">
          <cell r="B1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EQUIPE"/>
      <sheetName val="CUBO"/>
      <sheetName val="DADOS"/>
      <sheetName val="EQUIPES"/>
      <sheetName val="MOV.AND."/>
      <sheetName val="MAPA"/>
      <sheetName val="SCM"/>
    </sheetNames>
    <sheetDataSet>
      <sheetData sheetId="0" refreshError="1"/>
      <sheetData sheetId="1">
        <row r="87">
          <cell r="B87" t="str">
            <v>IESE</v>
          </cell>
        </row>
        <row r="88">
          <cell r="B88" t="str">
            <v>SAO II</v>
          </cell>
        </row>
        <row r="89">
          <cell r="B89" t="str">
            <v>UA I</v>
          </cell>
        </row>
        <row r="90">
          <cell r="B90" t="str">
            <v>UA II</v>
          </cell>
        </row>
        <row r="91">
          <cell r="B91" t="str">
            <v>UO I</v>
          </cell>
        </row>
        <row r="92">
          <cell r="B92" t="str">
            <v>UO II</v>
          </cell>
        </row>
        <row r="93">
          <cell r="B93" t="str">
            <v>...</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FAT.SEMANAL"/>
      <sheetName val="RDO_NOVO"/>
      <sheetName val="APRV OMs"/>
      <sheetName val="CORREÇÃO"/>
      <sheetName val="HH"/>
      <sheetName val="FAT.ATIV."/>
      <sheetName val="HISTOGRAMA"/>
      <sheetName val="EXT.HH"/>
      <sheetName val="PLAN.BASE"/>
      <sheetName val="CONF BM"/>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Despesas</v>
          </cell>
        </row>
        <row r="41">
          <cell r="B41" t="str">
            <v>Ajudante</v>
          </cell>
        </row>
        <row r="42">
          <cell r="B42" t="str">
            <v>Ajudante - H.E.</v>
          </cell>
        </row>
        <row r="43">
          <cell r="B43" t="str">
            <v>MOBILIZAÇÃO - 8 DIAS</v>
          </cell>
        </row>
        <row r="44">
          <cell r="B44" t="str">
            <v>FUNÇÃO</v>
          </cell>
        </row>
        <row r="46">
          <cell r="B46" t="str">
            <v>EQUIPE_ANDAIME</v>
          </cell>
        </row>
        <row r="47">
          <cell r="B47" t="str">
            <v>EQUIPE_CIVIL</v>
          </cell>
        </row>
        <row r="48">
          <cell r="B48" t="str">
            <v>EQUIPE_ISOLAMENTO</v>
          </cell>
        </row>
        <row r="49">
          <cell r="B49" t="str">
            <v>EQUIPE_PINTURA</v>
          </cell>
        </row>
        <row r="50">
          <cell r="B50" t="str">
            <v>TOTAL</v>
          </cell>
        </row>
      </sheetData>
      <sheetData sheetId="1" refreshError="1"/>
      <sheetData sheetId="2" refreshError="1"/>
      <sheetData sheetId="3">
        <row r="8">
          <cell r="E8">
            <v>973338223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
      <sheetName val="FONTE"/>
      <sheetName val="RESUMO_CAPA oficial"/>
      <sheetName val="FOLHA DE ROSTO"/>
      <sheetName val="ASM."/>
      <sheetName val="ASM"/>
      <sheetName val="CSV. AS"/>
      <sheetName val="BMM"/>
      <sheetName val="CSV.BM"/>
      <sheetName val="MC"/>
      <sheetName val="TIMELINE"/>
      <sheetName val="EQUIP"/>
      <sheetName val="TUB"/>
      <sheetName val="TABELAS"/>
      <sheetName val="VALORES"/>
      <sheetName val="PU EQPT"/>
      <sheetName val="PREÇOS"/>
      <sheetName val="INFO"/>
      <sheetName val="HH"/>
      <sheetName val="DHT"/>
      <sheetName val="FOLHA HH"/>
      <sheetName val="Pedido"/>
      <sheetName val="RECOMPOSIÇÃO"/>
      <sheetName val="REMOÇÃO"/>
    </sheetNames>
    <sheetDataSet>
      <sheetData sheetId="0" refreshError="1"/>
      <sheetData sheetId="1">
        <row r="4">
          <cell r="B4" t="str">
            <v>JAIRO</v>
          </cell>
          <cell r="D4" t="str">
            <v>A-710 - FIREPRO</v>
          </cell>
        </row>
        <row r="5">
          <cell r="B5" t="str">
            <v>PEDRO LÚCIO</v>
          </cell>
          <cell r="D5" t="str">
            <v>A-328</v>
          </cell>
        </row>
        <row r="6">
          <cell r="B6" t="str">
            <v>CLEBER</v>
          </cell>
          <cell r="D6" t="str">
            <v>CHARUTO 15</v>
          </cell>
        </row>
        <row r="7">
          <cell r="D7" t="str">
            <v>CHARUTO 14</v>
          </cell>
        </row>
        <row r="8">
          <cell r="D8" t="str">
            <v>CALDEIRA 40 - ISO.</v>
          </cell>
        </row>
        <row r="25">
          <cell r="B25" t="str">
            <v>VICENTE</v>
          </cell>
          <cell r="C25" t="str">
            <v>PVC</v>
          </cell>
        </row>
        <row r="26">
          <cell r="B26" t="str">
            <v>LUCIANO</v>
          </cell>
          <cell r="C26" t="str">
            <v>CLORO SODA</v>
          </cell>
        </row>
        <row r="33">
          <cell r="B33" t="str">
            <v>...</v>
          </cell>
        </row>
        <row r="46">
          <cell r="B46" t="str">
            <v>Container ADM - Mês</v>
          </cell>
        </row>
        <row r="47">
          <cell r="B47" t="str">
            <v>Container Almox - Mês</v>
          </cell>
        </row>
        <row r="48">
          <cell r="B48" t="str">
            <v>Toldo 4x4 - Mês</v>
          </cell>
        </row>
        <row r="51">
          <cell r="B51" t="str">
            <v>...</v>
          </cell>
        </row>
        <row r="69">
          <cell r="D69" t="str">
            <v>...</v>
          </cell>
        </row>
        <row r="624">
          <cell r="B624" t="str">
            <v>DATA</v>
          </cell>
        </row>
        <row r="625">
          <cell r="B625">
            <v>44064</v>
          </cell>
        </row>
        <row r="626">
          <cell r="B626">
            <v>44065</v>
          </cell>
        </row>
        <row r="627">
          <cell r="B627">
            <v>44066</v>
          </cell>
        </row>
        <row r="628">
          <cell r="B628">
            <v>44067</v>
          </cell>
        </row>
        <row r="629">
          <cell r="B629">
            <v>44068</v>
          </cell>
        </row>
        <row r="630">
          <cell r="B630">
            <v>44069</v>
          </cell>
        </row>
        <row r="631">
          <cell r="B631">
            <v>44070</v>
          </cell>
        </row>
        <row r="632">
          <cell r="B632">
            <v>44071</v>
          </cell>
        </row>
        <row r="633">
          <cell r="B633">
            <v>44072</v>
          </cell>
        </row>
        <row r="634">
          <cell r="B634">
            <v>44073</v>
          </cell>
        </row>
        <row r="635">
          <cell r="B635">
            <v>44074</v>
          </cell>
        </row>
        <row r="636">
          <cell r="B636">
            <v>44075</v>
          </cell>
        </row>
        <row r="637">
          <cell r="B637">
            <v>44076</v>
          </cell>
        </row>
        <row r="638">
          <cell r="B638">
            <v>44077</v>
          </cell>
        </row>
      </sheetData>
      <sheetData sheetId="2" refreshError="1"/>
      <sheetData sheetId="3" refreshError="1"/>
      <sheetData sheetId="4"/>
      <sheetData sheetId="5"/>
      <sheetData sheetId="6" refreshError="1"/>
      <sheetData sheetId="7">
        <row r="19">
          <cell r="B19" t="str">
            <v>10/1010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0</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DADOS"/>
      <sheetName val="EQUIPES"/>
      <sheetName val="PRODUTIVIDADE"/>
      <sheetName val="MOV.AND."/>
      <sheetName val="MAPA_BRK"/>
      <sheetName val="MAPA_ENC"/>
      <sheetName val="Res.BM_HH"/>
      <sheetName val="Anx.BM_HH"/>
      <sheetName val="Rateio"/>
      <sheetName val="Res.BM_MM"/>
      <sheetName val="Anx.BM_MM"/>
      <sheetName val="EQUIPES (2)"/>
      <sheetName val="PRODUTIVIDADE (2)"/>
    </sheetNames>
    <sheetDataSet>
      <sheetData sheetId="0"/>
      <sheetData sheetId="1">
        <row r="81">
          <cell r="B81" t="str">
            <v>ÁREA</v>
          </cell>
        </row>
        <row r="82">
          <cell r="B82" t="str">
            <v>IESE</v>
          </cell>
        </row>
        <row r="83">
          <cell r="B83" t="str">
            <v>SAO</v>
          </cell>
        </row>
        <row r="84">
          <cell r="B84" t="str">
            <v>UA I</v>
          </cell>
        </row>
        <row r="85">
          <cell r="B85" t="str">
            <v>UA II</v>
          </cell>
        </row>
        <row r="86">
          <cell r="B86" t="str">
            <v>UO I</v>
          </cell>
        </row>
        <row r="87">
          <cell r="B87" t="str">
            <v>UO II</v>
          </cell>
        </row>
        <row r="132">
          <cell r="B132" t="str">
            <v>TIPO DE ANDAIME</v>
          </cell>
        </row>
        <row r="133">
          <cell r="B133" t="str">
            <v>BALANÇINHO</v>
          </cell>
        </row>
        <row r="134">
          <cell r="B134" t="str">
            <v>BANCADA</v>
          </cell>
        </row>
        <row r="135">
          <cell r="B135" t="str">
            <v>CABANA</v>
          </cell>
        </row>
        <row r="136">
          <cell r="B136" t="str">
            <v>ESCADA DE ACESSO</v>
          </cell>
        </row>
        <row r="137">
          <cell r="B137" t="str">
            <v>ESCADA DE FUGA</v>
          </cell>
        </row>
        <row r="138">
          <cell r="B138" t="str">
            <v>ESCORAMENTO</v>
          </cell>
        </row>
        <row r="139">
          <cell r="B139" t="str">
            <v>GUARDA-CORPO</v>
          </cell>
        </row>
        <row r="140">
          <cell r="B140" t="str">
            <v>PASSARELA</v>
          </cell>
        </row>
        <row r="141">
          <cell r="B141" t="str">
            <v>PAU DE CARGA</v>
          </cell>
        </row>
        <row r="142">
          <cell r="B142" t="str">
            <v>TORRE</v>
          </cell>
        </row>
        <row r="143">
          <cell r="B143" t="str">
            <v>TORRE DE RODÍZIO</v>
          </cell>
        </row>
        <row r="144">
          <cell r="B144" t="str">
            <v>TORRE P/ ELEVADOR</v>
          </cell>
        </row>
        <row r="145">
          <cell r="B145" t="str">
            <v>ACESSO</v>
          </cell>
        </row>
        <row r="146">
          <cell r="B146" t="str">
            <v>CAVALETE</v>
          </cell>
        </row>
        <row r="147">
          <cell r="B147" t="str">
            <v>CERCADO</v>
          </cell>
        </row>
        <row r="148">
          <cell r="B148" t="str">
            <v>CORRIMÃO</v>
          </cell>
        </row>
        <row r="149">
          <cell r="B149" t="str">
            <v>ESCADA</v>
          </cell>
        </row>
        <row r="150">
          <cell r="B150" t="str">
            <v>LINHA DE VIDA</v>
          </cell>
        </row>
        <row r="151">
          <cell r="B151" t="str">
            <v>PLATAFORMA</v>
          </cell>
        </row>
        <row r="152">
          <cell r="B152" t="str">
            <v>RAMPA</v>
          </cell>
        </row>
        <row r="153">
          <cell r="B153" t="str">
            <v>SUPORTE</v>
          </cell>
        </row>
        <row r="154">
          <cell r="B154" t="str">
            <v>TRAVAMENTO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efreshError="1">
        <row r="4">
          <cell r="A4">
            <v>10</v>
          </cell>
          <cell r="B4" t="str">
            <v>Calhas e Painéis de Lã de Vidro/Lã de Ro</v>
          </cell>
        </row>
        <row r="5">
          <cell r="A5">
            <v>20</v>
          </cell>
          <cell r="B5" t="str">
            <v>Serviços de Poliuretano Injetado</v>
          </cell>
        </row>
        <row r="6">
          <cell r="A6">
            <v>30</v>
          </cell>
          <cell r="B6" t="str">
            <v>Serv. de Isolam. Térm. a Quente em Equip</v>
          </cell>
        </row>
        <row r="7">
          <cell r="A7">
            <v>40</v>
          </cell>
          <cell r="B7" t="str">
            <v>Serv. de Isolamento Térm.a Frio em Equip</v>
          </cell>
        </row>
        <row r="8">
          <cell r="A8">
            <v>50</v>
          </cell>
          <cell r="B8" t="str">
            <v>Serviços de Refratamento</v>
          </cell>
        </row>
        <row r="9">
          <cell r="A9">
            <v>60</v>
          </cell>
          <cell r="B9" t="str">
            <v>Serviços Executados por Administração</v>
          </cell>
        </row>
        <row r="10">
          <cell r="A10">
            <v>70</v>
          </cell>
          <cell r="B10" t="str">
            <v>Serv. Equipam. a Frio Com Polisocianurat</v>
          </cell>
        </row>
        <row r="11">
          <cell r="A11">
            <v>80</v>
          </cell>
          <cell r="B11" t="str">
            <v>Serv. Equip.a Quente com Revest. em Aço</v>
          </cell>
        </row>
        <row r="12">
          <cell r="A12">
            <v>90</v>
          </cell>
          <cell r="B12" t="str">
            <v>Calhas e Painéis de Lã Vidro/Lã Rocha 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TRANSPORTE"/>
      <sheetName val="RESUMO"/>
      <sheetName val="BM_DHT"/>
      <sheetName val="BM_TRANSPORTE"/>
    </sheetNames>
    <sheetDataSet>
      <sheetData sheetId="0">
        <row r="73">
          <cell r="B73" t="str">
            <v>ANDRÉ MATOS</v>
          </cell>
        </row>
        <row r="129">
          <cell r="B129" t="str">
            <v>#DIG.</v>
          </cell>
        </row>
        <row r="130">
          <cell r="B130" t="str">
            <v>FLARE</v>
          </cell>
        </row>
        <row r="131">
          <cell r="B131" t="str">
            <v>PONTE ROLANTE</v>
          </cell>
        </row>
        <row r="132">
          <cell r="B132" t="str">
            <v>APOIO PINTURA</v>
          </cell>
        </row>
        <row r="133">
          <cell r="B133" t="str">
            <v>RECUPERAÇÃO DE ESTRUTURAS</v>
          </cell>
        </row>
        <row r="134">
          <cell r="B134" t="str">
            <v>LINHAS PROVISÓRIAS</v>
          </cell>
        </row>
        <row r="135">
          <cell r="B135" t="str">
            <v>APOIO OPERACIONAL</v>
          </cell>
        </row>
        <row r="136">
          <cell r="B136" t="str">
            <v>INSTALAÇÕES PROVISÓRIAS</v>
          </cell>
        </row>
        <row r="137">
          <cell r="B137" t="str">
            <v>INSTALAÇÃO DE TELAS</v>
          </cell>
        </row>
        <row r="138">
          <cell r="B138" t="str">
            <v>MI</v>
          </cell>
        </row>
        <row r="139">
          <cell r="B139" t="str">
            <v>ASE</v>
          </cell>
        </row>
        <row r="140">
          <cell r="B140" t="str">
            <v>BA-1103_HH</v>
          </cell>
        </row>
        <row r="141">
          <cell r="B141" t="str">
            <v>BA-1101</v>
          </cell>
        </row>
        <row r="142">
          <cell r="B142" t="str">
            <v>BA-1101_HH</v>
          </cell>
        </row>
        <row r="143">
          <cell r="B143" t="str">
            <v>CENTRAL CAMAÇARI</v>
          </cell>
        </row>
        <row r="144">
          <cell r="B144" t="str">
            <v>DA-2351 B</v>
          </cell>
        </row>
        <row r="145">
          <cell r="B145" t="str">
            <v>DA-4406</v>
          </cell>
        </row>
        <row r="146">
          <cell r="B146" t="str">
            <v>DA-5208</v>
          </cell>
        </row>
        <row r="147">
          <cell r="B147" t="str">
            <v>DA-5258</v>
          </cell>
        </row>
        <row r="148">
          <cell r="B148" t="str">
            <v>A-2300</v>
          </cell>
        </row>
        <row r="149">
          <cell r="B149" t="str">
            <v>DEP</v>
          </cell>
        </row>
        <row r="150">
          <cell r="B150" t="str">
            <v>DTG</v>
          </cell>
        </row>
        <row r="151">
          <cell r="B151" t="str">
            <v>DTG FORNOS</v>
          </cell>
        </row>
        <row r="152">
          <cell r="B152" t="str">
            <v>DTG REC´s 2017</v>
          </cell>
        </row>
        <row r="153">
          <cell r="B153" t="str">
            <v>DTG REC´s 2018</v>
          </cell>
        </row>
        <row r="154">
          <cell r="B154" t="str">
            <v>DTG TIB</v>
          </cell>
        </row>
        <row r="155">
          <cell r="B155" t="str">
            <v>DTG UA</v>
          </cell>
        </row>
        <row r="156">
          <cell r="B156" t="str">
            <v>DTG UA-III</v>
          </cell>
        </row>
        <row r="157">
          <cell r="B157" t="str">
            <v>DTG UO</v>
          </cell>
        </row>
        <row r="158">
          <cell r="B158" t="str">
            <v>DTP ( FIBRAS )</v>
          </cell>
        </row>
        <row r="159">
          <cell r="B159" t="str">
            <v>EA-4501 A</v>
          </cell>
        </row>
        <row r="160">
          <cell r="B160" t="str">
            <v>EF-1900 B</v>
          </cell>
        </row>
        <row r="161">
          <cell r="B161" t="str">
            <v>EF-1900 I</v>
          </cell>
        </row>
        <row r="162">
          <cell r="B162" t="str">
            <v>EF-1900A</v>
          </cell>
        </row>
        <row r="163">
          <cell r="B163" t="str">
            <v>EF-1900B</v>
          </cell>
        </row>
        <row r="164">
          <cell r="B164" t="str">
            <v>EQUIPE TELHADO</v>
          </cell>
        </row>
        <row r="165">
          <cell r="B165" t="str">
            <v>EXTRA</v>
          </cell>
        </row>
        <row r="166">
          <cell r="B166" t="str">
            <v>EQUIPE EXTRA UTE</v>
          </cell>
        </row>
        <row r="167">
          <cell r="B167" t="str">
            <v>UTE SUL</v>
          </cell>
        </row>
        <row r="168">
          <cell r="B168" t="str">
            <v>FB-952 A</v>
          </cell>
        </row>
        <row r="169">
          <cell r="B169" t="str">
            <v>FB-951 D</v>
          </cell>
        </row>
        <row r="170">
          <cell r="B170" t="str">
            <v>FB-952 A_MM</v>
          </cell>
        </row>
        <row r="171">
          <cell r="B171" t="str">
            <v>FB-952 B</v>
          </cell>
        </row>
        <row r="172">
          <cell r="B172" t="str">
            <v>FB-967</v>
          </cell>
        </row>
        <row r="173">
          <cell r="B173" t="str">
            <v>FB-966</v>
          </cell>
        </row>
        <row r="174">
          <cell r="B174" t="str">
            <v>FB-1002 X</v>
          </cell>
        </row>
        <row r="175">
          <cell r="B175" t="str">
            <v>FB-4061</v>
          </cell>
        </row>
        <row r="176">
          <cell r="B176" t="str">
            <v>FB-4061_HH</v>
          </cell>
        </row>
        <row r="177">
          <cell r="B177" t="str">
            <v>TEGAL</v>
          </cell>
        </row>
        <row r="178">
          <cell r="B178" t="str">
            <v>FORNOS</v>
          </cell>
        </row>
        <row r="179">
          <cell r="B179" t="str">
            <v>DTG FORNOS</v>
          </cell>
        </row>
        <row r="180">
          <cell r="B180" t="str">
            <v>GPA UA I</v>
          </cell>
        </row>
        <row r="181">
          <cell r="B181" t="str">
            <v>GPA UA II</v>
          </cell>
        </row>
        <row r="182">
          <cell r="B182" t="str">
            <v>GPA UO I</v>
          </cell>
        </row>
        <row r="183">
          <cell r="B183" t="str">
            <v>GPA UO II</v>
          </cell>
        </row>
        <row r="184">
          <cell r="B184" t="str">
            <v>GPA UTE</v>
          </cell>
        </row>
        <row r="185">
          <cell r="B185" t="str">
            <v>GV-5301 D</v>
          </cell>
        </row>
        <row r="186">
          <cell r="B186" t="str">
            <v>GV-5301 H_HH</v>
          </cell>
        </row>
        <row r="187">
          <cell r="B187" t="str">
            <v>GV-5301 D_HH</v>
          </cell>
        </row>
        <row r="188">
          <cell r="B188" t="str">
            <v>GV-5301 E</v>
          </cell>
        </row>
        <row r="189">
          <cell r="B189" t="str">
            <v>GV-5301 E_HH</v>
          </cell>
        </row>
        <row r="190">
          <cell r="B190" t="str">
            <v>GV-5301 H</v>
          </cell>
        </row>
        <row r="191">
          <cell r="B191" t="str">
            <v>INSP. CATÓDICA UO-I</v>
          </cell>
        </row>
        <row r="192">
          <cell r="B192" t="str">
            <v>INS-PARADA</v>
          </cell>
        </row>
        <row r="193">
          <cell r="B193" t="str">
            <v>INSPEÇÃO</v>
          </cell>
        </row>
        <row r="194">
          <cell r="B194" t="str">
            <v>INSPEÇÃO PRÉ-PARADA</v>
          </cell>
        </row>
        <row r="195">
          <cell r="B195" t="str">
            <v>ISOL. A-1000</v>
          </cell>
        </row>
        <row r="196">
          <cell r="B196" t="str">
            <v>LAB. UA-I</v>
          </cell>
        </row>
        <row r="197">
          <cell r="B197" t="str">
            <v>LINHA DE FACILIDADES</v>
          </cell>
        </row>
        <row r="198">
          <cell r="B198" t="str">
            <v>LINHA DE FW</v>
          </cell>
        </row>
        <row r="199">
          <cell r="B199" t="str">
            <v>LINHA DE V-15 EXTERNO</v>
          </cell>
        </row>
        <row r="200">
          <cell r="B200" t="str">
            <v>LINHA DE V-15 INTERNO</v>
          </cell>
        </row>
        <row r="201">
          <cell r="B201" t="str">
            <v>MB-5301G</v>
          </cell>
        </row>
        <row r="202">
          <cell r="B202" t="str">
            <v>NOTAS GM - EA-1142</v>
          </cell>
        </row>
        <row r="203">
          <cell r="B203" t="str">
            <v>NOTAS Z-3</v>
          </cell>
        </row>
        <row r="204">
          <cell r="B204" t="str">
            <v>PAR. UA-II 2018_HH</v>
          </cell>
        </row>
        <row r="205">
          <cell r="B205" t="str">
            <v>PARADA</v>
          </cell>
        </row>
        <row r="206">
          <cell r="B206" t="str">
            <v>PARADA (PJ)</v>
          </cell>
        </row>
        <row r="207">
          <cell r="B207" t="str">
            <v>PARADA UA-II 2018</v>
          </cell>
        </row>
        <row r="208">
          <cell r="B208" t="str">
            <v>PE-3</v>
          </cell>
        </row>
        <row r="209">
          <cell r="B209" t="str">
            <v>PIT STOP</v>
          </cell>
        </row>
        <row r="210">
          <cell r="B210" t="str">
            <v>PIT STOP A-350</v>
          </cell>
        </row>
        <row r="211">
          <cell r="B211" t="str">
            <v>PIT STOP A-5100</v>
          </cell>
        </row>
        <row r="212">
          <cell r="B212" t="str">
            <v>PGM-2019_UO-I</v>
          </cell>
        </row>
        <row r="213">
          <cell r="B213" t="str">
            <v>PGM-2019_UO-I_HH</v>
          </cell>
        </row>
        <row r="214">
          <cell r="B214" t="str">
            <v>PIT STOP A-5200</v>
          </cell>
        </row>
        <row r="215">
          <cell r="B215" t="str">
            <v>PIT STOP A-2500</v>
          </cell>
        </row>
        <row r="216">
          <cell r="B216" t="str">
            <v>BA-1111 (BARREIRAS)</v>
          </cell>
        </row>
        <row r="217">
          <cell r="B217" t="str">
            <v>A-2500</v>
          </cell>
        </row>
        <row r="218">
          <cell r="B218" t="str">
            <v>BA-1107</v>
          </cell>
        </row>
        <row r="219">
          <cell r="B219" t="str">
            <v>PJ - A-1000</v>
          </cell>
        </row>
        <row r="220">
          <cell r="B220" t="str">
            <v>PJ - EA-4417</v>
          </cell>
        </row>
        <row r="221">
          <cell r="B221" t="str">
            <v>PJ A-1900</v>
          </cell>
        </row>
        <row r="222">
          <cell r="B222" t="str">
            <v>PJ A-300</v>
          </cell>
        </row>
        <row r="223">
          <cell r="B223" t="str">
            <v>PJ-EA-1501 A/B</v>
          </cell>
        </row>
        <row r="224">
          <cell r="B224" t="str">
            <v>EA-1501</v>
          </cell>
        </row>
        <row r="225">
          <cell r="B225" t="str">
            <v>PJ-EA-4417 A/B</v>
          </cell>
        </row>
        <row r="226">
          <cell r="B226" t="str">
            <v>PQ B-01</v>
          </cell>
        </row>
        <row r="227">
          <cell r="B227" t="str">
            <v>PQ B-02</v>
          </cell>
        </row>
        <row r="228">
          <cell r="B228" t="str">
            <v>PRÉ-PARADA</v>
          </cell>
        </row>
        <row r="229">
          <cell r="B229" t="str">
            <v>PROJ. A-1000</v>
          </cell>
        </row>
        <row r="230">
          <cell r="B230" t="str">
            <v>PT-10</v>
          </cell>
        </row>
        <row r="231">
          <cell r="B231" t="str">
            <v>REC´s 2017 FW/UA</v>
          </cell>
        </row>
        <row r="232">
          <cell r="B232" t="str">
            <v>REC´s 2017 FW/UO</v>
          </cell>
        </row>
        <row r="233">
          <cell r="B233" t="str">
            <v>REC´s 2017 TIB</v>
          </cell>
        </row>
        <row r="234">
          <cell r="B234" t="str">
            <v>REC´s 2017 UA-I</v>
          </cell>
        </row>
        <row r="235">
          <cell r="B235" t="str">
            <v>REC´s 2017 UA-II</v>
          </cell>
        </row>
        <row r="236">
          <cell r="B236" t="str">
            <v>REC´s 2019 UO</v>
          </cell>
        </row>
        <row r="237">
          <cell r="B237" t="str">
            <v>REC´s 2019 UA</v>
          </cell>
        </row>
        <row r="238">
          <cell r="B238" t="str">
            <v>REC´s 2017 UO-I</v>
          </cell>
        </row>
        <row r="239">
          <cell r="B239" t="str">
            <v>REC´s 2017 UO-II</v>
          </cell>
        </row>
        <row r="240">
          <cell r="B240" t="str">
            <v>REC´s 2017 UTE</v>
          </cell>
        </row>
        <row r="241">
          <cell r="B241" t="str">
            <v>REC´S ESPECIAIS</v>
          </cell>
        </row>
        <row r="242">
          <cell r="B242" t="str">
            <v>REC´s UO</v>
          </cell>
        </row>
        <row r="243">
          <cell r="B243" t="str">
            <v>REC´s UO I</v>
          </cell>
        </row>
        <row r="244">
          <cell r="B244" t="str">
            <v>REC-311335</v>
          </cell>
        </row>
        <row r="245">
          <cell r="B245" t="str">
            <v>REC-313736</v>
          </cell>
        </row>
        <row r="246">
          <cell r="B246" t="str">
            <v>RECs 2017</v>
          </cell>
        </row>
        <row r="247">
          <cell r="B247" t="str">
            <v>RECs UA II (ROT.)</v>
          </cell>
        </row>
        <row r="248">
          <cell r="B248" t="str">
            <v>REFEITÓRIO CENTRAL</v>
          </cell>
        </row>
        <row r="249">
          <cell r="B249" t="str">
            <v>REGENERAÇÃO</v>
          </cell>
        </row>
        <row r="250">
          <cell r="B250" t="str">
            <v>RMA 1</v>
          </cell>
        </row>
        <row r="251">
          <cell r="B251" t="str">
            <v>RMA 5</v>
          </cell>
        </row>
        <row r="252">
          <cell r="B252" t="str">
            <v>RMA 7</v>
          </cell>
        </row>
        <row r="253">
          <cell r="B253" t="str">
            <v>RMA HD</v>
          </cell>
        </row>
        <row r="254">
          <cell r="B254" t="str">
            <v>RMA HDC</v>
          </cell>
        </row>
        <row r="255">
          <cell r="B255" t="str">
            <v>RMA 7D</v>
          </cell>
        </row>
        <row r="256">
          <cell r="B256" t="str">
            <v>RMA 8</v>
          </cell>
        </row>
        <row r="257">
          <cell r="B257" t="str">
            <v>RMA 9</v>
          </cell>
        </row>
        <row r="258">
          <cell r="B258" t="str">
            <v>RMA 9 E</v>
          </cell>
        </row>
        <row r="259">
          <cell r="B259" t="str">
            <v>RMA 9 I</v>
          </cell>
        </row>
        <row r="260">
          <cell r="B260" t="str">
            <v>RMA 9 M</v>
          </cell>
        </row>
        <row r="261">
          <cell r="B261" t="str">
            <v>SF-6</v>
          </cell>
        </row>
        <row r="262">
          <cell r="B262" t="str">
            <v>STEAM TRACE</v>
          </cell>
        </row>
        <row r="263">
          <cell r="B263" t="str">
            <v>TANCAGEM</v>
          </cell>
        </row>
        <row r="264">
          <cell r="B264" t="str">
            <v>TECHBIOS</v>
          </cell>
        </row>
        <row r="265">
          <cell r="B265" t="str">
            <v>TG-5301 B</v>
          </cell>
        </row>
        <row r="266">
          <cell r="B266" t="str">
            <v>TG-5301 F</v>
          </cell>
        </row>
        <row r="267">
          <cell r="B267" t="str">
            <v>TG-5301-D</v>
          </cell>
        </row>
        <row r="268">
          <cell r="B268" t="str">
            <v>TQ-5303</v>
          </cell>
        </row>
        <row r="269">
          <cell r="B269" t="str">
            <v>TROCADORES UO-I</v>
          </cell>
        </row>
        <row r="270">
          <cell r="B270" t="str">
            <v>DET. GAS (UA-II)</v>
          </cell>
        </row>
        <row r="271">
          <cell r="B271" t="str">
            <v>TROCADORES UA-II</v>
          </cell>
        </row>
        <row r="272">
          <cell r="B272" t="str">
            <v>TURNO DESLOCADO</v>
          </cell>
        </row>
        <row r="273">
          <cell r="B273" t="str">
            <v>TURNO PARADA</v>
          </cell>
        </row>
        <row r="274">
          <cell r="B274" t="str">
            <v>VAZAMENTOS UO-II</v>
          </cell>
        </row>
        <row r="275">
          <cell r="B275" t="str">
            <v>VENT´S &amp; DRENOS</v>
          </cell>
        </row>
        <row r="276">
          <cell r="B276" t="str">
            <v>FB-1029</v>
          </cell>
        </row>
        <row r="277">
          <cell r="B277" t="str">
            <v>PAR. REGUL. UA-I</v>
          </cell>
        </row>
        <row r="278">
          <cell r="B278" t="str">
            <v>REGENER. A-2300</v>
          </cell>
        </row>
        <row r="279">
          <cell r="B279" t="str">
            <v>PAR. REGUL. UA-I_HH</v>
          </cell>
        </row>
        <row r="280">
          <cell r="B280" t="str">
            <v>BKM ALAGOAS</v>
          </cell>
        </row>
        <row r="281">
          <cell r="B281" t="str">
            <v>DA-5201a04</v>
          </cell>
        </row>
        <row r="282">
          <cell r="B282" t="str">
            <v>INSP. UO-I PAR.2019</v>
          </cell>
        </row>
        <row r="283">
          <cell r="B283" t="str">
            <v>INSP. UTE PAR.2019</v>
          </cell>
        </row>
        <row r="284">
          <cell r="B284" t="str">
            <v>INSP. UA-I PAR.2019</v>
          </cell>
        </row>
        <row r="285">
          <cell r="B285" t="str">
            <v>INSP. UA-I PAR.2019_MM</v>
          </cell>
        </row>
        <row r="286">
          <cell r="B286" t="str">
            <v>INSP. TIB PAR.2019</v>
          </cell>
        </row>
        <row r="287">
          <cell r="B287" t="str">
            <v>ESTRUTURA CONTAINER</v>
          </cell>
        </row>
        <row r="288">
          <cell r="B288" t="str">
            <v>PGM-2019_UO-I_HH</v>
          </cell>
        </row>
        <row r="289">
          <cell r="B289" t="str">
            <v>PGM-2019_UA-I_HH</v>
          </cell>
        </row>
        <row r="290">
          <cell r="B290" t="str">
            <v>PGM-2019_DA-1404</v>
          </cell>
        </row>
        <row r="291">
          <cell r="B291" t="str">
            <v>PGM-2019_CALDEIRARIA HH</v>
          </cell>
        </row>
        <row r="292">
          <cell r="B292" t="str">
            <v>FB-1027 B</v>
          </cell>
        </row>
        <row r="293">
          <cell r="B293" t="str">
            <v>FB-1023</v>
          </cell>
        </row>
        <row r="294">
          <cell r="B294" t="str">
            <v>CSI UA-I</v>
          </cell>
        </row>
        <row r="295">
          <cell r="B295" t="str">
            <v>CSI UA-I_HH</v>
          </cell>
        </row>
        <row r="296">
          <cell r="B296" t="str">
            <v>FB-1024</v>
          </cell>
        </row>
        <row r="297">
          <cell r="B297" t="str">
            <v>DC-1401</v>
          </cell>
        </row>
        <row r="298">
          <cell r="B298" t="str">
            <v>FB-970</v>
          </cell>
        </row>
        <row r="299">
          <cell r="B299" t="str">
            <v>FB-2051 B</v>
          </cell>
        </row>
        <row r="300">
          <cell r="B300" t="str">
            <v>FB-1006</v>
          </cell>
        </row>
        <row r="301">
          <cell r="B301" t="str">
            <v>FB-1006_HH</v>
          </cell>
        </row>
        <row r="302">
          <cell r="B302" t="str">
            <v>P-5301 C</v>
          </cell>
        </row>
        <row r="303">
          <cell r="B303" t="str">
            <v>P-5302 C</v>
          </cell>
        </row>
        <row r="304">
          <cell r="B304" t="str">
            <v>BA-4110</v>
          </cell>
        </row>
        <row r="305">
          <cell r="B305" t="str">
            <v>BA-4110_HH</v>
          </cell>
        </row>
        <row r="306">
          <cell r="B306" t="str">
            <v>BLACKOUT</v>
          </cell>
        </row>
        <row r="307">
          <cell r="B307" t="str">
            <v>EXTRA INSPEÇÃO</v>
          </cell>
        </row>
        <row r="308">
          <cell r="B308" t="str">
            <v>P-02B&amp;C</v>
          </cell>
        </row>
        <row r="309">
          <cell r="B309" t="str">
            <v>TUB. HID. SUL</v>
          </cell>
        </row>
        <row r="310">
          <cell r="B310" t="str">
            <v>D-5301A1&amp;A2</v>
          </cell>
        </row>
        <row r="311">
          <cell r="B311" t="str">
            <v>VAZAMENTOS UO-I</v>
          </cell>
        </row>
        <row r="312">
          <cell r="B312" t="str">
            <v>GB-5301</v>
          </cell>
        </row>
        <row r="313">
          <cell r="B313" t="str">
            <v>PLANO PINT. UTE</v>
          </cell>
        </row>
        <row r="314">
          <cell r="B314" t="str">
            <v>PLANO PINT. TUB. 9C</v>
          </cell>
        </row>
        <row r="315">
          <cell r="B315" t="str">
            <v>PLANO PINT. TUB. 9C_HH</v>
          </cell>
        </row>
        <row r="316">
          <cell r="B316" t="str">
            <v>TUB. 9C (CALDEIRARIA)</v>
          </cell>
        </row>
        <row r="317">
          <cell r="B317" t="str">
            <v>TUB. 32C 2017 - DTG</v>
          </cell>
        </row>
        <row r="318">
          <cell r="B318" t="str">
            <v>PREVENT.TQs</v>
          </cell>
        </row>
        <row r="319">
          <cell r="B319" t="str">
            <v>BA-4101</v>
          </cell>
        </row>
        <row r="320">
          <cell r="B320" t="str">
            <v>BA-4101_HH</v>
          </cell>
        </row>
        <row r="321">
          <cell r="B321" t="str">
            <v>BA-1108</v>
          </cell>
        </row>
        <row r="322">
          <cell r="B322" t="str">
            <v>BA-1108_HH</v>
          </cell>
        </row>
        <row r="323">
          <cell r="B323" t="str">
            <v>BA-4106</v>
          </cell>
        </row>
        <row r="324">
          <cell r="B324" t="str">
            <v>BA-4106_HH</v>
          </cell>
        </row>
        <row r="325">
          <cell r="B325" t="str">
            <v>SSMA</v>
          </cell>
        </row>
        <row r="326">
          <cell r="B326" t="str">
            <v>PJ DEP - BA-4101</v>
          </cell>
        </row>
        <row r="327">
          <cell r="B327" t="str">
            <v>REC´s 2019 TIB</v>
          </cell>
        </row>
        <row r="328">
          <cell r="B328" t="str">
            <v>REC´s 2019 UO</v>
          </cell>
        </row>
        <row r="329">
          <cell r="B329" t="str">
            <v>REC´s 2019 UA</v>
          </cell>
        </row>
        <row r="330">
          <cell r="B330" t="str">
            <v>REC´s 2019 UTE</v>
          </cell>
        </row>
        <row r="331">
          <cell r="B331" t="str">
            <v>MB-5302A</v>
          </cell>
        </row>
        <row r="332">
          <cell r="B332" t="str">
            <v>PJ-0601157 (BA-4101)</v>
          </cell>
        </row>
        <row r="333">
          <cell r="B333" t="str">
            <v>PJ-0601157</v>
          </cell>
        </row>
        <row r="334">
          <cell r="B334" t="str">
            <v>PJ-0601133</v>
          </cell>
        </row>
        <row r="335">
          <cell r="B335" t="str">
            <v>PJ-0601179 (A-2300)</v>
          </cell>
        </row>
        <row r="336">
          <cell r="B336" t="str">
            <v>PJ-0601179 (A-2300)_HH</v>
          </cell>
        </row>
        <row r="337">
          <cell r="B337" t="str">
            <v>PJ-0601179 (A-300)</v>
          </cell>
        </row>
        <row r="338">
          <cell r="B338" t="str">
            <v>PJ-0600663 (SE-21)</v>
          </cell>
        </row>
        <row r="339">
          <cell r="B339" t="str">
            <v>PJ-06001147 (ILHA 6/9)_HH</v>
          </cell>
        </row>
        <row r="340">
          <cell r="B340" t="str">
            <v>PJ-06001147 (ILHA 6/9)</v>
          </cell>
        </row>
        <row r="341">
          <cell r="B341" t="str">
            <v>PJ-0600603 (FB's PTE)</v>
          </cell>
        </row>
        <row r="342">
          <cell r="B342" t="str">
            <v>PJ-0600603 (FB's PTE)_HH</v>
          </cell>
        </row>
        <row r="343">
          <cell r="B343" t="str">
            <v>PJ-0601129_HH</v>
          </cell>
        </row>
        <row r="344">
          <cell r="B344" t="str">
            <v>PJ-0601718_HH</v>
          </cell>
        </row>
        <row r="345">
          <cell r="B345" t="str">
            <v>PJ-0601175 (TEGAL)</v>
          </cell>
        </row>
        <row r="346">
          <cell r="B346" t="str">
            <v>PJ-0601175 (TEGAL)_HH</v>
          </cell>
        </row>
        <row r="347">
          <cell r="B347" t="str">
            <v>PJ-0601035 (TEGAL)</v>
          </cell>
        </row>
        <row r="348">
          <cell r="B348" t="str">
            <v>PJ-0600952 (UTE)</v>
          </cell>
        </row>
        <row r="349">
          <cell r="B349" t="str">
            <v>PJ-0601717 (UTE)</v>
          </cell>
        </row>
        <row r="350">
          <cell r="B350" t="str">
            <v>PJ-0601717 (UTE)_HH</v>
          </cell>
        </row>
        <row r="351">
          <cell r="B351" t="str">
            <v>PJ-0601019 (A-2350)</v>
          </cell>
        </row>
        <row r="352">
          <cell r="B352" t="str">
            <v>PJ-0601019 (A-2350)_HH</v>
          </cell>
        </row>
        <row r="353">
          <cell r="B353" t="str">
            <v>PJ-0601158</v>
          </cell>
        </row>
        <row r="354">
          <cell r="B354" t="str">
            <v>PJ-0601600</v>
          </cell>
        </row>
        <row r="355">
          <cell r="B355" t="str">
            <v>PJ-0601585</v>
          </cell>
        </row>
        <row r="356">
          <cell r="B356" t="str">
            <v>PJ-0600281</v>
          </cell>
        </row>
        <row r="357">
          <cell r="B357" t="str">
            <v>PJ-0601398_HH</v>
          </cell>
        </row>
        <row r="358">
          <cell r="B358" t="str">
            <v>PJ-0601549_HH</v>
          </cell>
        </row>
        <row r="359">
          <cell r="B359" t="str">
            <v>PJ-0600281_HH</v>
          </cell>
        </row>
        <row r="360">
          <cell r="B360" t="str">
            <v>PJ-0600478 (A-2300)</v>
          </cell>
        </row>
        <row r="361">
          <cell r="B361" t="str">
            <v>PJ-0600478 (A-2300)_HH</v>
          </cell>
        </row>
        <row r="362">
          <cell r="B362" t="str">
            <v>PJ-0600603 (FB-973)</v>
          </cell>
        </row>
        <row r="363">
          <cell r="B363" t="str">
            <v>PJ-0600596</v>
          </cell>
        </row>
        <row r="364">
          <cell r="B364" t="str">
            <v>PJ-0600596_HH</v>
          </cell>
        </row>
        <row r="365">
          <cell r="B365" t="str">
            <v>PJ-0601509</v>
          </cell>
        </row>
        <row r="366">
          <cell r="B366" t="str">
            <v>PJ-0601509_HH</v>
          </cell>
        </row>
        <row r="367">
          <cell r="B367" t="str">
            <v>PJ-0601262</v>
          </cell>
        </row>
        <row r="368">
          <cell r="B368" t="str">
            <v>PJ-0601820</v>
          </cell>
        </row>
        <row r="369">
          <cell r="B369" t="str">
            <v>PJ-0601820_HH</v>
          </cell>
        </row>
        <row r="370">
          <cell r="B370" t="str">
            <v>PJ-0601667</v>
          </cell>
        </row>
        <row r="371">
          <cell r="B371" t="str">
            <v>PJ-0601667_HH</v>
          </cell>
        </row>
        <row r="372">
          <cell r="B372" t="str">
            <v>PJ-0600730_HH</v>
          </cell>
        </row>
        <row r="373">
          <cell r="B373" t="str">
            <v>PJ-0601478_HH</v>
          </cell>
        </row>
        <row r="374">
          <cell r="B374" t="str">
            <v>PJ-0602915_HH</v>
          </cell>
        </row>
        <row r="375">
          <cell r="B375" t="str">
            <v>PJ-0600892_HH</v>
          </cell>
        </row>
        <row r="376">
          <cell r="B376" t="str">
            <v>PJ-0601820</v>
          </cell>
        </row>
        <row r="377">
          <cell r="B377" t="str">
            <v>PJ-0601568</v>
          </cell>
        </row>
        <row r="378">
          <cell r="B378" t="str">
            <v>PJ-0601172</v>
          </cell>
        </row>
        <row r="379">
          <cell r="B379" t="str">
            <v>INSP. PAR. A-8200</v>
          </cell>
        </row>
        <row r="380">
          <cell r="B380" t="str">
            <v>PIT STOP A-8200</v>
          </cell>
        </row>
        <row r="381">
          <cell r="B381" t="str">
            <v>PJ-0601432</v>
          </cell>
        </row>
        <row r="382">
          <cell r="B382" t="str">
            <v>PJ-0601432_HH</v>
          </cell>
        </row>
        <row r="383">
          <cell r="B383" t="str">
            <v>PJ-0601415</v>
          </cell>
        </row>
        <row r="384">
          <cell r="B384" t="str">
            <v>GV-5301 B</v>
          </cell>
        </row>
        <row r="385">
          <cell r="B385" t="str">
            <v>GV-5301 B_HH</v>
          </cell>
        </row>
        <row r="386">
          <cell r="B386" t="str">
            <v>DA-5202 D</v>
          </cell>
        </row>
        <row r="387">
          <cell r="B387" t="str">
            <v>PJ-0600782 (DA-4104)</v>
          </cell>
        </row>
        <row r="388">
          <cell r="B388" t="str">
            <v>PAR. OXITENO</v>
          </cell>
        </row>
        <row r="389">
          <cell r="B389" t="str">
            <v>DTG A-1000</v>
          </cell>
        </row>
        <row r="390">
          <cell r="B390" t="str">
            <v>PIT STOP UO-I</v>
          </cell>
        </row>
        <row r="391">
          <cell r="B391" t="str">
            <v>PIT STOP A-2300</v>
          </cell>
        </row>
        <row r="392">
          <cell r="B392" t="str">
            <v>DTP UA-II</v>
          </cell>
        </row>
        <row r="393">
          <cell r="B393" t="str">
            <v>DTG A-1000_HH</v>
          </cell>
        </row>
        <row r="394">
          <cell r="B394" t="str">
            <v>A-350</v>
          </cell>
        </row>
        <row r="395">
          <cell r="B395" t="str">
            <v>PLANTÃO</v>
          </cell>
        </row>
        <row r="396">
          <cell r="B396" t="str">
            <v>DA-4103</v>
          </cell>
        </row>
        <row r="397">
          <cell r="B397" t="str">
            <v>CXS CD/OD</v>
          </cell>
        </row>
        <row r="398">
          <cell r="B398" t="str">
            <v>ELÉTRICA</v>
          </cell>
        </row>
        <row r="399">
          <cell r="B399" t="str">
            <v>PAR. A-350</v>
          </cell>
        </row>
        <row r="400">
          <cell r="B400" t="str">
            <v>PAR. A-350_HH</v>
          </cell>
        </row>
        <row r="401">
          <cell r="B401" t="str">
            <v>DC-1401 A</v>
          </cell>
        </row>
        <row r="402">
          <cell r="B402" t="str">
            <v>FB-1010</v>
          </cell>
        </row>
        <row r="403">
          <cell r="B403" t="str">
            <v>BA-1105_HH</v>
          </cell>
        </row>
        <row r="404">
          <cell r="B404" t="str">
            <v>BA-4103_HH</v>
          </cell>
        </row>
        <row r="405">
          <cell r="B405" t="str">
            <v>FB-1009</v>
          </cell>
        </row>
        <row r="406">
          <cell r="B406" t="str">
            <v>FB-973</v>
          </cell>
        </row>
        <row r="407">
          <cell r="B407" t="str">
            <v>FB-1009_HH</v>
          </cell>
        </row>
        <row r="408">
          <cell r="B408" t="str">
            <v>FB-963 A</v>
          </cell>
        </row>
        <row r="409">
          <cell r="B409" t="str">
            <v>FB-963 B</v>
          </cell>
        </row>
        <row r="410">
          <cell r="B410" t="str">
            <v>FB-963 A_HH</v>
          </cell>
        </row>
        <row r="411">
          <cell r="B411" t="str">
            <v>LINHA FW</v>
          </cell>
        </row>
        <row r="412">
          <cell r="B412" t="str">
            <v>BA-1104 (BARREIRAS)</v>
          </cell>
        </row>
        <row r="413">
          <cell r="B413" t="str">
            <v>BA-4102 (BARREIRAS)</v>
          </cell>
        </row>
        <row r="414">
          <cell r="B414" t="str">
            <v>LINHA DE 20"&amp;60"</v>
          </cell>
        </row>
        <row r="415">
          <cell r="B415" t="str">
            <v>LH DE CI (GV-5301 D)</v>
          </cell>
        </row>
        <row r="416">
          <cell r="B416" t="str">
            <v>UA-III</v>
          </cell>
        </row>
        <row r="417">
          <cell r="B417" t="str">
            <v>ADEQUAÇÃO A-350</v>
          </cell>
        </row>
        <row r="418">
          <cell r="B418" t="str">
            <v>GBM-1940-AX</v>
          </cell>
        </row>
        <row r="419">
          <cell r="B419" t="str">
            <v>PJ_PR-15002_ISOL.</v>
          </cell>
        </row>
        <row r="420">
          <cell r="B420" t="str">
            <v>PJ_A-1000_ISOL.</v>
          </cell>
        </row>
        <row r="421">
          <cell r="B421" t="str">
            <v>PASSARELA PV-13</v>
          </cell>
        </row>
        <row r="422">
          <cell r="B422" t="str">
            <v>OFICINA MECÂNICA</v>
          </cell>
        </row>
        <row r="423">
          <cell r="B423" t="str">
            <v>APOIO UO-II</v>
          </cell>
        </row>
        <row r="424">
          <cell r="B424" t="str">
            <v>GAVETEIRO CENTRAL</v>
          </cell>
        </row>
        <row r="425">
          <cell r="B425" t="str">
            <v>GAVETEIRO UTE</v>
          </cell>
        </row>
        <row r="426">
          <cell r="B426" t="str">
            <v>FB-1052</v>
          </cell>
        </row>
        <row r="427">
          <cell r="B427" t="str">
            <v>BA-1105</v>
          </cell>
        </row>
        <row r="428">
          <cell r="B428" t="str">
            <v>P-5302 A</v>
          </cell>
        </row>
        <row r="429">
          <cell r="B429" t="str">
            <v>GAVETEIRO</v>
          </cell>
        </row>
        <row r="430">
          <cell r="B430" t="str">
            <v>BA-1112 (BARREIRAS)</v>
          </cell>
        </row>
        <row r="431">
          <cell r="B431" t="str">
            <v>BA-1112_HH</v>
          </cell>
        </row>
        <row r="432">
          <cell r="B432" t="str">
            <v>BA-1113 (BARREIRAS)</v>
          </cell>
        </row>
        <row r="433">
          <cell r="B433" t="str">
            <v>BA-1111 (BARREIRAS)</v>
          </cell>
        </row>
        <row r="434">
          <cell r="B434" t="str">
            <v>BA-1111</v>
          </cell>
        </row>
        <row r="435">
          <cell r="B435" t="str">
            <v>BA-4104 (BARREIRAS)</v>
          </cell>
        </row>
        <row r="436">
          <cell r="B436" t="str">
            <v>BA-1109 (BARREIRAS)</v>
          </cell>
        </row>
        <row r="437">
          <cell r="B437" t="str">
            <v>BA-1104</v>
          </cell>
        </row>
        <row r="438">
          <cell r="B438" t="str">
            <v>FB-1021 B</v>
          </cell>
        </row>
        <row r="439">
          <cell r="B439" t="str">
            <v>BA-4108_HH</v>
          </cell>
        </row>
        <row r="440">
          <cell r="B440" t="str">
            <v>BA-4109_HH</v>
          </cell>
        </row>
        <row r="441">
          <cell r="B441" t="str">
            <v>BA-1113_HH</v>
          </cell>
        </row>
        <row r="442">
          <cell r="B442" t="str">
            <v>BA-4105</v>
          </cell>
        </row>
        <row r="443">
          <cell r="B443" t="str">
            <v>BA-4104</v>
          </cell>
        </row>
        <row r="444">
          <cell r="B444" t="str">
            <v>BA-1109</v>
          </cell>
        </row>
        <row r="445">
          <cell r="B445" t="str">
            <v>BANDEIJAMENTO A-1060</v>
          </cell>
        </row>
        <row r="446">
          <cell r="B446" t="str">
            <v>GBT-1201</v>
          </cell>
        </row>
        <row r="447">
          <cell r="B447" t="str">
            <v>BA-1106_HH</v>
          </cell>
        </row>
        <row r="448">
          <cell r="B448" t="str">
            <v>BA-1106</v>
          </cell>
        </row>
        <row r="449">
          <cell r="B449" t="str">
            <v>GV-5301 C</v>
          </cell>
        </row>
        <row r="450">
          <cell r="B450" t="str">
            <v>GV-5301 C_HH</v>
          </cell>
        </row>
        <row r="451">
          <cell r="B451" t="str">
            <v>GV-5301 A</v>
          </cell>
        </row>
        <row r="452">
          <cell r="B452" t="str">
            <v>GV-5301 A_HH</v>
          </cell>
        </row>
        <row r="453">
          <cell r="B453" t="str">
            <v>GARANTIA</v>
          </cell>
        </row>
        <row r="454">
          <cell r="B454" t="str">
            <v>GI-4101 A</v>
          </cell>
        </row>
        <row r="455">
          <cell r="B455" t="str">
            <v>GI-4101 A_HH</v>
          </cell>
        </row>
        <row r="456">
          <cell r="B456" t="str">
            <v>EF-25201 - TEGAL</v>
          </cell>
        </row>
        <row r="457">
          <cell r="B457" t="str">
            <v>FB-1003 X</v>
          </cell>
        </row>
        <row r="458">
          <cell r="B458" t="str">
            <v>FB-1003 X_HH</v>
          </cell>
        </row>
        <row r="459">
          <cell r="B459" t="str">
            <v>FB-961 D</v>
          </cell>
        </row>
        <row r="460">
          <cell r="B460" t="str">
            <v>TEGAL_DTG</v>
          </cell>
        </row>
        <row r="461">
          <cell r="B461" t="str">
            <v>P-5302 A</v>
          </cell>
        </row>
        <row r="462">
          <cell r="B462" t="str">
            <v>CALDERARIA / REC ESTRUTURAS</v>
          </cell>
        </row>
        <row r="463">
          <cell r="B463" t="str">
            <v>APOIO A PINTURA - TAGEAMENTO</v>
          </cell>
        </row>
        <row r="464">
          <cell r="B464" t="str">
            <v>RW-17002 - A-1900</v>
          </cell>
        </row>
        <row r="465">
          <cell r="B465" t="str">
            <v>APOIO PARA ISOLAMENTO VASOS</v>
          </cell>
        </row>
        <row r="466">
          <cell r="B466" t="str">
            <v>CASA DOS COMPRESSORES</v>
          </cell>
        </row>
        <row r="467">
          <cell r="B467" t="str">
            <v>APOIO ELÉTRICA</v>
          </cell>
        </row>
        <row r="468">
          <cell r="B468" t="str">
            <v>SE-32</v>
          </cell>
        </row>
        <row r="469">
          <cell r="B469" t="str">
            <v>SOP 47/43</v>
          </cell>
        </row>
        <row r="470">
          <cell r="B470" t="str">
            <v>APOIO PIPE RACK</v>
          </cell>
        </row>
        <row r="471">
          <cell r="B471" t="str">
            <v>SISTEMA VS</v>
          </cell>
        </row>
        <row r="472">
          <cell r="B472" t="str">
            <v>DA-1202</v>
          </cell>
        </row>
        <row r="473">
          <cell r="B473" t="str">
            <v>REVISÃO RECs</v>
          </cell>
        </row>
        <row r="474">
          <cell r="B474" t="str">
            <v>LB-1200</v>
          </cell>
        </row>
        <row r="475">
          <cell r="B475" t="str">
            <v>PIPE RACK A-900</v>
          </cell>
        </row>
        <row r="476">
          <cell r="B476" t="str">
            <v>APOIO PARADA DA PLANTA</v>
          </cell>
        </row>
        <row r="477">
          <cell r="B477" t="str">
            <v>PARQUE ESFERAS</v>
          </cell>
        </row>
        <row r="478">
          <cell r="B478" t="str">
            <v>SILENCIOSOS</v>
          </cell>
        </row>
        <row r="479">
          <cell r="B479" t="str">
            <v>APOIO HIDROJATO</v>
          </cell>
        </row>
        <row r="480">
          <cell r="B480" t="str">
            <v>PARADA UO I - ÁREA 900</v>
          </cell>
        </row>
        <row r="481">
          <cell r="B481" t="str">
            <v>EA-1403 - APOIO OPERAÇÃO</v>
          </cell>
        </row>
        <row r="482">
          <cell r="B482"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B"/>
      <sheetName val="FERR"/>
      <sheetName val="ISOL"/>
      <sheetName val="Avanço Físico Sem26"/>
      <sheetName val="Rel.Desvios"/>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lit Coil (Centrali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metable (LLP &amp; Third)"/>
      <sheetName val="2. Staff (LLP)"/>
      <sheetName val="3. Travel &amp; subsistence (LLP)"/>
      <sheetName val="4. Equipment (LLP)"/>
      <sheetName val="5. Subcontracting (LLP)"/>
      <sheetName val="6. Other (LLP)"/>
      <sheetName val="7. Expenditure &amp; revenue (LLP)"/>
      <sheetName val="8. Staff (Third)"/>
      <sheetName val="9. Travel &amp; subsistence (Third)"/>
      <sheetName val="10. Other (Third)"/>
      <sheetName val="11.Expenditure &amp; revenue(Third)"/>
      <sheetName val="12. Consolidated budget "/>
      <sheetName val="13. Ceilings"/>
      <sheetName val="14. Actions"/>
      <sheetName val="GlobalBudget"/>
    </sheetNames>
    <sheetDataSet>
      <sheetData sheetId="0"/>
      <sheetData sheetId="1">
        <row r="9">
          <cell r="A9" t="str">
            <v>P1</v>
          </cell>
        </row>
        <row r="10">
          <cell r="A10" t="str">
            <v>P2</v>
          </cell>
        </row>
        <row r="11">
          <cell r="A11" t="str">
            <v>P3</v>
          </cell>
        </row>
        <row r="12">
          <cell r="A12" t="str">
            <v>P4</v>
          </cell>
        </row>
        <row r="13">
          <cell r="A13" t="str">
            <v>P5</v>
          </cell>
        </row>
        <row r="14">
          <cell r="A14" t="str">
            <v>P6</v>
          </cell>
        </row>
        <row r="15">
          <cell r="A15" t="str">
            <v>P7</v>
          </cell>
        </row>
        <row r="16">
          <cell r="A16" t="str">
            <v>P8</v>
          </cell>
        </row>
        <row r="17">
          <cell r="A17" t="str">
            <v>P9</v>
          </cell>
        </row>
        <row r="18">
          <cell r="A18" t="str">
            <v>P10</v>
          </cell>
        </row>
        <row r="19">
          <cell r="A19" t="str">
            <v>P11</v>
          </cell>
        </row>
        <row r="20">
          <cell r="A20" t="str">
            <v>P12</v>
          </cell>
        </row>
        <row r="21">
          <cell r="A21" t="str">
            <v>P13</v>
          </cell>
        </row>
        <row r="22">
          <cell r="A22" t="str">
            <v>P14</v>
          </cell>
        </row>
        <row r="23">
          <cell r="A23" t="str">
            <v>P15</v>
          </cell>
        </row>
        <row r="24">
          <cell r="A24" t="str">
            <v>P16</v>
          </cell>
        </row>
        <row r="25">
          <cell r="A25" t="str">
            <v>P17</v>
          </cell>
        </row>
        <row r="26">
          <cell r="A26" t="str">
            <v>P18</v>
          </cell>
        </row>
        <row r="27">
          <cell r="A27" t="str">
            <v>P19</v>
          </cell>
        </row>
        <row r="28">
          <cell r="A28" t="str">
            <v>P20</v>
          </cell>
        </row>
        <row r="29">
          <cell r="A29" t="str">
            <v>P21</v>
          </cell>
        </row>
        <row r="30">
          <cell r="A30" t="str">
            <v>P22</v>
          </cell>
        </row>
        <row r="31">
          <cell r="A31" t="str">
            <v>P23</v>
          </cell>
        </row>
        <row r="32">
          <cell r="A32" t="str">
            <v>P24</v>
          </cell>
        </row>
        <row r="33">
          <cell r="A33" t="str">
            <v>P25</v>
          </cell>
        </row>
        <row r="34">
          <cell r="A34" t="str">
            <v>P26</v>
          </cell>
        </row>
        <row r="35">
          <cell r="A35" t="str">
            <v>P27</v>
          </cell>
        </row>
        <row r="36">
          <cell r="A36" t="str">
            <v>P28</v>
          </cell>
        </row>
        <row r="37">
          <cell r="A37" t="str">
            <v>P29</v>
          </cell>
        </row>
        <row r="38">
          <cell r="A38" t="str">
            <v>P30</v>
          </cell>
        </row>
        <row r="39">
          <cell r="A39" t="str">
            <v>P31</v>
          </cell>
        </row>
        <row r="40">
          <cell r="A40" t="str">
            <v>P32</v>
          </cell>
        </row>
        <row r="41">
          <cell r="A41" t="str">
            <v>P33</v>
          </cell>
        </row>
        <row r="42">
          <cell r="A42" t="str">
            <v>P34</v>
          </cell>
        </row>
        <row r="43">
          <cell r="A43" t="str">
            <v>P35</v>
          </cell>
        </row>
        <row r="44">
          <cell r="A44" t="str">
            <v>P36</v>
          </cell>
        </row>
        <row r="45">
          <cell r="A45" t="str">
            <v>P37</v>
          </cell>
        </row>
        <row r="46">
          <cell r="A46" t="str">
            <v>P38</v>
          </cell>
        </row>
        <row r="47">
          <cell r="A47" t="str">
            <v>P39</v>
          </cell>
        </row>
        <row r="48">
          <cell r="A48" t="str">
            <v>P40</v>
          </cell>
        </row>
        <row r="49">
          <cell r="A49" t="str">
            <v>P41</v>
          </cell>
        </row>
        <row r="50">
          <cell r="A50" t="str">
            <v>P42</v>
          </cell>
        </row>
        <row r="51">
          <cell r="A51" t="str">
            <v>P43</v>
          </cell>
        </row>
        <row r="52">
          <cell r="A52" t="str">
            <v>P44</v>
          </cell>
        </row>
        <row r="53">
          <cell r="A53" t="str">
            <v>P45</v>
          </cell>
        </row>
        <row r="54">
          <cell r="A54" t="str">
            <v>P46</v>
          </cell>
        </row>
        <row r="55">
          <cell r="A55" t="str">
            <v>P47</v>
          </cell>
        </row>
        <row r="56">
          <cell r="A56" t="str">
            <v>P48</v>
          </cell>
        </row>
        <row r="57">
          <cell r="A57" t="str">
            <v>P49</v>
          </cell>
        </row>
        <row r="58">
          <cell r="A58" t="str">
            <v>P50</v>
          </cell>
        </row>
        <row r="59">
          <cell r="A59" t="str">
            <v>P51</v>
          </cell>
        </row>
        <row r="60">
          <cell r="A60" t="str">
            <v>P52</v>
          </cell>
        </row>
        <row r="61">
          <cell r="A61" t="str">
            <v>P53</v>
          </cell>
        </row>
        <row r="62">
          <cell r="A62" t="str">
            <v>P54</v>
          </cell>
        </row>
        <row r="63">
          <cell r="A63" t="str">
            <v>P55</v>
          </cell>
        </row>
        <row r="64">
          <cell r="A64" t="str">
            <v>P56</v>
          </cell>
        </row>
        <row r="65">
          <cell r="A65" t="str">
            <v>P57</v>
          </cell>
        </row>
        <row r="66">
          <cell r="A66" t="str">
            <v>P58</v>
          </cell>
        </row>
        <row r="67">
          <cell r="A67" t="str">
            <v>P59</v>
          </cell>
        </row>
        <row r="68">
          <cell r="A68" t="str">
            <v>P60</v>
          </cell>
        </row>
        <row r="69">
          <cell r="A69" t="str">
            <v>P61</v>
          </cell>
        </row>
        <row r="70">
          <cell r="A70" t="str">
            <v>P62</v>
          </cell>
        </row>
        <row r="71">
          <cell r="A71" t="str">
            <v>P63</v>
          </cell>
        </row>
        <row r="72">
          <cell r="A72" t="str">
            <v>P64</v>
          </cell>
        </row>
        <row r="73">
          <cell r="A73" t="str">
            <v>P65</v>
          </cell>
        </row>
        <row r="74">
          <cell r="A74" t="str">
            <v>P66</v>
          </cell>
        </row>
        <row r="75">
          <cell r="A75" t="str">
            <v>P67</v>
          </cell>
        </row>
        <row r="76">
          <cell r="A76" t="str">
            <v>P68</v>
          </cell>
        </row>
        <row r="77">
          <cell r="A77" t="str">
            <v>P69</v>
          </cell>
        </row>
        <row r="78">
          <cell r="A78" t="str">
            <v>P70</v>
          </cell>
        </row>
        <row r="79">
          <cell r="A79" t="str">
            <v>P71</v>
          </cell>
        </row>
        <row r="80">
          <cell r="A80" t="str">
            <v>P72</v>
          </cell>
        </row>
        <row r="81">
          <cell r="A81" t="str">
            <v>P73</v>
          </cell>
        </row>
        <row r="82">
          <cell r="A82" t="str">
            <v>P74</v>
          </cell>
        </row>
        <row r="83">
          <cell r="A83" t="str">
            <v>P75</v>
          </cell>
        </row>
        <row r="84">
          <cell r="A84" t="str">
            <v>P76</v>
          </cell>
        </row>
        <row r="85">
          <cell r="A85" t="str">
            <v>P77</v>
          </cell>
        </row>
        <row r="86">
          <cell r="A86" t="str">
            <v>P78</v>
          </cell>
        </row>
        <row r="87">
          <cell r="A87" t="str">
            <v>P79</v>
          </cell>
        </row>
        <row r="88">
          <cell r="A88" t="str">
            <v>P80</v>
          </cell>
        </row>
        <row r="89">
          <cell r="A89" t="str">
            <v>P81</v>
          </cell>
        </row>
        <row r="90">
          <cell r="A90" t="str">
            <v>P82</v>
          </cell>
        </row>
        <row r="91">
          <cell r="A91" t="str">
            <v>P83</v>
          </cell>
        </row>
        <row r="92">
          <cell r="A92" t="str">
            <v>P84</v>
          </cell>
        </row>
        <row r="93">
          <cell r="A93" t="str">
            <v>P85</v>
          </cell>
        </row>
        <row r="94">
          <cell r="A94" t="str">
            <v>P86</v>
          </cell>
        </row>
        <row r="95">
          <cell r="A95" t="str">
            <v>P87</v>
          </cell>
        </row>
        <row r="96">
          <cell r="A96" t="str">
            <v>P88</v>
          </cell>
        </row>
        <row r="97">
          <cell r="A97" t="str">
            <v>P89</v>
          </cell>
        </row>
        <row r="98">
          <cell r="A98" t="str">
            <v>P90</v>
          </cell>
        </row>
        <row r="99">
          <cell r="A99" t="str">
            <v>P91</v>
          </cell>
        </row>
        <row r="100">
          <cell r="A100" t="str">
            <v>P92</v>
          </cell>
        </row>
        <row r="101">
          <cell r="A101" t="str">
            <v>P93</v>
          </cell>
        </row>
        <row r="102">
          <cell r="A102" t="str">
            <v>P94</v>
          </cell>
        </row>
        <row r="103">
          <cell r="A103" t="str">
            <v>P95</v>
          </cell>
        </row>
        <row r="104">
          <cell r="A104" t="str">
            <v>P96</v>
          </cell>
        </row>
        <row r="105">
          <cell r="A105" t="str">
            <v>P97</v>
          </cell>
        </row>
        <row r="106">
          <cell r="A106" t="str">
            <v>P98</v>
          </cell>
        </row>
        <row r="107">
          <cell r="A107" t="str">
            <v>P99</v>
          </cell>
        </row>
        <row r="108">
          <cell r="A108" t="str">
            <v>P100</v>
          </cell>
        </row>
        <row r="109">
          <cell r="A109" t="str">
            <v>P101</v>
          </cell>
        </row>
        <row r="110">
          <cell r="A110" t="str">
            <v>P102</v>
          </cell>
        </row>
        <row r="111">
          <cell r="A111" t="str">
            <v>P103</v>
          </cell>
        </row>
        <row r="112">
          <cell r="A112" t="str">
            <v>P104</v>
          </cell>
        </row>
        <row r="113">
          <cell r="A113" t="str">
            <v>P105</v>
          </cell>
        </row>
        <row r="114">
          <cell r="A114" t="str">
            <v>P106</v>
          </cell>
        </row>
        <row r="115">
          <cell r="A115" t="str">
            <v>P107</v>
          </cell>
        </row>
        <row r="116">
          <cell r="A116" t="str">
            <v>P108</v>
          </cell>
        </row>
        <row r="117">
          <cell r="A117" t="str">
            <v>P109</v>
          </cell>
        </row>
        <row r="118">
          <cell r="A118" t="str">
            <v>P110</v>
          </cell>
        </row>
        <row r="119">
          <cell r="A119" t="str">
            <v>P111</v>
          </cell>
        </row>
        <row r="120">
          <cell r="A120" t="str">
            <v>P112</v>
          </cell>
        </row>
        <row r="121">
          <cell r="A121" t="str">
            <v>P113</v>
          </cell>
        </row>
        <row r="122">
          <cell r="A122" t="str">
            <v>P114</v>
          </cell>
        </row>
        <row r="123">
          <cell r="A123" t="str">
            <v>P115</v>
          </cell>
        </row>
        <row r="124">
          <cell r="A124" t="str">
            <v>P116</v>
          </cell>
        </row>
        <row r="125">
          <cell r="A125" t="str">
            <v>P117</v>
          </cell>
        </row>
        <row r="126">
          <cell r="A126" t="str">
            <v>P118</v>
          </cell>
        </row>
        <row r="127">
          <cell r="A127" t="str">
            <v>P119</v>
          </cell>
        </row>
        <row r="128">
          <cell r="A128" t="str">
            <v>P120</v>
          </cell>
        </row>
        <row r="129">
          <cell r="A129" t="str">
            <v>P121</v>
          </cell>
        </row>
        <row r="130">
          <cell r="A130" t="str">
            <v>P122</v>
          </cell>
        </row>
        <row r="131">
          <cell r="A131" t="str">
            <v>P123</v>
          </cell>
        </row>
        <row r="132">
          <cell r="A132" t="str">
            <v>P124</v>
          </cell>
        </row>
        <row r="133">
          <cell r="A133" t="str">
            <v>P125</v>
          </cell>
        </row>
        <row r="134">
          <cell r="A134" t="str">
            <v>P126</v>
          </cell>
        </row>
        <row r="135">
          <cell r="A135" t="str">
            <v>P127</v>
          </cell>
        </row>
        <row r="136">
          <cell r="A136" t="str">
            <v>P128</v>
          </cell>
        </row>
        <row r="137">
          <cell r="A137" t="str">
            <v>P129</v>
          </cell>
        </row>
        <row r="138">
          <cell r="A138" t="str">
            <v>P130</v>
          </cell>
        </row>
        <row r="139">
          <cell r="A139" t="str">
            <v>P131</v>
          </cell>
        </row>
        <row r="140">
          <cell r="A140" t="str">
            <v>P132</v>
          </cell>
        </row>
        <row r="141">
          <cell r="A141" t="str">
            <v>P133</v>
          </cell>
        </row>
        <row r="142">
          <cell r="A142" t="str">
            <v>P134</v>
          </cell>
        </row>
        <row r="143">
          <cell r="A143" t="str">
            <v>P135</v>
          </cell>
        </row>
        <row r="144">
          <cell r="A144" t="str">
            <v>P136</v>
          </cell>
        </row>
        <row r="145">
          <cell r="A145" t="str">
            <v>P137</v>
          </cell>
        </row>
        <row r="146">
          <cell r="A146" t="str">
            <v>P138</v>
          </cell>
        </row>
        <row r="147">
          <cell r="A147" t="str">
            <v>P139</v>
          </cell>
        </row>
        <row r="148">
          <cell r="A148" t="str">
            <v>P140</v>
          </cell>
        </row>
        <row r="149">
          <cell r="A149" t="str">
            <v>P141</v>
          </cell>
        </row>
        <row r="150">
          <cell r="A150" t="str">
            <v>P142</v>
          </cell>
        </row>
        <row r="151">
          <cell r="A151" t="str">
            <v>P143</v>
          </cell>
        </row>
        <row r="152">
          <cell r="A152" t="str">
            <v>P144</v>
          </cell>
        </row>
        <row r="153">
          <cell r="A153" t="str">
            <v>P145</v>
          </cell>
        </row>
        <row r="154">
          <cell r="A154" t="str">
            <v>P146</v>
          </cell>
        </row>
        <row r="155">
          <cell r="A155" t="str">
            <v>P147</v>
          </cell>
        </row>
        <row r="156">
          <cell r="A156" t="str">
            <v>P148</v>
          </cell>
        </row>
        <row r="157">
          <cell r="A157" t="str">
            <v>P149</v>
          </cell>
        </row>
        <row r="158">
          <cell r="A158" t="str">
            <v>P150</v>
          </cell>
        </row>
        <row r="159">
          <cell r="A159" t="str">
            <v>P151</v>
          </cell>
        </row>
        <row r="160">
          <cell r="A160" t="str">
            <v>P152</v>
          </cell>
        </row>
        <row r="161">
          <cell r="A161" t="str">
            <v>P153</v>
          </cell>
        </row>
        <row r="162">
          <cell r="A162" t="str">
            <v>P154</v>
          </cell>
        </row>
        <row r="163">
          <cell r="A163" t="str">
            <v>P155</v>
          </cell>
        </row>
        <row r="164">
          <cell r="A164" t="str">
            <v>P156</v>
          </cell>
        </row>
        <row r="165">
          <cell r="A165" t="str">
            <v>P157</v>
          </cell>
        </row>
        <row r="166">
          <cell r="A166" t="str">
            <v>P158</v>
          </cell>
        </row>
        <row r="167">
          <cell r="A167" t="str">
            <v>P159</v>
          </cell>
        </row>
        <row r="168">
          <cell r="A168" t="str">
            <v>P160</v>
          </cell>
        </row>
        <row r="169">
          <cell r="A169" t="str">
            <v>P161</v>
          </cell>
        </row>
        <row r="170">
          <cell r="A170" t="str">
            <v>P162</v>
          </cell>
        </row>
        <row r="171">
          <cell r="A171" t="str">
            <v>P163</v>
          </cell>
        </row>
        <row r="172">
          <cell r="A172" t="str">
            <v>P164</v>
          </cell>
        </row>
        <row r="173">
          <cell r="A173" t="str">
            <v>P165</v>
          </cell>
        </row>
        <row r="174">
          <cell r="A174" t="str">
            <v>P166</v>
          </cell>
        </row>
        <row r="175">
          <cell r="A175" t="str">
            <v>P167</v>
          </cell>
        </row>
        <row r="176">
          <cell r="A176" t="str">
            <v>P168</v>
          </cell>
        </row>
        <row r="177">
          <cell r="A177" t="str">
            <v>P169</v>
          </cell>
        </row>
        <row r="178">
          <cell r="A178" t="str">
            <v>P170</v>
          </cell>
        </row>
        <row r="179">
          <cell r="A179" t="str">
            <v>P171</v>
          </cell>
        </row>
        <row r="180">
          <cell r="A180" t="str">
            <v>P172</v>
          </cell>
        </row>
        <row r="181">
          <cell r="A181" t="str">
            <v>P173</v>
          </cell>
        </row>
        <row r="182">
          <cell r="A182" t="str">
            <v>P174</v>
          </cell>
        </row>
        <row r="183">
          <cell r="A183" t="str">
            <v>P175</v>
          </cell>
        </row>
        <row r="184">
          <cell r="A184" t="str">
            <v>P176</v>
          </cell>
        </row>
        <row r="185">
          <cell r="A185" t="str">
            <v>P177</v>
          </cell>
        </row>
        <row r="186">
          <cell r="A186" t="str">
            <v>P178</v>
          </cell>
        </row>
        <row r="187">
          <cell r="A187" t="str">
            <v>P179</v>
          </cell>
        </row>
        <row r="188">
          <cell r="A188" t="str">
            <v>P180</v>
          </cell>
        </row>
        <row r="189">
          <cell r="A189" t="str">
            <v>P181</v>
          </cell>
        </row>
        <row r="190">
          <cell r="A190" t="str">
            <v>P182</v>
          </cell>
        </row>
        <row r="191">
          <cell r="A191" t="str">
            <v>P183</v>
          </cell>
        </row>
        <row r="192">
          <cell r="A192" t="str">
            <v>P184</v>
          </cell>
        </row>
        <row r="193">
          <cell r="A193" t="str">
            <v>P185</v>
          </cell>
        </row>
        <row r="194">
          <cell r="A194" t="str">
            <v>P186</v>
          </cell>
        </row>
        <row r="195">
          <cell r="A195" t="str">
            <v>P187</v>
          </cell>
        </row>
        <row r="196">
          <cell r="A196" t="str">
            <v>P188</v>
          </cell>
        </row>
        <row r="197">
          <cell r="A197" t="str">
            <v>P189</v>
          </cell>
        </row>
        <row r="198">
          <cell r="A198" t="str">
            <v>P190</v>
          </cell>
        </row>
        <row r="199">
          <cell r="A199" t="str">
            <v>P191</v>
          </cell>
        </row>
        <row r="200">
          <cell r="A200" t="str">
            <v>P192</v>
          </cell>
        </row>
        <row r="201">
          <cell r="A201" t="str">
            <v>P193</v>
          </cell>
        </row>
        <row r="202">
          <cell r="A202" t="str">
            <v>P194</v>
          </cell>
        </row>
        <row r="203">
          <cell r="A203" t="str">
            <v>P195</v>
          </cell>
        </row>
        <row r="204">
          <cell r="A204" t="str">
            <v>P196</v>
          </cell>
        </row>
        <row r="205">
          <cell r="A205" t="str">
            <v>P197</v>
          </cell>
        </row>
        <row r="206">
          <cell r="A206" t="str">
            <v>P198</v>
          </cell>
        </row>
        <row r="207">
          <cell r="A207" t="str">
            <v>P199</v>
          </cell>
        </row>
        <row r="208">
          <cell r="A208" t="str">
            <v>P200</v>
          </cell>
        </row>
      </sheetData>
      <sheetData sheetId="2"/>
      <sheetData sheetId="3"/>
      <sheetData sheetId="4"/>
      <sheetData sheetId="5"/>
      <sheetData sheetId="6">
        <row r="1">
          <cell r="T1">
            <v>1</v>
          </cell>
        </row>
        <row r="2">
          <cell r="T2">
            <v>2</v>
          </cell>
        </row>
        <row r="3">
          <cell r="T3">
            <v>3</v>
          </cell>
        </row>
        <row r="4">
          <cell r="T4">
            <v>4</v>
          </cell>
        </row>
        <row r="5">
          <cell r="T5">
            <v>5</v>
          </cell>
        </row>
        <row r="6">
          <cell r="T6">
            <v>6</v>
          </cell>
        </row>
        <row r="7">
          <cell r="T7">
            <v>7</v>
          </cell>
        </row>
        <row r="8">
          <cell r="T8">
            <v>8</v>
          </cell>
        </row>
        <row r="9">
          <cell r="T9">
            <v>9</v>
          </cell>
        </row>
        <row r="10">
          <cell r="T10">
            <v>10</v>
          </cell>
        </row>
        <row r="11">
          <cell r="T11">
            <v>11</v>
          </cell>
        </row>
        <row r="12">
          <cell r="T12">
            <v>12</v>
          </cell>
        </row>
        <row r="13">
          <cell r="T13">
            <v>13</v>
          </cell>
        </row>
        <row r="14">
          <cell r="T14">
            <v>14</v>
          </cell>
        </row>
        <row r="15">
          <cell r="T15">
            <v>15</v>
          </cell>
        </row>
        <row r="16">
          <cell r="T16">
            <v>16</v>
          </cell>
        </row>
        <row r="17">
          <cell r="T17">
            <v>17</v>
          </cell>
        </row>
        <row r="18">
          <cell r="T18">
            <v>18</v>
          </cell>
        </row>
        <row r="19">
          <cell r="T19">
            <v>19</v>
          </cell>
        </row>
        <row r="20">
          <cell r="T20">
            <v>20</v>
          </cell>
        </row>
        <row r="21">
          <cell r="T21">
            <v>21</v>
          </cell>
        </row>
        <row r="22">
          <cell r="T22">
            <v>22</v>
          </cell>
        </row>
        <row r="23">
          <cell r="T23">
            <v>23</v>
          </cell>
        </row>
        <row r="24">
          <cell r="T24">
            <v>24</v>
          </cell>
        </row>
        <row r="25">
          <cell r="T25">
            <v>25</v>
          </cell>
        </row>
        <row r="26">
          <cell r="T26">
            <v>26</v>
          </cell>
        </row>
        <row r="27">
          <cell r="T27">
            <v>27</v>
          </cell>
        </row>
        <row r="28">
          <cell r="T28">
            <v>28</v>
          </cell>
        </row>
        <row r="29">
          <cell r="T29">
            <v>29</v>
          </cell>
        </row>
        <row r="30">
          <cell r="T30">
            <v>30</v>
          </cell>
        </row>
        <row r="31">
          <cell r="T31">
            <v>31</v>
          </cell>
        </row>
        <row r="32">
          <cell r="T32">
            <v>32</v>
          </cell>
        </row>
        <row r="33">
          <cell r="T33">
            <v>33</v>
          </cell>
        </row>
        <row r="34">
          <cell r="T34">
            <v>34</v>
          </cell>
        </row>
        <row r="35">
          <cell r="T35">
            <v>35</v>
          </cell>
        </row>
        <row r="36">
          <cell r="T36">
            <v>36</v>
          </cell>
        </row>
      </sheetData>
      <sheetData sheetId="7"/>
      <sheetData sheetId="8"/>
      <sheetData sheetId="9"/>
      <sheetData sheetId="10">
        <row r="10">
          <cell r="A10" t="str">
            <v>P1TC</v>
          </cell>
        </row>
        <row r="11">
          <cell r="A11" t="str">
            <v>P2TC</v>
          </cell>
        </row>
        <row r="12">
          <cell r="A12" t="str">
            <v>P3TC</v>
          </cell>
        </row>
        <row r="13">
          <cell r="A13" t="str">
            <v>P4TC</v>
          </cell>
        </row>
        <row r="14">
          <cell r="A14" t="str">
            <v>P5TC</v>
          </cell>
        </row>
        <row r="15">
          <cell r="A15" t="str">
            <v>P6TC</v>
          </cell>
        </row>
        <row r="16">
          <cell r="A16" t="str">
            <v>P7TC</v>
          </cell>
        </row>
        <row r="17">
          <cell r="A17" t="str">
            <v>P8TC</v>
          </cell>
        </row>
        <row r="18">
          <cell r="A18" t="str">
            <v>P9TC</v>
          </cell>
        </row>
        <row r="19">
          <cell r="A19" t="str">
            <v>P10TC</v>
          </cell>
        </row>
        <row r="20">
          <cell r="A20" t="str">
            <v>P11TC</v>
          </cell>
        </row>
        <row r="21">
          <cell r="A21" t="str">
            <v>P12TC</v>
          </cell>
        </row>
        <row r="22">
          <cell r="A22" t="str">
            <v>P13TC</v>
          </cell>
        </row>
        <row r="23">
          <cell r="A23" t="str">
            <v>P14TC</v>
          </cell>
        </row>
        <row r="24">
          <cell r="A24" t="str">
            <v>P15TC</v>
          </cell>
        </row>
        <row r="25">
          <cell r="A25" t="str">
            <v>P16TC</v>
          </cell>
        </row>
        <row r="26">
          <cell r="A26" t="str">
            <v>P17TC</v>
          </cell>
        </row>
        <row r="27">
          <cell r="A27" t="str">
            <v>P18TC</v>
          </cell>
        </row>
        <row r="28">
          <cell r="A28" t="str">
            <v>P19TC</v>
          </cell>
        </row>
        <row r="29">
          <cell r="A29" t="str">
            <v>P20TC</v>
          </cell>
        </row>
        <row r="30">
          <cell r="A30" t="str">
            <v>P21TC</v>
          </cell>
        </row>
        <row r="31">
          <cell r="A31" t="str">
            <v>P22TC</v>
          </cell>
        </row>
      </sheetData>
      <sheetData sheetId="11"/>
      <sheetData sheetId="12">
        <row r="4">
          <cell r="B4" t="str">
            <v>Belgique/Belgie - BE</v>
          </cell>
          <cell r="C4" t="str">
            <v>BE</v>
          </cell>
          <cell r="D4">
            <v>460</v>
          </cell>
          <cell r="E4">
            <v>360</v>
          </cell>
          <cell r="F4">
            <v>240</v>
          </cell>
          <cell r="G4">
            <v>214</v>
          </cell>
          <cell r="H4">
            <v>232</v>
          </cell>
        </row>
        <row r="5">
          <cell r="B5" t="str">
            <v>Bulgaria - BG</v>
          </cell>
          <cell r="C5" t="str">
            <v>BG</v>
          </cell>
          <cell r="D5">
            <v>67</v>
          </cell>
          <cell r="E5">
            <v>60</v>
          </cell>
          <cell r="F5">
            <v>46</v>
          </cell>
          <cell r="G5">
            <v>31</v>
          </cell>
          <cell r="H5">
            <v>145</v>
          </cell>
        </row>
        <row r="6">
          <cell r="B6" t="str">
            <v>Ceska Republika - CZ</v>
          </cell>
          <cell r="C6" t="str">
            <v>CZ</v>
          </cell>
          <cell r="D6">
            <v>134</v>
          </cell>
          <cell r="E6">
            <v>110</v>
          </cell>
          <cell r="F6">
            <v>80</v>
          </cell>
          <cell r="G6">
            <v>58</v>
          </cell>
          <cell r="H6">
            <v>195</v>
          </cell>
        </row>
        <row r="7">
          <cell r="B7" t="str">
            <v>Danmark - DK</v>
          </cell>
          <cell r="C7" t="str">
            <v>DK</v>
          </cell>
          <cell r="D7">
            <v>398</v>
          </cell>
          <cell r="E7">
            <v>340</v>
          </cell>
          <cell r="F7">
            <v>277</v>
          </cell>
          <cell r="G7">
            <v>217</v>
          </cell>
          <cell r="H7">
            <v>311</v>
          </cell>
        </row>
        <row r="8">
          <cell r="B8" t="str">
            <v>Deutschland - DE</v>
          </cell>
          <cell r="C8" t="str">
            <v>DE</v>
          </cell>
          <cell r="D8">
            <v>419</v>
          </cell>
          <cell r="E8">
            <v>310</v>
          </cell>
          <cell r="F8">
            <v>221</v>
          </cell>
          <cell r="G8">
            <v>203</v>
          </cell>
          <cell r="H8">
            <v>220</v>
          </cell>
        </row>
        <row r="9">
          <cell r="B9" t="str">
            <v>Eesti - EE</v>
          </cell>
          <cell r="C9" t="str">
            <v>EE</v>
          </cell>
          <cell r="D9">
            <v>102</v>
          </cell>
          <cell r="E9">
            <v>75</v>
          </cell>
          <cell r="F9">
            <v>59</v>
          </cell>
          <cell r="G9">
            <v>42</v>
          </cell>
          <cell r="H9">
            <v>175</v>
          </cell>
        </row>
        <row r="10">
          <cell r="B10" t="str">
            <v>Ellas - EL</v>
          </cell>
          <cell r="C10" t="str">
            <v>EL</v>
          </cell>
          <cell r="D10">
            <v>279</v>
          </cell>
          <cell r="E10">
            <v>218</v>
          </cell>
          <cell r="F10">
            <v>157</v>
          </cell>
          <cell r="G10">
            <v>122</v>
          </cell>
          <cell r="H10">
            <v>220</v>
          </cell>
        </row>
        <row r="11">
          <cell r="B11" t="str">
            <v>Espana - ES</v>
          </cell>
          <cell r="C11" t="str">
            <v>ES</v>
          </cell>
          <cell r="D11">
            <v>321</v>
          </cell>
          <cell r="E11">
            <v>212</v>
          </cell>
          <cell r="F11">
            <v>163</v>
          </cell>
          <cell r="G11">
            <v>117</v>
          </cell>
          <cell r="H11">
            <v>227</v>
          </cell>
        </row>
        <row r="12">
          <cell r="B12" t="str">
            <v>France - FR</v>
          </cell>
          <cell r="C12" t="str">
            <v>FR</v>
          </cell>
          <cell r="D12">
            <v>435</v>
          </cell>
          <cell r="E12">
            <v>351</v>
          </cell>
          <cell r="F12">
            <v>257</v>
          </cell>
          <cell r="G12">
            <v>193</v>
          </cell>
          <cell r="H12">
            <v>269</v>
          </cell>
        </row>
        <row r="13">
          <cell r="B13" t="str">
            <v>Ireland - IE</v>
          </cell>
          <cell r="C13" t="str">
            <v>IE</v>
          </cell>
          <cell r="D13">
            <v>309</v>
          </cell>
          <cell r="E13">
            <v>328</v>
          </cell>
          <cell r="F13">
            <v>239</v>
          </cell>
          <cell r="G13">
            <v>178</v>
          </cell>
          <cell r="H13">
            <v>253</v>
          </cell>
        </row>
        <row r="14">
          <cell r="B14" t="str">
            <v>Italia - IT</v>
          </cell>
          <cell r="C14" t="str">
            <v>IT</v>
          </cell>
          <cell r="D14">
            <v>454</v>
          </cell>
          <cell r="E14">
            <v>298</v>
          </cell>
          <cell r="F14">
            <v>200</v>
          </cell>
          <cell r="G14">
            <v>174</v>
          </cell>
          <cell r="H14">
            <v>247</v>
          </cell>
        </row>
        <row r="15">
          <cell r="B15" t="str">
            <v>Kypros - CY</v>
          </cell>
          <cell r="C15" t="str">
            <v>CY</v>
          </cell>
          <cell r="D15">
            <v>316</v>
          </cell>
          <cell r="E15">
            <v>235</v>
          </cell>
          <cell r="F15">
            <v>146</v>
          </cell>
          <cell r="G15">
            <v>99</v>
          </cell>
          <cell r="H15">
            <v>194</v>
          </cell>
        </row>
        <row r="16">
          <cell r="B16" t="str">
            <v>Latvija - LV</v>
          </cell>
          <cell r="C16" t="str">
            <v>LV</v>
          </cell>
          <cell r="D16">
            <v>81</v>
          </cell>
          <cell r="E16">
            <v>66</v>
          </cell>
          <cell r="F16">
            <v>52</v>
          </cell>
          <cell r="G16">
            <v>38</v>
          </cell>
          <cell r="H16">
            <v>172</v>
          </cell>
        </row>
        <row r="17">
          <cell r="B17" t="str">
            <v>Lithuania - LT</v>
          </cell>
          <cell r="C17" t="str">
            <v>LT</v>
          </cell>
          <cell r="D17">
            <v>75</v>
          </cell>
          <cell r="E17">
            <v>62</v>
          </cell>
          <cell r="F17">
            <v>47</v>
          </cell>
          <cell r="G17">
            <v>34</v>
          </cell>
          <cell r="H17">
            <v>168</v>
          </cell>
        </row>
        <row r="18">
          <cell r="B18" t="str">
            <v>Luxembourg - LU</v>
          </cell>
          <cell r="C18" t="str">
            <v>LU</v>
          </cell>
          <cell r="D18">
            <v>496</v>
          </cell>
          <cell r="E18">
            <v>349</v>
          </cell>
          <cell r="F18">
            <v>282</v>
          </cell>
          <cell r="G18">
            <v>220</v>
          </cell>
          <cell r="H18">
            <v>232</v>
          </cell>
        </row>
        <row r="19">
          <cell r="B19" t="str">
            <v>Magyarorszag - HU</v>
          </cell>
          <cell r="C19" t="str">
            <v>HU</v>
          </cell>
          <cell r="D19">
            <v>107</v>
          </cell>
          <cell r="E19">
            <v>86</v>
          </cell>
          <cell r="F19">
            <v>65</v>
          </cell>
          <cell r="G19">
            <v>44</v>
          </cell>
          <cell r="H19">
            <v>184</v>
          </cell>
        </row>
        <row r="20">
          <cell r="B20" t="str">
            <v>Malta - MT</v>
          </cell>
          <cell r="C20" t="str">
            <v>MT</v>
          </cell>
          <cell r="D20">
            <v>119</v>
          </cell>
          <cell r="E20">
            <v>99</v>
          </cell>
          <cell r="F20">
            <v>77</v>
          </cell>
          <cell r="G20">
            <v>58</v>
          </cell>
          <cell r="H20">
            <v>191</v>
          </cell>
        </row>
        <row r="21">
          <cell r="B21" t="str">
            <v>Nederland - NL</v>
          </cell>
          <cell r="C21" t="str">
            <v>NL</v>
          </cell>
          <cell r="D21">
            <v>310</v>
          </cell>
          <cell r="E21">
            <v>271</v>
          </cell>
          <cell r="F21">
            <v>215</v>
          </cell>
          <cell r="G21">
            <v>170</v>
          </cell>
          <cell r="H21">
            <v>242</v>
          </cell>
        </row>
        <row r="22">
          <cell r="B22" t="str">
            <v>Oesterreich - AT</v>
          </cell>
          <cell r="C22" t="str">
            <v>AT</v>
          </cell>
          <cell r="D22">
            <v>449</v>
          </cell>
          <cell r="E22">
            <v>302</v>
          </cell>
          <cell r="F22">
            <v>244</v>
          </cell>
          <cell r="G22">
            <v>194</v>
          </cell>
          <cell r="H22">
            <v>246</v>
          </cell>
        </row>
        <row r="23">
          <cell r="B23" t="str">
            <v>Polska - PL</v>
          </cell>
          <cell r="C23" t="str">
            <v>PL</v>
          </cell>
          <cell r="D23">
            <v>109</v>
          </cell>
          <cell r="E23">
            <v>86</v>
          </cell>
          <cell r="F23">
            <v>66</v>
          </cell>
          <cell r="G23">
            <v>49</v>
          </cell>
          <cell r="H23">
            <v>179</v>
          </cell>
        </row>
        <row r="24">
          <cell r="B24" t="str">
            <v>Portugal - PT</v>
          </cell>
          <cell r="C24" t="str">
            <v>PT</v>
          </cell>
          <cell r="D24">
            <v>258</v>
          </cell>
          <cell r="E24">
            <v>181</v>
          </cell>
          <cell r="F24">
            <v>122</v>
          </cell>
          <cell r="G24">
            <v>77</v>
          </cell>
          <cell r="H24">
            <v>197</v>
          </cell>
        </row>
        <row r="25">
          <cell r="B25" t="str">
            <v>Rumania - RO</v>
          </cell>
          <cell r="C25" t="str">
            <v>RO</v>
          </cell>
          <cell r="D25">
            <v>124</v>
          </cell>
          <cell r="E25">
            <v>95</v>
          </cell>
          <cell r="F25">
            <v>74</v>
          </cell>
          <cell r="G25">
            <v>47</v>
          </cell>
          <cell r="H25">
            <v>161</v>
          </cell>
        </row>
        <row r="26">
          <cell r="B26" t="str">
            <v>Slovenija - SI</v>
          </cell>
          <cell r="C26" t="str">
            <v>SI</v>
          </cell>
          <cell r="D26">
            <v>240</v>
          </cell>
          <cell r="E26">
            <v>182</v>
          </cell>
          <cell r="F26">
            <v>146</v>
          </cell>
          <cell r="G26">
            <v>92</v>
          </cell>
          <cell r="H26">
            <v>208</v>
          </cell>
        </row>
        <row r="27">
          <cell r="B27" t="str">
            <v>Slovensko - SK</v>
          </cell>
          <cell r="C27" t="str">
            <v>SK</v>
          </cell>
          <cell r="D27">
            <v>121</v>
          </cell>
          <cell r="E27">
            <v>98</v>
          </cell>
          <cell r="F27">
            <v>86</v>
          </cell>
          <cell r="G27">
            <v>70</v>
          </cell>
          <cell r="H27">
            <v>186</v>
          </cell>
        </row>
        <row r="28">
          <cell r="B28" t="str">
            <v>Suomi - FI</v>
          </cell>
          <cell r="C28" t="str">
            <v>FI</v>
          </cell>
          <cell r="D28">
            <v>368</v>
          </cell>
          <cell r="E28">
            <v>255</v>
          </cell>
          <cell r="F28">
            <v>196</v>
          </cell>
          <cell r="G28">
            <v>163</v>
          </cell>
          <cell r="H28">
            <v>277</v>
          </cell>
        </row>
        <row r="29">
          <cell r="B29" t="str">
            <v>Sverige - SE</v>
          </cell>
          <cell r="C29" t="str">
            <v>SE</v>
          </cell>
          <cell r="D29">
            <v>360</v>
          </cell>
          <cell r="E29">
            <v>303</v>
          </cell>
          <cell r="F29">
            <v>250</v>
          </cell>
          <cell r="G29">
            <v>192</v>
          </cell>
          <cell r="H29">
            <v>275</v>
          </cell>
        </row>
        <row r="30">
          <cell r="B30" t="str">
            <v>United Kingdom - UK</v>
          </cell>
          <cell r="C30" t="str">
            <v>GB</v>
          </cell>
          <cell r="D30">
            <v>355</v>
          </cell>
          <cell r="E30">
            <v>334</v>
          </cell>
          <cell r="F30">
            <v>231</v>
          </cell>
          <cell r="G30">
            <v>158</v>
          </cell>
          <cell r="H30">
            <v>312</v>
          </cell>
        </row>
        <row r="31">
          <cell r="B31" t="str">
            <v>Island - IS</v>
          </cell>
          <cell r="C31" t="str">
            <v>IS</v>
          </cell>
          <cell r="D31">
            <v>368</v>
          </cell>
          <cell r="E31">
            <v>335</v>
          </cell>
          <cell r="F31">
            <v>289</v>
          </cell>
          <cell r="G31">
            <v>186</v>
          </cell>
          <cell r="H31">
            <v>235</v>
          </cell>
        </row>
        <row r="32">
          <cell r="B32" t="str">
            <v>Liechtenstein - LI</v>
          </cell>
          <cell r="C32" t="str">
            <v>LI</v>
          </cell>
          <cell r="D32">
            <v>449</v>
          </cell>
          <cell r="E32">
            <v>302</v>
          </cell>
          <cell r="F32">
            <v>244</v>
          </cell>
          <cell r="G32">
            <v>194</v>
          </cell>
          <cell r="H32">
            <v>340</v>
          </cell>
        </row>
        <row r="33">
          <cell r="B33" t="str">
            <v>Norge - NO</v>
          </cell>
          <cell r="C33" t="str">
            <v>NO</v>
          </cell>
          <cell r="D33">
            <v>440</v>
          </cell>
          <cell r="E33">
            <v>367</v>
          </cell>
          <cell r="F33">
            <v>311</v>
          </cell>
          <cell r="G33">
            <v>239</v>
          </cell>
          <cell r="H33">
            <v>340</v>
          </cell>
        </row>
        <row r="34">
          <cell r="B34" t="str">
            <v>Schweiz / Suisse / Svizzera / Svizra - CH</v>
          </cell>
          <cell r="C34" t="str">
            <v>CH</v>
          </cell>
          <cell r="D34">
            <v>478</v>
          </cell>
          <cell r="E34">
            <v>354</v>
          </cell>
          <cell r="F34">
            <v>252</v>
          </cell>
          <cell r="G34">
            <v>232</v>
          </cell>
          <cell r="H34">
            <v>340</v>
          </cell>
        </row>
        <row r="35">
          <cell r="B35" t="str">
            <v>Hrvatska - HR</v>
          </cell>
          <cell r="C35" t="str">
            <v>HR</v>
          </cell>
          <cell r="D35">
            <v>213</v>
          </cell>
          <cell r="E35">
            <v>192</v>
          </cell>
          <cell r="F35">
            <v>154</v>
          </cell>
          <cell r="G35">
            <v>97</v>
          </cell>
          <cell r="H35">
            <v>214</v>
          </cell>
        </row>
        <row r="36">
          <cell r="B36" t="str">
            <v>Türkiye - TR</v>
          </cell>
          <cell r="C36" t="str">
            <v>TR</v>
          </cell>
          <cell r="D36">
            <v>141</v>
          </cell>
          <cell r="E36">
            <v>90</v>
          </cell>
          <cell r="F36">
            <v>59</v>
          </cell>
          <cell r="G36">
            <v>38</v>
          </cell>
          <cell r="H36">
            <v>190</v>
          </cell>
        </row>
        <row r="37">
          <cell r="B37" t="str">
            <v>Albania - AL</v>
          </cell>
          <cell r="C37" t="str">
            <v>AL</v>
          </cell>
          <cell r="D37">
            <v>31</v>
          </cell>
          <cell r="E37">
            <v>22</v>
          </cell>
          <cell r="F37">
            <v>18</v>
          </cell>
          <cell r="G37">
            <v>14</v>
          </cell>
          <cell r="H37">
            <v>171</v>
          </cell>
        </row>
        <row r="38">
          <cell r="B38" t="str">
            <v>Fyrom - FYR</v>
          </cell>
          <cell r="C38" t="str">
            <v>MK</v>
          </cell>
          <cell r="D38">
            <v>88</v>
          </cell>
          <cell r="E38">
            <v>64</v>
          </cell>
          <cell r="F38">
            <v>41</v>
          </cell>
          <cell r="G38">
            <v>31</v>
          </cell>
          <cell r="H38">
            <v>158</v>
          </cell>
        </row>
        <row r="39">
          <cell r="B39" t="str">
            <v>Serbia - SER</v>
          </cell>
          <cell r="C39" t="str">
            <v>RS</v>
          </cell>
          <cell r="D39">
            <v>96</v>
          </cell>
          <cell r="E39">
            <v>69</v>
          </cell>
          <cell r="F39">
            <v>45</v>
          </cell>
          <cell r="G39">
            <v>33</v>
          </cell>
          <cell r="H39">
            <v>154</v>
          </cell>
        </row>
        <row r="40">
          <cell r="B40" t="str">
            <v>Bosnia Herzegovina</v>
          </cell>
          <cell r="C40" t="str">
            <v>BA</v>
          </cell>
          <cell r="D40">
            <v>93</v>
          </cell>
          <cell r="E40">
            <v>67</v>
          </cell>
          <cell r="F40">
            <v>44</v>
          </cell>
          <cell r="G40">
            <v>32</v>
          </cell>
          <cell r="H40">
            <v>170</v>
          </cell>
        </row>
        <row r="41">
          <cell r="B41" t="str">
            <v>Montenegro</v>
          </cell>
          <cell r="C41" t="str">
            <v>ME</v>
          </cell>
          <cell r="D41">
            <v>94</v>
          </cell>
          <cell r="E41">
            <v>68</v>
          </cell>
          <cell r="F41">
            <v>44</v>
          </cell>
          <cell r="G41">
            <v>32</v>
          </cell>
          <cell r="H41">
            <v>158</v>
          </cell>
        </row>
        <row r="42">
          <cell r="B42" t="str">
            <v>AN Bonaire</v>
          </cell>
          <cell r="C42" t="str">
            <v>AN</v>
          </cell>
          <cell r="D42">
            <v>310</v>
          </cell>
          <cell r="E42">
            <v>271</v>
          </cell>
          <cell r="F42">
            <v>215</v>
          </cell>
          <cell r="G42">
            <v>170</v>
          </cell>
          <cell r="H42">
            <v>242</v>
          </cell>
        </row>
        <row r="43">
          <cell r="B43" t="str">
            <v>AN Curaçao</v>
          </cell>
          <cell r="C43" t="str">
            <v>AN</v>
          </cell>
          <cell r="D43">
            <v>310</v>
          </cell>
          <cell r="E43">
            <v>271</v>
          </cell>
          <cell r="F43">
            <v>215</v>
          </cell>
          <cell r="G43">
            <v>170</v>
          </cell>
          <cell r="H43">
            <v>242</v>
          </cell>
        </row>
        <row r="44">
          <cell r="B44" t="str">
            <v>AN Saba</v>
          </cell>
          <cell r="C44" t="str">
            <v>AN</v>
          </cell>
          <cell r="D44">
            <v>310</v>
          </cell>
          <cell r="E44">
            <v>271</v>
          </cell>
          <cell r="F44">
            <v>215</v>
          </cell>
          <cell r="G44">
            <v>170</v>
          </cell>
          <cell r="H44">
            <v>242</v>
          </cell>
        </row>
        <row r="45">
          <cell r="B45" t="str">
            <v>AN Saint Eustatius</v>
          </cell>
          <cell r="C45" t="str">
            <v>AN</v>
          </cell>
          <cell r="D45">
            <v>310</v>
          </cell>
          <cell r="E45">
            <v>271</v>
          </cell>
          <cell r="F45">
            <v>215</v>
          </cell>
          <cell r="G45">
            <v>170</v>
          </cell>
          <cell r="H45">
            <v>242</v>
          </cell>
        </row>
        <row r="46">
          <cell r="B46" t="str">
            <v>AN Saint Martin</v>
          </cell>
          <cell r="C46" t="str">
            <v>AN</v>
          </cell>
          <cell r="D46">
            <v>310</v>
          </cell>
          <cell r="E46">
            <v>271</v>
          </cell>
          <cell r="F46">
            <v>215</v>
          </cell>
          <cell r="G46">
            <v>170</v>
          </cell>
          <cell r="H46">
            <v>242</v>
          </cell>
        </row>
        <row r="47">
          <cell r="B47" t="str">
            <v xml:space="preserve">Anguilla </v>
          </cell>
          <cell r="C47" t="str">
            <v>AI</v>
          </cell>
          <cell r="D47">
            <v>355</v>
          </cell>
          <cell r="E47">
            <v>334</v>
          </cell>
          <cell r="F47">
            <v>231</v>
          </cell>
          <cell r="G47">
            <v>158</v>
          </cell>
          <cell r="H47">
            <v>312</v>
          </cell>
        </row>
        <row r="48">
          <cell r="B48" t="str">
            <v xml:space="preserve">Aruba </v>
          </cell>
          <cell r="C48" t="str">
            <v>AW</v>
          </cell>
          <cell r="D48">
            <v>310</v>
          </cell>
          <cell r="E48">
            <v>271</v>
          </cell>
          <cell r="F48">
            <v>215</v>
          </cell>
          <cell r="G48">
            <v>170</v>
          </cell>
          <cell r="H48">
            <v>242</v>
          </cell>
        </row>
        <row r="49">
          <cell r="B49" t="str">
            <v xml:space="preserve">British Indian Ocean Territory </v>
          </cell>
          <cell r="C49" t="str">
            <v>IO</v>
          </cell>
          <cell r="D49">
            <v>355</v>
          </cell>
          <cell r="E49">
            <v>334</v>
          </cell>
          <cell r="F49">
            <v>231</v>
          </cell>
          <cell r="G49">
            <v>158</v>
          </cell>
          <cell r="H49">
            <v>312</v>
          </cell>
        </row>
        <row r="50">
          <cell r="B50" t="str">
            <v xml:space="preserve">Cayman Islands </v>
          </cell>
          <cell r="C50" t="str">
            <v>KY</v>
          </cell>
          <cell r="D50">
            <v>355</v>
          </cell>
          <cell r="E50">
            <v>334</v>
          </cell>
          <cell r="F50">
            <v>231</v>
          </cell>
          <cell r="G50">
            <v>158</v>
          </cell>
          <cell r="H50">
            <v>312</v>
          </cell>
        </row>
        <row r="51">
          <cell r="B51" t="str">
            <v>Falkland Islands (Malvinas)</v>
          </cell>
          <cell r="C51" t="str">
            <v>FK</v>
          </cell>
          <cell r="D51">
            <v>355</v>
          </cell>
          <cell r="E51">
            <v>334</v>
          </cell>
          <cell r="F51">
            <v>231</v>
          </cell>
          <cell r="G51">
            <v>158</v>
          </cell>
          <cell r="H51">
            <v>312</v>
          </cell>
        </row>
        <row r="52">
          <cell r="B52" t="str">
            <v>French Polynesia</v>
          </cell>
          <cell r="C52" t="str">
            <v>PF</v>
          </cell>
          <cell r="D52">
            <v>435</v>
          </cell>
          <cell r="E52">
            <v>351</v>
          </cell>
          <cell r="F52">
            <v>257</v>
          </cell>
          <cell r="G52">
            <v>193</v>
          </cell>
          <cell r="H52">
            <v>269</v>
          </cell>
        </row>
        <row r="53">
          <cell r="B53" t="str">
            <v>French Southern and Antartic Territories</v>
          </cell>
          <cell r="C53" t="str">
            <v>TF</v>
          </cell>
          <cell r="D53">
            <v>435</v>
          </cell>
          <cell r="E53">
            <v>351</v>
          </cell>
          <cell r="F53">
            <v>257</v>
          </cell>
          <cell r="G53">
            <v>193</v>
          </cell>
          <cell r="H53">
            <v>269</v>
          </cell>
        </row>
        <row r="54">
          <cell r="B54" t="str">
            <v>Greenland</v>
          </cell>
          <cell r="C54" t="str">
            <v>GL</v>
          </cell>
          <cell r="D54">
            <v>398</v>
          </cell>
          <cell r="E54">
            <v>340</v>
          </cell>
          <cell r="F54">
            <v>277</v>
          </cell>
          <cell r="G54">
            <v>217</v>
          </cell>
          <cell r="H54">
            <v>311</v>
          </cell>
        </row>
        <row r="55">
          <cell r="B55" t="str">
            <v xml:space="preserve">Mayotte </v>
          </cell>
          <cell r="C55" t="str">
            <v>YT</v>
          </cell>
          <cell r="D55">
            <v>435</v>
          </cell>
          <cell r="E55">
            <v>351</v>
          </cell>
          <cell r="F55">
            <v>257</v>
          </cell>
          <cell r="G55">
            <v>193</v>
          </cell>
          <cell r="H55">
            <v>269</v>
          </cell>
        </row>
        <row r="56">
          <cell r="B56" t="str">
            <v xml:space="preserve">Montserrat </v>
          </cell>
          <cell r="C56" t="str">
            <v>MS</v>
          </cell>
          <cell r="D56">
            <v>355</v>
          </cell>
          <cell r="E56">
            <v>334</v>
          </cell>
          <cell r="F56">
            <v>231</v>
          </cell>
          <cell r="G56">
            <v>158</v>
          </cell>
          <cell r="H56">
            <v>312</v>
          </cell>
        </row>
        <row r="57">
          <cell r="B57" t="str">
            <v>New Caledonia and Dependencies</v>
          </cell>
          <cell r="C57" t="str">
            <v>NC</v>
          </cell>
          <cell r="D57">
            <v>435</v>
          </cell>
          <cell r="E57">
            <v>351</v>
          </cell>
          <cell r="F57">
            <v>257</v>
          </cell>
          <cell r="G57">
            <v>193</v>
          </cell>
          <cell r="H57">
            <v>269</v>
          </cell>
        </row>
        <row r="58">
          <cell r="B58" t="str">
            <v>Netherlands Antilles</v>
          </cell>
          <cell r="C58" t="str">
            <v>AN</v>
          </cell>
          <cell r="D58">
            <v>310</v>
          </cell>
          <cell r="E58">
            <v>271</v>
          </cell>
          <cell r="F58">
            <v>215</v>
          </cell>
          <cell r="G58">
            <v>170</v>
          </cell>
          <cell r="H58">
            <v>242</v>
          </cell>
        </row>
        <row r="59">
          <cell r="B59" t="str">
            <v>Pitcairn</v>
          </cell>
          <cell r="C59" t="str">
            <v>PN</v>
          </cell>
          <cell r="D59">
            <v>355</v>
          </cell>
          <cell r="E59">
            <v>334</v>
          </cell>
          <cell r="F59">
            <v>231</v>
          </cell>
          <cell r="G59">
            <v>158</v>
          </cell>
          <cell r="H59">
            <v>312</v>
          </cell>
        </row>
        <row r="60">
          <cell r="B60" t="str">
            <v xml:space="preserve">Saint Helena, Ascension Island, Tristan da Cunha </v>
          </cell>
          <cell r="C60" t="str">
            <v>SH</v>
          </cell>
          <cell r="D60">
            <v>355</v>
          </cell>
          <cell r="E60">
            <v>334</v>
          </cell>
          <cell r="F60">
            <v>231</v>
          </cell>
          <cell r="G60">
            <v>158</v>
          </cell>
          <cell r="H60">
            <v>312</v>
          </cell>
        </row>
        <row r="61">
          <cell r="B61" t="str">
            <v>British Antartic Territories</v>
          </cell>
          <cell r="C61" t="str">
            <v>BAT</v>
          </cell>
          <cell r="D61">
            <v>355</v>
          </cell>
          <cell r="E61">
            <v>334</v>
          </cell>
          <cell r="F61">
            <v>231</v>
          </cell>
          <cell r="G61">
            <v>158</v>
          </cell>
          <cell r="H61">
            <v>312</v>
          </cell>
        </row>
        <row r="62">
          <cell r="B62" t="str">
            <v xml:space="preserve">Saint Pierre And Miquelon </v>
          </cell>
          <cell r="C62" t="str">
            <v>PM</v>
          </cell>
          <cell r="D62">
            <v>435</v>
          </cell>
          <cell r="E62">
            <v>351</v>
          </cell>
          <cell r="F62">
            <v>257</v>
          </cell>
          <cell r="G62">
            <v>193</v>
          </cell>
          <cell r="H62">
            <v>269</v>
          </cell>
        </row>
        <row r="63">
          <cell r="B63" t="str">
            <v>South Georgia And The South Sandwich Islands</v>
          </cell>
          <cell r="C63" t="str">
            <v>GS</v>
          </cell>
          <cell r="D63">
            <v>355</v>
          </cell>
          <cell r="E63">
            <v>334</v>
          </cell>
          <cell r="F63">
            <v>231</v>
          </cell>
          <cell r="G63">
            <v>158</v>
          </cell>
          <cell r="H63">
            <v>312</v>
          </cell>
        </row>
        <row r="64">
          <cell r="B64" t="str">
            <v xml:space="preserve">Turks And Caicos Islands </v>
          </cell>
          <cell r="C64" t="str">
            <v>TC</v>
          </cell>
          <cell r="D64">
            <v>355</v>
          </cell>
          <cell r="E64">
            <v>334</v>
          </cell>
          <cell r="F64">
            <v>231</v>
          </cell>
          <cell r="G64">
            <v>158</v>
          </cell>
          <cell r="H64">
            <v>312</v>
          </cell>
        </row>
        <row r="65">
          <cell r="B65" t="str">
            <v>Virgin Islands, British</v>
          </cell>
          <cell r="C65" t="str">
            <v>VG</v>
          </cell>
          <cell r="D65">
            <v>355</v>
          </cell>
          <cell r="E65">
            <v>334</v>
          </cell>
          <cell r="F65">
            <v>231</v>
          </cell>
          <cell r="G65">
            <v>158</v>
          </cell>
          <cell r="H65">
            <v>312</v>
          </cell>
        </row>
        <row r="66">
          <cell r="B66" t="str">
            <v>Wallis and Futuna Islands</v>
          </cell>
          <cell r="C66" t="str">
            <v>WF</v>
          </cell>
          <cell r="D66">
            <v>435</v>
          </cell>
          <cell r="E66">
            <v>351</v>
          </cell>
          <cell r="F66">
            <v>257</v>
          </cell>
          <cell r="G66">
            <v>193</v>
          </cell>
          <cell r="H66">
            <v>269</v>
          </cell>
        </row>
        <row r="67">
          <cell r="B67" t="str">
            <v>Afghanistan</v>
          </cell>
          <cell r="C67" t="str">
            <v>AF</v>
          </cell>
          <cell r="D67">
            <v>450</v>
          </cell>
          <cell r="E67">
            <v>300</v>
          </cell>
          <cell r="F67">
            <v>250</v>
          </cell>
          <cell r="G67">
            <v>125</v>
          </cell>
          <cell r="H67">
            <v>225</v>
          </cell>
        </row>
        <row r="68">
          <cell r="B68" t="str">
            <v>Algeria</v>
          </cell>
          <cell r="C68" t="str">
            <v>DZ</v>
          </cell>
          <cell r="D68">
            <v>450</v>
          </cell>
          <cell r="E68">
            <v>300</v>
          </cell>
          <cell r="F68">
            <v>250</v>
          </cell>
          <cell r="G68">
            <v>125</v>
          </cell>
          <cell r="H68">
            <v>335</v>
          </cell>
        </row>
        <row r="69">
          <cell r="B69" t="str">
            <v>American Samoa</v>
          </cell>
          <cell r="C69" t="str">
            <v>AS</v>
          </cell>
          <cell r="D69">
            <v>450</v>
          </cell>
          <cell r="E69">
            <v>300</v>
          </cell>
          <cell r="F69">
            <v>250</v>
          </cell>
          <cell r="G69">
            <v>125</v>
          </cell>
          <cell r="H69">
            <v>192</v>
          </cell>
        </row>
        <row r="70">
          <cell r="B70" t="str">
            <v>Angola</v>
          </cell>
          <cell r="C70" t="str">
            <v>AO</v>
          </cell>
          <cell r="D70">
            <v>450</v>
          </cell>
          <cell r="E70">
            <v>300</v>
          </cell>
          <cell r="F70">
            <v>250</v>
          </cell>
          <cell r="G70">
            <v>125</v>
          </cell>
          <cell r="H70">
            <v>387</v>
          </cell>
        </row>
        <row r="71">
          <cell r="B71" t="str">
            <v>Antigua And Barbuda</v>
          </cell>
          <cell r="C71" t="str">
            <v>AG</v>
          </cell>
          <cell r="D71">
            <v>450</v>
          </cell>
          <cell r="E71">
            <v>300</v>
          </cell>
          <cell r="F71">
            <v>250</v>
          </cell>
          <cell r="G71">
            <v>125</v>
          </cell>
          <cell r="H71">
            <v>230</v>
          </cell>
        </row>
        <row r="72">
          <cell r="B72" t="str">
            <v>Argentina</v>
          </cell>
          <cell r="C72" t="str">
            <v>AR</v>
          </cell>
          <cell r="D72">
            <v>450</v>
          </cell>
          <cell r="E72">
            <v>300</v>
          </cell>
          <cell r="F72">
            <v>250</v>
          </cell>
          <cell r="G72">
            <v>125</v>
          </cell>
          <cell r="H72">
            <v>298</v>
          </cell>
        </row>
        <row r="73">
          <cell r="B73" t="str">
            <v>Armenia</v>
          </cell>
          <cell r="C73" t="str">
            <v>AM</v>
          </cell>
          <cell r="D73">
            <v>450</v>
          </cell>
          <cell r="E73">
            <v>300</v>
          </cell>
          <cell r="F73">
            <v>250</v>
          </cell>
          <cell r="G73">
            <v>125</v>
          </cell>
          <cell r="H73">
            <v>128</v>
          </cell>
        </row>
        <row r="74">
          <cell r="B74" t="str">
            <v>Australia</v>
          </cell>
          <cell r="C74" t="str">
            <v>AU</v>
          </cell>
          <cell r="D74">
            <v>450</v>
          </cell>
          <cell r="E74">
            <v>300</v>
          </cell>
          <cell r="F74">
            <v>250</v>
          </cell>
          <cell r="G74">
            <v>125</v>
          </cell>
          <cell r="H74">
            <v>280</v>
          </cell>
        </row>
        <row r="75">
          <cell r="B75" t="str">
            <v>Azerbaijan</v>
          </cell>
          <cell r="C75" t="str">
            <v>AZ</v>
          </cell>
          <cell r="D75">
            <v>450</v>
          </cell>
          <cell r="E75">
            <v>300</v>
          </cell>
          <cell r="F75">
            <v>250</v>
          </cell>
          <cell r="G75">
            <v>125</v>
          </cell>
          <cell r="H75">
            <v>310</v>
          </cell>
        </row>
        <row r="76">
          <cell r="B76" t="str">
            <v>Bahamas</v>
          </cell>
          <cell r="C76" t="str">
            <v>BS</v>
          </cell>
          <cell r="D76">
            <v>450</v>
          </cell>
          <cell r="E76">
            <v>300</v>
          </cell>
          <cell r="F76">
            <v>250</v>
          </cell>
          <cell r="G76">
            <v>125</v>
          </cell>
          <cell r="H76">
            <v>287</v>
          </cell>
        </row>
        <row r="77">
          <cell r="B77" t="str">
            <v>Bahrain</v>
          </cell>
          <cell r="C77" t="str">
            <v>BH</v>
          </cell>
          <cell r="D77">
            <v>450</v>
          </cell>
          <cell r="E77">
            <v>300</v>
          </cell>
          <cell r="F77">
            <v>250</v>
          </cell>
          <cell r="G77">
            <v>125</v>
          </cell>
          <cell r="H77">
            <v>279</v>
          </cell>
        </row>
        <row r="78">
          <cell r="B78" t="str">
            <v>Bangladesh</v>
          </cell>
          <cell r="C78" t="str">
            <v>BD</v>
          </cell>
          <cell r="D78">
            <v>450</v>
          </cell>
          <cell r="E78">
            <v>300</v>
          </cell>
          <cell r="F78">
            <v>250</v>
          </cell>
          <cell r="G78">
            <v>125</v>
          </cell>
          <cell r="H78">
            <v>201</v>
          </cell>
        </row>
        <row r="79">
          <cell r="B79" t="str">
            <v>Barbados</v>
          </cell>
          <cell r="C79" t="str">
            <v>BB</v>
          </cell>
          <cell r="D79">
            <v>450</v>
          </cell>
          <cell r="E79">
            <v>300</v>
          </cell>
          <cell r="F79">
            <v>250</v>
          </cell>
          <cell r="G79">
            <v>125</v>
          </cell>
          <cell r="H79">
            <v>302</v>
          </cell>
        </row>
        <row r="80">
          <cell r="B80" t="str">
            <v>Belarus</v>
          </cell>
          <cell r="C80" t="str">
            <v>BY</v>
          </cell>
          <cell r="D80">
            <v>450</v>
          </cell>
          <cell r="E80">
            <v>300</v>
          </cell>
          <cell r="F80">
            <v>250</v>
          </cell>
          <cell r="G80">
            <v>125</v>
          </cell>
          <cell r="H80">
            <v>205</v>
          </cell>
        </row>
        <row r="81">
          <cell r="B81" t="str">
            <v>Belize</v>
          </cell>
          <cell r="C81" t="str">
            <v>BZ</v>
          </cell>
          <cell r="D81">
            <v>450</v>
          </cell>
          <cell r="E81">
            <v>300</v>
          </cell>
          <cell r="F81">
            <v>250</v>
          </cell>
          <cell r="G81">
            <v>125</v>
          </cell>
          <cell r="H81">
            <v>213</v>
          </cell>
        </row>
        <row r="82">
          <cell r="B82" t="str">
            <v>Benin</v>
          </cell>
          <cell r="C82" t="str">
            <v>BJ</v>
          </cell>
          <cell r="D82">
            <v>450</v>
          </cell>
          <cell r="E82">
            <v>300</v>
          </cell>
          <cell r="F82">
            <v>250</v>
          </cell>
          <cell r="G82">
            <v>125</v>
          </cell>
          <cell r="H82">
            <v>184</v>
          </cell>
        </row>
        <row r="83">
          <cell r="B83" t="str">
            <v>Bhutan</v>
          </cell>
          <cell r="C83" t="str">
            <v>BT</v>
          </cell>
          <cell r="D83">
            <v>450</v>
          </cell>
          <cell r="E83">
            <v>300</v>
          </cell>
          <cell r="F83">
            <v>250</v>
          </cell>
          <cell r="G83">
            <v>125</v>
          </cell>
          <cell r="H83">
            <v>99</v>
          </cell>
        </row>
        <row r="84">
          <cell r="B84" t="str">
            <v>Bolivia, Plurinational State Of</v>
          </cell>
          <cell r="C84" t="str">
            <v>BO</v>
          </cell>
          <cell r="D84">
            <v>450</v>
          </cell>
          <cell r="E84">
            <v>300</v>
          </cell>
          <cell r="F84">
            <v>250</v>
          </cell>
          <cell r="G84">
            <v>125</v>
          </cell>
          <cell r="H84">
            <v>143</v>
          </cell>
        </row>
        <row r="85">
          <cell r="B85" t="str">
            <v>Botswana</v>
          </cell>
          <cell r="C85" t="str">
            <v>BW</v>
          </cell>
          <cell r="D85">
            <v>450</v>
          </cell>
          <cell r="E85">
            <v>300</v>
          </cell>
          <cell r="F85">
            <v>250</v>
          </cell>
          <cell r="G85">
            <v>125</v>
          </cell>
          <cell r="H85">
            <v>196</v>
          </cell>
        </row>
        <row r="86">
          <cell r="B86" t="str">
            <v>Brazil</v>
          </cell>
          <cell r="C86" t="str">
            <v>BR</v>
          </cell>
          <cell r="D86">
            <v>450</v>
          </cell>
          <cell r="E86">
            <v>300</v>
          </cell>
          <cell r="F86">
            <v>250</v>
          </cell>
          <cell r="G86">
            <v>125</v>
          </cell>
          <cell r="H86">
            <v>251</v>
          </cell>
        </row>
        <row r="87">
          <cell r="B87" t="str">
            <v>Brunei Darussalam</v>
          </cell>
          <cell r="C87" t="str">
            <v>BN</v>
          </cell>
          <cell r="D87">
            <v>450</v>
          </cell>
          <cell r="E87">
            <v>300</v>
          </cell>
          <cell r="F87">
            <v>250</v>
          </cell>
          <cell r="G87">
            <v>125</v>
          </cell>
          <cell r="H87">
            <v>177</v>
          </cell>
        </row>
        <row r="88">
          <cell r="B88" t="str">
            <v>Burkina Faso</v>
          </cell>
          <cell r="C88" t="str">
            <v>BF</v>
          </cell>
          <cell r="D88">
            <v>450</v>
          </cell>
          <cell r="E88">
            <v>300</v>
          </cell>
          <cell r="F88">
            <v>250</v>
          </cell>
          <cell r="G88">
            <v>125</v>
          </cell>
          <cell r="H88">
            <v>152</v>
          </cell>
        </row>
        <row r="89">
          <cell r="B89" t="str">
            <v>Burundi</v>
          </cell>
          <cell r="C89" t="str">
            <v>BI</v>
          </cell>
          <cell r="D89">
            <v>450</v>
          </cell>
          <cell r="E89">
            <v>300</v>
          </cell>
          <cell r="F89">
            <v>250</v>
          </cell>
          <cell r="G89">
            <v>125</v>
          </cell>
          <cell r="H89">
            <v>160</v>
          </cell>
        </row>
        <row r="90">
          <cell r="B90" t="str">
            <v>Cambodia</v>
          </cell>
          <cell r="C90" t="str">
            <v>KH</v>
          </cell>
          <cell r="D90">
            <v>450</v>
          </cell>
          <cell r="E90">
            <v>300</v>
          </cell>
          <cell r="F90">
            <v>250</v>
          </cell>
          <cell r="G90">
            <v>125</v>
          </cell>
          <cell r="H90">
            <v>178</v>
          </cell>
        </row>
        <row r="91">
          <cell r="B91" t="str">
            <v>Cameroon</v>
          </cell>
          <cell r="C91" t="str">
            <v>CM</v>
          </cell>
          <cell r="D91">
            <v>450</v>
          </cell>
          <cell r="E91">
            <v>300</v>
          </cell>
          <cell r="F91">
            <v>250</v>
          </cell>
          <cell r="G91">
            <v>125</v>
          </cell>
          <cell r="H91">
            <v>213</v>
          </cell>
        </row>
        <row r="92">
          <cell r="B92" t="str">
            <v>Canada</v>
          </cell>
          <cell r="C92" t="str">
            <v>CA</v>
          </cell>
          <cell r="D92">
            <v>450</v>
          </cell>
          <cell r="E92">
            <v>300</v>
          </cell>
          <cell r="F92">
            <v>250</v>
          </cell>
          <cell r="G92">
            <v>125</v>
          </cell>
          <cell r="H92">
            <v>265</v>
          </cell>
        </row>
        <row r="93">
          <cell r="B93" t="str">
            <v>Cape Verde</v>
          </cell>
          <cell r="C93" t="str">
            <v>CV</v>
          </cell>
          <cell r="D93">
            <v>450</v>
          </cell>
          <cell r="E93">
            <v>300</v>
          </cell>
          <cell r="F93">
            <v>250</v>
          </cell>
          <cell r="G93">
            <v>125</v>
          </cell>
          <cell r="H93">
            <v>194</v>
          </cell>
        </row>
        <row r="94">
          <cell r="B94" t="str">
            <v>Central African Republic</v>
          </cell>
          <cell r="C94" t="str">
            <v>CF</v>
          </cell>
          <cell r="D94">
            <v>450</v>
          </cell>
          <cell r="E94">
            <v>300</v>
          </cell>
          <cell r="F94">
            <v>250</v>
          </cell>
          <cell r="G94">
            <v>125</v>
          </cell>
          <cell r="H94">
            <v>126</v>
          </cell>
        </row>
        <row r="95">
          <cell r="B95" t="str">
            <v>Chad</v>
          </cell>
          <cell r="C95" t="str">
            <v>TD</v>
          </cell>
          <cell r="D95">
            <v>450</v>
          </cell>
          <cell r="E95">
            <v>300</v>
          </cell>
          <cell r="F95">
            <v>250</v>
          </cell>
          <cell r="G95">
            <v>125</v>
          </cell>
          <cell r="H95">
            <v>266</v>
          </cell>
        </row>
        <row r="96">
          <cell r="B96" t="str">
            <v>Chile</v>
          </cell>
          <cell r="C96" t="str">
            <v>CL</v>
          </cell>
          <cell r="D96">
            <v>450</v>
          </cell>
          <cell r="E96">
            <v>300</v>
          </cell>
          <cell r="F96">
            <v>250</v>
          </cell>
          <cell r="G96">
            <v>125</v>
          </cell>
          <cell r="H96">
            <v>191</v>
          </cell>
        </row>
        <row r="97">
          <cell r="B97" t="str">
            <v>China</v>
          </cell>
          <cell r="C97" t="str">
            <v>CN</v>
          </cell>
          <cell r="D97">
            <v>450</v>
          </cell>
          <cell r="E97">
            <v>300</v>
          </cell>
          <cell r="F97">
            <v>250</v>
          </cell>
          <cell r="G97">
            <v>125</v>
          </cell>
          <cell r="H97">
            <v>224</v>
          </cell>
        </row>
        <row r="98">
          <cell r="B98" t="str">
            <v>Colombia</v>
          </cell>
          <cell r="C98" t="str">
            <v>CO</v>
          </cell>
          <cell r="D98">
            <v>450</v>
          </cell>
          <cell r="E98">
            <v>300</v>
          </cell>
          <cell r="F98">
            <v>250</v>
          </cell>
          <cell r="G98">
            <v>125</v>
          </cell>
          <cell r="H98">
            <v>208</v>
          </cell>
        </row>
        <row r="99">
          <cell r="B99" t="str">
            <v>Comoros</v>
          </cell>
          <cell r="C99" t="str">
            <v>KM</v>
          </cell>
          <cell r="D99">
            <v>450</v>
          </cell>
          <cell r="E99">
            <v>300</v>
          </cell>
          <cell r="F99">
            <v>250</v>
          </cell>
          <cell r="G99">
            <v>125</v>
          </cell>
          <cell r="H99">
            <v>192</v>
          </cell>
        </row>
        <row r="100">
          <cell r="B100" t="str">
            <v>Congo</v>
          </cell>
          <cell r="C100" t="str">
            <v>CG</v>
          </cell>
          <cell r="D100">
            <v>450</v>
          </cell>
          <cell r="E100">
            <v>300</v>
          </cell>
          <cell r="F100">
            <v>250</v>
          </cell>
          <cell r="G100">
            <v>125</v>
          </cell>
          <cell r="H100">
            <v>220</v>
          </cell>
        </row>
        <row r="101">
          <cell r="B101" t="str">
            <v>Congo, The Democratic Republic Of The</v>
          </cell>
          <cell r="C101" t="str">
            <v>CD</v>
          </cell>
          <cell r="D101">
            <v>450</v>
          </cell>
          <cell r="E101">
            <v>300</v>
          </cell>
          <cell r="F101">
            <v>250</v>
          </cell>
          <cell r="G101">
            <v>125</v>
          </cell>
          <cell r="H101">
            <v>251</v>
          </cell>
        </row>
        <row r="102">
          <cell r="B102" t="str">
            <v>Cook Islands</v>
          </cell>
          <cell r="C102" t="str">
            <v>CK</v>
          </cell>
          <cell r="D102">
            <v>450</v>
          </cell>
          <cell r="E102">
            <v>300</v>
          </cell>
          <cell r="F102">
            <v>250</v>
          </cell>
          <cell r="G102">
            <v>125</v>
          </cell>
          <cell r="H102">
            <v>222</v>
          </cell>
        </row>
        <row r="103">
          <cell r="B103" t="str">
            <v>Costa Rica</v>
          </cell>
          <cell r="C103" t="str">
            <v>CR</v>
          </cell>
          <cell r="D103">
            <v>450</v>
          </cell>
          <cell r="E103">
            <v>300</v>
          </cell>
          <cell r="F103">
            <v>250</v>
          </cell>
          <cell r="G103">
            <v>125</v>
          </cell>
          <cell r="H103">
            <v>185</v>
          </cell>
        </row>
        <row r="104">
          <cell r="B104" t="str">
            <v>Côte D'ivoire</v>
          </cell>
          <cell r="C104" t="str">
            <v>CI</v>
          </cell>
          <cell r="D104">
            <v>450</v>
          </cell>
          <cell r="E104">
            <v>300</v>
          </cell>
          <cell r="F104">
            <v>250</v>
          </cell>
          <cell r="G104">
            <v>125</v>
          </cell>
          <cell r="H104">
            <v>271</v>
          </cell>
        </row>
        <row r="105">
          <cell r="B105" t="str">
            <v>Cuba</v>
          </cell>
          <cell r="C105" t="str">
            <v>CU</v>
          </cell>
          <cell r="D105">
            <v>450</v>
          </cell>
          <cell r="E105">
            <v>300</v>
          </cell>
          <cell r="F105">
            <v>250</v>
          </cell>
          <cell r="G105">
            <v>125</v>
          </cell>
          <cell r="H105">
            <v>168</v>
          </cell>
        </row>
        <row r="106">
          <cell r="B106" t="str">
            <v>Djibouti</v>
          </cell>
          <cell r="C106" t="str">
            <v>DJ</v>
          </cell>
          <cell r="D106">
            <v>450</v>
          </cell>
          <cell r="E106">
            <v>300</v>
          </cell>
          <cell r="F106">
            <v>250</v>
          </cell>
          <cell r="G106">
            <v>125</v>
          </cell>
          <cell r="H106">
            <v>186</v>
          </cell>
        </row>
        <row r="107">
          <cell r="B107" t="str">
            <v>Dominica</v>
          </cell>
          <cell r="C107" t="str">
            <v>DM</v>
          </cell>
          <cell r="D107">
            <v>450</v>
          </cell>
          <cell r="E107">
            <v>300</v>
          </cell>
          <cell r="F107">
            <v>250</v>
          </cell>
          <cell r="G107">
            <v>125</v>
          </cell>
          <cell r="H107">
            <v>170</v>
          </cell>
        </row>
        <row r="108">
          <cell r="B108" t="str">
            <v>Dominican Republic</v>
          </cell>
          <cell r="C108" t="str">
            <v>DO</v>
          </cell>
          <cell r="D108">
            <v>450</v>
          </cell>
          <cell r="E108">
            <v>300</v>
          </cell>
          <cell r="F108">
            <v>250</v>
          </cell>
          <cell r="G108">
            <v>125</v>
          </cell>
          <cell r="H108">
            <v>189</v>
          </cell>
        </row>
        <row r="109">
          <cell r="B109" t="str">
            <v>Ecuador</v>
          </cell>
          <cell r="C109" t="str">
            <v>EC</v>
          </cell>
          <cell r="D109">
            <v>450</v>
          </cell>
          <cell r="E109">
            <v>300</v>
          </cell>
          <cell r="F109">
            <v>250</v>
          </cell>
          <cell r="G109">
            <v>125</v>
          </cell>
          <cell r="H109">
            <v>159</v>
          </cell>
        </row>
        <row r="110">
          <cell r="B110" t="str">
            <v>Egypt</v>
          </cell>
          <cell r="C110" t="str">
            <v>EG</v>
          </cell>
          <cell r="D110">
            <v>450</v>
          </cell>
          <cell r="E110">
            <v>300</v>
          </cell>
          <cell r="F110">
            <v>250</v>
          </cell>
          <cell r="G110">
            <v>125</v>
          </cell>
          <cell r="H110">
            <v>236</v>
          </cell>
        </row>
        <row r="111">
          <cell r="B111" t="str">
            <v>El Salvador</v>
          </cell>
          <cell r="C111" t="str">
            <v>SV</v>
          </cell>
          <cell r="D111">
            <v>450</v>
          </cell>
          <cell r="E111">
            <v>300</v>
          </cell>
          <cell r="F111">
            <v>250</v>
          </cell>
          <cell r="G111">
            <v>125</v>
          </cell>
          <cell r="H111">
            <v>171</v>
          </cell>
        </row>
        <row r="112">
          <cell r="B112" t="str">
            <v>Equatorial Guinea</v>
          </cell>
          <cell r="C112" t="str">
            <v>GQ</v>
          </cell>
          <cell r="D112">
            <v>450</v>
          </cell>
          <cell r="E112">
            <v>300</v>
          </cell>
          <cell r="F112">
            <v>250</v>
          </cell>
          <cell r="G112">
            <v>125</v>
          </cell>
          <cell r="H112">
            <v>337</v>
          </cell>
        </row>
        <row r="113">
          <cell r="B113" t="str">
            <v>Eritrea</v>
          </cell>
          <cell r="C113" t="str">
            <v>ER</v>
          </cell>
          <cell r="D113">
            <v>450</v>
          </cell>
          <cell r="E113">
            <v>300</v>
          </cell>
          <cell r="F113">
            <v>250</v>
          </cell>
          <cell r="G113">
            <v>125</v>
          </cell>
          <cell r="H113">
            <v>159</v>
          </cell>
        </row>
        <row r="114">
          <cell r="B114" t="str">
            <v>Ethiopia</v>
          </cell>
          <cell r="C114" t="str">
            <v>ET</v>
          </cell>
          <cell r="D114">
            <v>450</v>
          </cell>
          <cell r="E114">
            <v>300</v>
          </cell>
          <cell r="F114">
            <v>250</v>
          </cell>
          <cell r="G114">
            <v>125</v>
          </cell>
          <cell r="H114">
            <v>263</v>
          </cell>
        </row>
        <row r="115">
          <cell r="B115" t="str">
            <v>Fiji</v>
          </cell>
          <cell r="C115" t="str">
            <v>FJ</v>
          </cell>
          <cell r="D115">
            <v>450</v>
          </cell>
          <cell r="E115">
            <v>300</v>
          </cell>
          <cell r="F115">
            <v>250</v>
          </cell>
          <cell r="G115">
            <v>125</v>
          </cell>
          <cell r="H115">
            <v>156</v>
          </cell>
        </row>
        <row r="116">
          <cell r="B116" t="str">
            <v>Gabon</v>
          </cell>
          <cell r="C116" t="str">
            <v>GA</v>
          </cell>
          <cell r="D116">
            <v>450</v>
          </cell>
          <cell r="E116">
            <v>300</v>
          </cell>
          <cell r="F116">
            <v>250</v>
          </cell>
          <cell r="G116">
            <v>125</v>
          </cell>
          <cell r="H116">
            <v>203</v>
          </cell>
        </row>
        <row r="117">
          <cell r="B117" t="str">
            <v>Gambia</v>
          </cell>
          <cell r="C117" t="str">
            <v>GM</v>
          </cell>
          <cell r="D117">
            <v>450</v>
          </cell>
          <cell r="E117">
            <v>300</v>
          </cell>
          <cell r="F117">
            <v>250</v>
          </cell>
          <cell r="G117">
            <v>125</v>
          </cell>
          <cell r="H117">
            <v>162</v>
          </cell>
        </row>
        <row r="118">
          <cell r="B118" t="str">
            <v>Georgia</v>
          </cell>
          <cell r="C118" t="str">
            <v>GE</v>
          </cell>
          <cell r="D118">
            <v>450</v>
          </cell>
          <cell r="E118">
            <v>300</v>
          </cell>
          <cell r="F118">
            <v>250</v>
          </cell>
          <cell r="G118">
            <v>125</v>
          </cell>
          <cell r="H118">
            <v>229</v>
          </cell>
        </row>
        <row r="119">
          <cell r="B119" t="str">
            <v>Ghana</v>
          </cell>
          <cell r="C119" t="str">
            <v>GH</v>
          </cell>
          <cell r="D119">
            <v>450</v>
          </cell>
          <cell r="E119">
            <v>300</v>
          </cell>
          <cell r="F119">
            <v>250</v>
          </cell>
          <cell r="G119">
            <v>125</v>
          </cell>
          <cell r="H119">
            <v>286</v>
          </cell>
        </row>
        <row r="120">
          <cell r="B120" t="str">
            <v>Grenada</v>
          </cell>
          <cell r="C120" t="str">
            <v>GD</v>
          </cell>
          <cell r="D120">
            <v>450</v>
          </cell>
          <cell r="E120">
            <v>300</v>
          </cell>
          <cell r="F120">
            <v>250</v>
          </cell>
          <cell r="G120">
            <v>125</v>
          </cell>
          <cell r="H120">
            <v>245</v>
          </cell>
        </row>
        <row r="121">
          <cell r="B121" t="str">
            <v>Guam</v>
          </cell>
          <cell r="C121" t="str">
            <v>GU</v>
          </cell>
          <cell r="D121">
            <v>450</v>
          </cell>
          <cell r="E121">
            <v>300</v>
          </cell>
          <cell r="F121">
            <v>250</v>
          </cell>
          <cell r="G121">
            <v>125</v>
          </cell>
          <cell r="H121">
            <v>254</v>
          </cell>
        </row>
        <row r="122">
          <cell r="B122" t="str">
            <v>Guatemala</v>
          </cell>
          <cell r="C122" t="str">
            <v>GT</v>
          </cell>
          <cell r="D122">
            <v>450</v>
          </cell>
          <cell r="E122">
            <v>300</v>
          </cell>
          <cell r="F122">
            <v>250</v>
          </cell>
          <cell r="G122">
            <v>125</v>
          </cell>
          <cell r="H122">
            <v>201</v>
          </cell>
        </row>
        <row r="123">
          <cell r="B123" t="str">
            <v>Guinea</v>
          </cell>
          <cell r="C123" t="str">
            <v>GN</v>
          </cell>
          <cell r="D123">
            <v>450</v>
          </cell>
          <cell r="E123">
            <v>300</v>
          </cell>
          <cell r="F123">
            <v>250</v>
          </cell>
          <cell r="G123">
            <v>125</v>
          </cell>
          <cell r="H123">
            <v>226</v>
          </cell>
        </row>
        <row r="124">
          <cell r="B124" t="str">
            <v>Guinea-Bissau</v>
          </cell>
          <cell r="C124" t="str">
            <v>GW</v>
          </cell>
          <cell r="D124">
            <v>450</v>
          </cell>
          <cell r="E124">
            <v>300</v>
          </cell>
          <cell r="F124">
            <v>250</v>
          </cell>
          <cell r="G124">
            <v>125</v>
          </cell>
          <cell r="H124">
            <v>191</v>
          </cell>
        </row>
        <row r="125">
          <cell r="B125" t="str">
            <v>Guyana</v>
          </cell>
          <cell r="C125" t="str">
            <v>GY</v>
          </cell>
          <cell r="D125">
            <v>450</v>
          </cell>
          <cell r="E125">
            <v>300</v>
          </cell>
          <cell r="F125">
            <v>250</v>
          </cell>
          <cell r="G125">
            <v>125</v>
          </cell>
          <cell r="H125">
            <v>173</v>
          </cell>
        </row>
        <row r="126">
          <cell r="B126" t="str">
            <v>Haiti</v>
          </cell>
          <cell r="C126" t="str">
            <v>HT</v>
          </cell>
          <cell r="D126">
            <v>450</v>
          </cell>
          <cell r="E126">
            <v>300</v>
          </cell>
          <cell r="F126">
            <v>250</v>
          </cell>
          <cell r="G126">
            <v>125</v>
          </cell>
          <cell r="H126">
            <v>222</v>
          </cell>
        </row>
        <row r="127">
          <cell r="B127" t="str">
            <v>Honduras</v>
          </cell>
          <cell r="C127" t="str">
            <v>HN</v>
          </cell>
          <cell r="D127">
            <v>450</v>
          </cell>
          <cell r="E127">
            <v>300</v>
          </cell>
          <cell r="F127">
            <v>250</v>
          </cell>
          <cell r="G127">
            <v>125</v>
          </cell>
          <cell r="H127">
            <v>168</v>
          </cell>
        </row>
        <row r="128">
          <cell r="B128" t="str">
            <v>Hong Kong</v>
          </cell>
          <cell r="C128" t="str">
            <v>HK</v>
          </cell>
          <cell r="D128">
            <v>450</v>
          </cell>
          <cell r="E128">
            <v>300</v>
          </cell>
          <cell r="F128">
            <v>250</v>
          </cell>
          <cell r="G128">
            <v>125</v>
          </cell>
          <cell r="H128">
            <v>316</v>
          </cell>
        </row>
        <row r="129">
          <cell r="B129" t="str">
            <v>India</v>
          </cell>
          <cell r="C129" t="str">
            <v>IN</v>
          </cell>
          <cell r="D129">
            <v>450</v>
          </cell>
          <cell r="E129">
            <v>300</v>
          </cell>
          <cell r="F129">
            <v>250</v>
          </cell>
          <cell r="G129">
            <v>125</v>
          </cell>
          <cell r="H129">
            <v>244</v>
          </cell>
        </row>
        <row r="130">
          <cell r="B130" t="str">
            <v>Indonesia</v>
          </cell>
          <cell r="C130" t="str">
            <v>ID</v>
          </cell>
          <cell r="D130">
            <v>450</v>
          </cell>
          <cell r="E130">
            <v>300</v>
          </cell>
          <cell r="F130">
            <v>250</v>
          </cell>
          <cell r="G130">
            <v>125</v>
          </cell>
          <cell r="H130">
            <v>190</v>
          </cell>
        </row>
        <row r="131">
          <cell r="B131" t="str">
            <v>Iran, Islamic Republic Of</v>
          </cell>
          <cell r="C131" t="str">
            <v>IR</v>
          </cell>
          <cell r="D131">
            <v>450</v>
          </cell>
          <cell r="E131">
            <v>300</v>
          </cell>
          <cell r="F131">
            <v>250</v>
          </cell>
          <cell r="G131">
            <v>125</v>
          </cell>
          <cell r="H131">
            <v>214</v>
          </cell>
        </row>
        <row r="132">
          <cell r="B132" t="str">
            <v>Iraq</v>
          </cell>
          <cell r="C132" t="str">
            <v>IQ</v>
          </cell>
          <cell r="D132">
            <v>450</v>
          </cell>
          <cell r="E132">
            <v>300</v>
          </cell>
          <cell r="F132">
            <v>250</v>
          </cell>
          <cell r="G132">
            <v>125</v>
          </cell>
          <cell r="H132">
            <v>288</v>
          </cell>
        </row>
        <row r="133">
          <cell r="B133" t="str">
            <v>Israel</v>
          </cell>
          <cell r="C133" t="str">
            <v>IL</v>
          </cell>
          <cell r="D133">
            <v>450</v>
          </cell>
          <cell r="E133">
            <v>300</v>
          </cell>
          <cell r="F133">
            <v>250</v>
          </cell>
          <cell r="G133">
            <v>125</v>
          </cell>
          <cell r="H133">
            <v>327</v>
          </cell>
        </row>
        <row r="134">
          <cell r="B134" t="str">
            <v>Jamaica</v>
          </cell>
          <cell r="C134" t="str">
            <v>JM</v>
          </cell>
          <cell r="D134">
            <v>450</v>
          </cell>
          <cell r="E134">
            <v>300</v>
          </cell>
          <cell r="F134">
            <v>250</v>
          </cell>
          <cell r="G134">
            <v>125</v>
          </cell>
          <cell r="H134">
            <v>213</v>
          </cell>
        </row>
        <row r="135">
          <cell r="B135" t="str">
            <v>Japan</v>
          </cell>
          <cell r="C135" t="str">
            <v>JP</v>
          </cell>
          <cell r="D135">
            <v>450</v>
          </cell>
          <cell r="E135">
            <v>300</v>
          </cell>
          <cell r="F135">
            <v>250</v>
          </cell>
          <cell r="G135">
            <v>125</v>
          </cell>
          <cell r="H135">
            <v>332</v>
          </cell>
        </row>
        <row r="136">
          <cell r="B136" t="str">
            <v>Jordan</v>
          </cell>
          <cell r="C136" t="str">
            <v>JO</v>
          </cell>
          <cell r="D136">
            <v>450</v>
          </cell>
          <cell r="E136">
            <v>300</v>
          </cell>
          <cell r="F136">
            <v>250</v>
          </cell>
          <cell r="G136">
            <v>125</v>
          </cell>
          <cell r="H136">
            <v>210</v>
          </cell>
        </row>
        <row r="137">
          <cell r="B137" t="str">
            <v>Kazakhstan</v>
          </cell>
          <cell r="C137" t="str">
            <v>KZ</v>
          </cell>
          <cell r="D137">
            <v>450</v>
          </cell>
          <cell r="E137">
            <v>300</v>
          </cell>
          <cell r="F137">
            <v>250</v>
          </cell>
          <cell r="G137">
            <v>125</v>
          </cell>
          <cell r="H137">
            <v>310</v>
          </cell>
        </row>
        <row r="138">
          <cell r="B138" t="str">
            <v>Kenya</v>
          </cell>
          <cell r="C138" t="str">
            <v>KE</v>
          </cell>
          <cell r="D138">
            <v>450</v>
          </cell>
          <cell r="E138">
            <v>300</v>
          </cell>
          <cell r="F138">
            <v>250</v>
          </cell>
          <cell r="G138">
            <v>125</v>
          </cell>
          <cell r="H138">
            <v>282</v>
          </cell>
        </row>
        <row r="139">
          <cell r="B139" t="str">
            <v>Kiribati</v>
          </cell>
          <cell r="C139" t="str">
            <v>KI</v>
          </cell>
          <cell r="D139">
            <v>450</v>
          </cell>
          <cell r="E139">
            <v>300</v>
          </cell>
          <cell r="F139">
            <v>250</v>
          </cell>
          <cell r="G139">
            <v>125</v>
          </cell>
          <cell r="H139">
            <v>235</v>
          </cell>
        </row>
        <row r="140">
          <cell r="B140" t="str">
            <v>Korea, Democratic People's Republic Of</v>
          </cell>
          <cell r="C140" t="str">
            <v>KP</v>
          </cell>
          <cell r="D140">
            <v>450</v>
          </cell>
          <cell r="E140">
            <v>300</v>
          </cell>
          <cell r="F140">
            <v>250</v>
          </cell>
          <cell r="G140">
            <v>125</v>
          </cell>
          <cell r="H140">
            <v>143</v>
          </cell>
        </row>
        <row r="141">
          <cell r="B141" t="str">
            <v>Korea, Republic Of</v>
          </cell>
          <cell r="C141" t="str">
            <v>KR</v>
          </cell>
          <cell r="D141">
            <v>450</v>
          </cell>
          <cell r="E141">
            <v>300</v>
          </cell>
          <cell r="F141">
            <v>250</v>
          </cell>
          <cell r="G141">
            <v>125</v>
          </cell>
          <cell r="H141">
            <v>297</v>
          </cell>
        </row>
        <row r="142">
          <cell r="B142" t="str">
            <v>Kuwait</v>
          </cell>
          <cell r="C142" t="str">
            <v>KW</v>
          </cell>
          <cell r="D142">
            <v>450</v>
          </cell>
          <cell r="E142">
            <v>300</v>
          </cell>
          <cell r="F142">
            <v>250</v>
          </cell>
          <cell r="G142">
            <v>125</v>
          </cell>
          <cell r="H142">
            <v>293</v>
          </cell>
        </row>
        <row r="143">
          <cell r="B143" t="str">
            <v>Kyrgyzstan</v>
          </cell>
          <cell r="C143" t="str">
            <v>KG</v>
          </cell>
          <cell r="D143">
            <v>450</v>
          </cell>
          <cell r="E143">
            <v>300</v>
          </cell>
          <cell r="F143">
            <v>250</v>
          </cell>
          <cell r="G143">
            <v>125</v>
          </cell>
          <cell r="H143">
            <v>381</v>
          </cell>
        </row>
        <row r="144">
          <cell r="B144" t="str">
            <v>Laos People's Democratic Republic</v>
          </cell>
          <cell r="C144" t="str">
            <v>LA</v>
          </cell>
          <cell r="D144">
            <v>450</v>
          </cell>
          <cell r="E144">
            <v>300</v>
          </cell>
          <cell r="F144">
            <v>250</v>
          </cell>
          <cell r="G144">
            <v>125</v>
          </cell>
          <cell r="H144">
            <v>157</v>
          </cell>
        </row>
        <row r="145">
          <cell r="B145" t="str">
            <v>Lebanon</v>
          </cell>
          <cell r="C145" t="str">
            <v>LB</v>
          </cell>
          <cell r="D145">
            <v>450</v>
          </cell>
          <cell r="E145">
            <v>300</v>
          </cell>
          <cell r="F145">
            <v>250</v>
          </cell>
          <cell r="G145">
            <v>125</v>
          </cell>
          <cell r="H145">
            <v>232</v>
          </cell>
        </row>
        <row r="146">
          <cell r="B146" t="str">
            <v>Lesotho</v>
          </cell>
          <cell r="C146" t="str">
            <v>LS</v>
          </cell>
          <cell r="D146">
            <v>450</v>
          </cell>
          <cell r="E146">
            <v>300</v>
          </cell>
          <cell r="F146">
            <v>250</v>
          </cell>
          <cell r="G146">
            <v>125</v>
          </cell>
          <cell r="H146">
            <v>126</v>
          </cell>
        </row>
        <row r="147">
          <cell r="B147" t="str">
            <v>Liberia</v>
          </cell>
          <cell r="C147" t="str">
            <v>LR</v>
          </cell>
          <cell r="D147">
            <v>450</v>
          </cell>
          <cell r="E147">
            <v>300</v>
          </cell>
          <cell r="F147">
            <v>250</v>
          </cell>
          <cell r="G147">
            <v>125</v>
          </cell>
          <cell r="H147">
            <v>196</v>
          </cell>
        </row>
        <row r="148">
          <cell r="B148" t="str">
            <v>Libyan Arab Jamahiriya</v>
          </cell>
          <cell r="C148" t="str">
            <v>LY</v>
          </cell>
          <cell r="D148">
            <v>450</v>
          </cell>
          <cell r="E148">
            <v>300</v>
          </cell>
          <cell r="F148">
            <v>250</v>
          </cell>
          <cell r="G148">
            <v>125</v>
          </cell>
          <cell r="H148">
            <v>169</v>
          </cell>
        </row>
        <row r="149">
          <cell r="B149" t="str">
            <v>Macao</v>
          </cell>
          <cell r="C149" t="str">
            <v>MO</v>
          </cell>
          <cell r="D149">
            <v>450</v>
          </cell>
          <cell r="E149">
            <v>300</v>
          </cell>
          <cell r="F149">
            <v>250</v>
          </cell>
          <cell r="G149">
            <v>125</v>
          </cell>
          <cell r="H149">
            <v>196</v>
          </cell>
        </row>
        <row r="150">
          <cell r="B150" t="str">
            <v>Madagascar</v>
          </cell>
          <cell r="C150" t="str">
            <v>MG</v>
          </cell>
          <cell r="D150">
            <v>450</v>
          </cell>
          <cell r="E150">
            <v>300</v>
          </cell>
          <cell r="F150">
            <v>250</v>
          </cell>
          <cell r="G150">
            <v>125</v>
          </cell>
          <cell r="H150">
            <v>196</v>
          </cell>
        </row>
        <row r="151">
          <cell r="B151" t="str">
            <v>Malawi</v>
          </cell>
          <cell r="C151" t="str">
            <v>MW</v>
          </cell>
          <cell r="D151">
            <v>450</v>
          </cell>
          <cell r="E151">
            <v>300</v>
          </cell>
          <cell r="F151">
            <v>250</v>
          </cell>
          <cell r="G151">
            <v>125</v>
          </cell>
          <cell r="H151">
            <v>209</v>
          </cell>
        </row>
        <row r="152">
          <cell r="B152" t="str">
            <v>Malaysia</v>
          </cell>
          <cell r="C152" t="str">
            <v>MY</v>
          </cell>
          <cell r="D152">
            <v>450</v>
          </cell>
          <cell r="E152">
            <v>300</v>
          </cell>
          <cell r="F152">
            <v>250</v>
          </cell>
          <cell r="G152">
            <v>125</v>
          </cell>
          <cell r="H152">
            <v>181</v>
          </cell>
        </row>
        <row r="153">
          <cell r="B153" t="str">
            <v>Maldives</v>
          </cell>
          <cell r="C153" t="str">
            <v>MV</v>
          </cell>
          <cell r="D153">
            <v>450</v>
          </cell>
          <cell r="E153">
            <v>300</v>
          </cell>
          <cell r="F153">
            <v>250</v>
          </cell>
          <cell r="G153">
            <v>125</v>
          </cell>
          <cell r="H153">
            <v>207</v>
          </cell>
        </row>
        <row r="154">
          <cell r="B154" t="str">
            <v>Mali</v>
          </cell>
          <cell r="C154" t="str">
            <v>ML</v>
          </cell>
          <cell r="D154">
            <v>450</v>
          </cell>
          <cell r="E154">
            <v>300</v>
          </cell>
          <cell r="F154">
            <v>250</v>
          </cell>
          <cell r="G154">
            <v>125</v>
          </cell>
          <cell r="H154">
            <v>228</v>
          </cell>
        </row>
        <row r="155">
          <cell r="B155" t="str">
            <v>Marshall Islands</v>
          </cell>
          <cell r="C155" t="str">
            <v>MH</v>
          </cell>
          <cell r="D155">
            <v>450</v>
          </cell>
          <cell r="E155">
            <v>300</v>
          </cell>
          <cell r="F155">
            <v>250</v>
          </cell>
          <cell r="G155">
            <v>125</v>
          </cell>
          <cell r="H155">
            <v>163</v>
          </cell>
        </row>
        <row r="156">
          <cell r="B156" t="str">
            <v>Mauritania</v>
          </cell>
          <cell r="C156" t="str">
            <v>MR</v>
          </cell>
          <cell r="D156">
            <v>450</v>
          </cell>
          <cell r="E156">
            <v>300</v>
          </cell>
          <cell r="F156">
            <v>250</v>
          </cell>
          <cell r="G156">
            <v>125</v>
          </cell>
          <cell r="H156">
            <v>137</v>
          </cell>
        </row>
        <row r="157">
          <cell r="B157" t="str">
            <v>Mauritius</v>
          </cell>
          <cell r="C157" t="str">
            <v>MU</v>
          </cell>
          <cell r="D157">
            <v>450</v>
          </cell>
          <cell r="E157">
            <v>300</v>
          </cell>
          <cell r="F157">
            <v>250</v>
          </cell>
          <cell r="G157">
            <v>125</v>
          </cell>
          <cell r="H157">
            <v>209</v>
          </cell>
        </row>
        <row r="158">
          <cell r="B158" t="str">
            <v>Mexico</v>
          </cell>
          <cell r="C158" t="str">
            <v>MX</v>
          </cell>
          <cell r="D158">
            <v>450</v>
          </cell>
          <cell r="E158">
            <v>300</v>
          </cell>
          <cell r="F158">
            <v>250</v>
          </cell>
          <cell r="G158">
            <v>125</v>
          </cell>
          <cell r="H158">
            <v>249</v>
          </cell>
        </row>
        <row r="159">
          <cell r="B159" t="str">
            <v>Micronesia, Federated States Of</v>
          </cell>
          <cell r="C159" t="str">
            <v>FM</v>
          </cell>
          <cell r="D159">
            <v>450</v>
          </cell>
          <cell r="E159">
            <v>300</v>
          </cell>
          <cell r="F159">
            <v>250</v>
          </cell>
          <cell r="G159">
            <v>125</v>
          </cell>
          <cell r="H159">
            <v>143</v>
          </cell>
        </row>
        <row r="160">
          <cell r="B160" t="str">
            <v>Moldova, Republic Of</v>
          </cell>
          <cell r="C160" t="str">
            <v>MD</v>
          </cell>
          <cell r="D160">
            <v>450</v>
          </cell>
          <cell r="E160">
            <v>300</v>
          </cell>
          <cell r="F160">
            <v>250</v>
          </cell>
          <cell r="G160">
            <v>125</v>
          </cell>
          <cell r="H160">
            <v>182</v>
          </cell>
        </row>
        <row r="161">
          <cell r="B161" t="str">
            <v>Monaco</v>
          </cell>
          <cell r="C161" t="str">
            <v>MC</v>
          </cell>
          <cell r="D161">
            <v>450</v>
          </cell>
          <cell r="E161">
            <v>300</v>
          </cell>
          <cell r="F161">
            <v>250</v>
          </cell>
          <cell r="G161">
            <v>125</v>
          </cell>
          <cell r="H161">
            <v>268</v>
          </cell>
        </row>
        <row r="162">
          <cell r="B162" t="str">
            <v>Mongolia</v>
          </cell>
          <cell r="C162" t="str">
            <v>MN</v>
          </cell>
          <cell r="D162">
            <v>450</v>
          </cell>
          <cell r="E162">
            <v>300</v>
          </cell>
          <cell r="F162">
            <v>250</v>
          </cell>
          <cell r="G162">
            <v>125</v>
          </cell>
          <cell r="H162">
            <v>164</v>
          </cell>
        </row>
        <row r="163">
          <cell r="B163" t="str">
            <v>Morocco</v>
          </cell>
          <cell r="C163" t="str">
            <v>MA</v>
          </cell>
          <cell r="D163">
            <v>450</v>
          </cell>
          <cell r="E163">
            <v>300</v>
          </cell>
          <cell r="F163">
            <v>250</v>
          </cell>
          <cell r="G163">
            <v>125</v>
          </cell>
          <cell r="H163">
            <v>180</v>
          </cell>
        </row>
        <row r="164">
          <cell r="B164" t="str">
            <v>Mozambique</v>
          </cell>
          <cell r="C164" t="str">
            <v>MZ</v>
          </cell>
          <cell r="D164">
            <v>450</v>
          </cell>
          <cell r="E164">
            <v>300</v>
          </cell>
          <cell r="F164">
            <v>250</v>
          </cell>
          <cell r="G164">
            <v>125</v>
          </cell>
          <cell r="H164">
            <v>197</v>
          </cell>
        </row>
        <row r="165">
          <cell r="B165" t="str">
            <v>Myanmar</v>
          </cell>
          <cell r="C165" t="str">
            <v>MM</v>
          </cell>
          <cell r="D165">
            <v>450</v>
          </cell>
          <cell r="E165">
            <v>300</v>
          </cell>
          <cell r="F165">
            <v>250</v>
          </cell>
          <cell r="G165">
            <v>125</v>
          </cell>
          <cell r="H165">
            <v>158</v>
          </cell>
        </row>
        <row r="166">
          <cell r="B166" t="str">
            <v>Namibia</v>
          </cell>
          <cell r="C166" t="str">
            <v>NA</v>
          </cell>
          <cell r="D166">
            <v>450</v>
          </cell>
          <cell r="E166">
            <v>300</v>
          </cell>
          <cell r="F166">
            <v>250</v>
          </cell>
          <cell r="G166">
            <v>125</v>
          </cell>
          <cell r="H166">
            <v>127</v>
          </cell>
        </row>
        <row r="167">
          <cell r="B167" t="str">
            <v>Nauru</v>
          </cell>
          <cell r="C167" t="str">
            <v>NR</v>
          </cell>
          <cell r="D167">
            <v>450</v>
          </cell>
          <cell r="E167">
            <v>300</v>
          </cell>
          <cell r="F167">
            <v>250</v>
          </cell>
          <cell r="G167">
            <v>125</v>
          </cell>
          <cell r="H167">
            <v>144</v>
          </cell>
        </row>
        <row r="168">
          <cell r="B168" t="str">
            <v>Nepal</v>
          </cell>
          <cell r="C168" t="str">
            <v>NP</v>
          </cell>
          <cell r="D168">
            <v>450</v>
          </cell>
          <cell r="E168">
            <v>300</v>
          </cell>
          <cell r="F168">
            <v>250</v>
          </cell>
          <cell r="G168">
            <v>125</v>
          </cell>
          <cell r="H168">
            <v>122</v>
          </cell>
        </row>
        <row r="169">
          <cell r="B169" t="str">
            <v>New Zealand</v>
          </cell>
          <cell r="C169" t="str">
            <v>NZ</v>
          </cell>
          <cell r="D169">
            <v>450</v>
          </cell>
          <cell r="E169">
            <v>300</v>
          </cell>
          <cell r="F169">
            <v>250</v>
          </cell>
          <cell r="G169">
            <v>125</v>
          </cell>
          <cell r="H169">
            <v>283</v>
          </cell>
        </row>
        <row r="170">
          <cell r="B170" t="str">
            <v>Nicaragua</v>
          </cell>
          <cell r="C170" t="str">
            <v>NI</v>
          </cell>
          <cell r="D170">
            <v>450</v>
          </cell>
          <cell r="E170">
            <v>300</v>
          </cell>
          <cell r="F170">
            <v>250</v>
          </cell>
          <cell r="G170">
            <v>125</v>
          </cell>
          <cell r="H170">
            <v>136</v>
          </cell>
        </row>
        <row r="171">
          <cell r="B171" t="str">
            <v>Niger</v>
          </cell>
          <cell r="C171" t="str">
            <v>NE</v>
          </cell>
          <cell r="D171">
            <v>450</v>
          </cell>
          <cell r="E171">
            <v>300</v>
          </cell>
          <cell r="F171">
            <v>250</v>
          </cell>
          <cell r="G171">
            <v>125</v>
          </cell>
          <cell r="H171">
            <v>180</v>
          </cell>
        </row>
        <row r="172">
          <cell r="B172" t="str">
            <v>Nigeria</v>
          </cell>
          <cell r="C172" t="str">
            <v>NG</v>
          </cell>
          <cell r="D172">
            <v>450</v>
          </cell>
          <cell r="E172">
            <v>300</v>
          </cell>
          <cell r="F172">
            <v>250</v>
          </cell>
          <cell r="G172">
            <v>125</v>
          </cell>
          <cell r="H172">
            <v>219</v>
          </cell>
        </row>
        <row r="173">
          <cell r="B173" t="str">
            <v>Niue</v>
          </cell>
          <cell r="C173" t="str">
            <v>NU</v>
          </cell>
          <cell r="D173">
            <v>450</v>
          </cell>
          <cell r="E173">
            <v>300</v>
          </cell>
          <cell r="F173">
            <v>250</v>
          </cell>
          <cell r="G173">
            <v>125</v>
          </cell>
          <cell r="H173">
            <v>128</v>
          </cell>
        </row>
        <row r="174">
          <cell r="B174" t="str">
            <v>Oman</v>
          </cell>
          <cell r="C174" t="str">
            <v>OM</v>
          </cell>
          <cell r="D174">
            <v>450</v>
          </cell>
          <cell r="E174">
            <v>300</v>
          </cell>
          <cell r="F174">
            <v>250</v>
          </cell>
          <cell r="G174">
            <v>125</v>
          </cell>
          <cell r="H174">
            <v>287</v>
          </cell>
        </row>
        <row r="175">
          <cell r="B175" t="str">
            <v>Pakistan</v>
          </cell>
          <cell r="C175" t="str">
            <v>PK</v>
          </cell>
          <cell r="D175">
            <v>450</v>
          </cell>
          <cell r="E175">
            <v>300</v>
          </cell>
          <cell r="F175">
            <v>250</v>
          </cell>
          <cell r="G175">
            <v>125</v>
          </cell>
          <cell r="H175">
            <v>167</v>
          </cell>
        </row>
        <row r="176">
          <cell r="B176" t="str">
            <v>Palau</v>
          </cell>
          <cell r="C176" t="str">
            <v>PW</v>
          </cell>
          <cell r="D176">
            <v>450</v>
          </cell>
          <cell r="E176">
            <v>300</v>
          </cell>
          <cell r="F176">
            <v>250</v>
          </cell>
          <cell r="G176">
            <v>125</v>
          </cell>
          <cell r="H176">
            <v>158</v>
          </cell>
        </row>
        <row r="177">
          <cell r="B177" t="str">
            <v>Panama</v>
          </cell>
          <cell r="C177" t="str">
            <v>PA</v>
          </cell>
          <cell r="D177">
            <v>450</v>
          </cell>
          <cell r="E177">
            <v>300</v>
          </cell>
          <cell r="F177">
            <v>250</v>
          </cell>
          <cell r="G177">
            <v>125</v>
          </cell>
          <cell r="H177">
            <v>193</v>
          </cell>
        </row>
        <row r="178">
          <cell r="B178" t="str">
            <v>Papua New Guinea</v>
          </cell>
          <cell r="C178" t="str">
            <v>PG</v>
          </cell>
          <cell r="D178">
            <v>450</v>
          </cell>
          <cell r="E178">
            <v>300</v>
          </cell>
          <cell r="F178">
            <v>250</v>
          </cell>
          <cell r="G178">
            <v>125</v>
          </cell>
          <cell r="H178">
            <v>427</v>
          </cell>
        </row>
        <row r="179">
          <cell r="B179" t="str">
            <v>Paraguay</v>
          </cell>
          <cell r="C179" t="str">
            <v>PY</v>
          </cell>
          <cell r="D179">
            <v>450</v>
          </cell>
          <cell r="E179">
            <v>300</v>
          </cell>
          <cell r="F179">
            <v>250</v>
          </cell>
          <cell r="G179">
            <v>125</v>
          </cell>
          <cell r="H179">
            <v>188</v>
          </cell>
        </row>
        <row r="180">
          <cell r="B180" t="str">
            <v>Peru</v>
          </cell>
          <cell r="C180" t="str">
            <v>PE</v>
          </cell>
          <cell r="D180">
            <v>450</v>
          </cell>
          <cell r="E180">
            <v>300</v>
          </cell>
          <cell r="F180">
            <v>250</v>
          </cell>
          <cell r="G180">
            <v>125</v>
          </cell>
          <cell r="H180">
            <v>178</v>
          </cell>
        </row>
        <row r="181">
          <cell r="B181" t="str">
            <v>Philippines</v>
          </cell>
          <cell r="C181" t="str">
            <v>PH</v>
          </cell>
          <cell r="D181">
            <v>450</v>
          </cell>
          <cell r="E181">
            <v>300</v>
          </cell>
          <cell r="F181">
            <v>250</v>
          </cell>
          <cell r="G181">
            <v>125</v>
          </cell>
          <cell r="H181">
            <v>188</v>
          </cell>
        </row>
        <row r="182">
          <cell r="B182" t="str">
            <v>Puerto Rico</v>
          </cell>
          <cell r="C182" t="str">
            <v>PR</v>
          </cell>
          <cell r="D182">
            <v>450</v>
          </cell>
          <cell r="E182">
            <v>300</v>
          </cell>
          <cell r="F182">
            <v>250</v>
          </cell>
          <cell r="G182">
            <v>125</v>
          </cell>
          <cell r="H182">
            <v>245</v>
          </cell>
        </row>
        <row r="183">
          <cell r="B183" t="str">
            <v>Qatar</v>
          </cell>
          <cell r="C183" t="str">
            <v>QA</v>
          </cell>
          <cell r="D183">
            <v>450</v>
          </cell>
          <cell r="E183">
            <v>300</v>
          </cell>
          <cell r="F183">
            <v>250</v>
          </cell>
          <cell r="G183">
            <v>125</v>
          </cell>
          <cell r="H183">
            <v>321</v>
          </cell>
        </row>
        <row r="184">
          <cell r="B184" t="str">
            <v>Russian Federation</v>
          </cell>
          <cell r="C184" t="str">
            <v>RU</v>
          </cell>
          <cell r="D184">
            <v>450</v>
          </cell>
          <cell r="E184">
            <v>300</v>
          </cell>
          <cell r="F184">
            <v>250</v>
          </cell>
          <cell r="G184">
            <v>125</v>
          </cell>
          <cell r="H184">
            <v>435</v>
          </cell>
        </row>
        <row r="185">
          <cell r="B185" t="str">
            <v>Rwanda</v>
          </cell>
          <cell r="C185" t="str">
            <v>RW</v>
          </cell>
          <cell r="D185">
            <v>450</v>
          </cell>
          <cell r="E185">
            <v>300</v>
          </cell>
          <cell r="F185">
            <v>250</v>
          </cell>
          <cell r="G185">
            <v>125</v>
          </cell>
          <cell r="H185">
            <v>248</v>
          </cell>
        </row>
        <row r="186">
          <cell r="B186" t="str">
            <v>Saint Kitts And Nevis</v>
          </cell>
          <cell r="C186" t="str">
            <v>KN</v>
          </cell>
          <cell r="D186">
            <v>450</v>
          </cell>
          <cell r="E186">
            <v>300</v>
          </cell>
          <cell r="F186">
            <v>250</v>
          </cell>
          <cell r="G186">
            <v>125</v>
          </cell>
          <cell r="H186">
            <v>206</v>
          </cell>
        </row>
        <row r="187">
          <cell r="B187" t="str">
            <v>Saint Lucia</v>
          </cell>
          <cell r="C187" t="str">
            <v>LC</v>
          </cell>
          <cell r="D187">
            <v>450</v>
          </cell>
          <cell r="E187">
            <v>300</v>
          </cell>
          <cell r="F187">
            <v>250</v>
          </cell>
          <cell r="G187">
            <v>125</v>
          </cell>
          <cell r="H187">
            <v>226</v>
          </cell>
        </row>
        <row r="188">
          <cell r="B188" t="str">
            <v>Saint Vincent And The Grenadines</v>
          </cell>
          <cell r="C188" t="str">
            <v>VC</v>
          </cell>
          <cell r="D188">
            <v>450</v>
          </cell>
          <cell r="E188">
            <v>300</v>
          </cell>
          <cell r="F188">
            <v>250</v>
          </cell>
          <cell r="G188">
            <v>125</v>
          </cell>
          <cell r="H188">
            <v>226</v>
          </cell>
        </row>
        <row r="189">
          <cell r="B189" t="str">
            <v>Samoa</v>
          </cell>
          <cell r="C189" t="str">
            <v>WS</v>
          </cell>
          <cell r="D189">
            <v>450</v>
          </cell>
          <cell r="E189">
            <v>300</v>
          </cell>
          <cell r="F189">
            <v>250</v>
          </cell>
          <cell r="G189">
            <v>125</v>
          </cell>
          <cell r="H189">
            <v>138</v>
          </cell>
        </row>
        <row r="190">
          <cell r="B190" t="str">
            <v>Sao Tome And Principe</v>
          </cell>
          <cell r="C190" t="str">
            <v>ST</v>
          </cell>
          <cell r="D190">
            <v>450</v>
          </cell>
          <cell r="E190">
            <v>300</v>
          </cell>
          <cell r="F190">
            <v>250</v>
          </cell>
          <cell r="G190">
            <v>125</v>
          </cell>
          <cell r="H190">
            <v>272</v>
          </cell>
        </row>
        <row r="191">
          <cell r="B191" t="str">
            <v>Saudi Arabia</v>
          </cell>
          <cell r="C191" t="str">
            <v>SA</v>
          </cell>
          <cell r="D191">
            <v>450</v>
          </cell>
          <cell r="E191">
            <v>300</v>
          </cell>
          <cell r="F191">
            <v>250</v>
          </cell>
          <cell r="G191">
            <v>125</v>
          </cell>
          <cell r="H191">
            <v>335</v>
          </cell>
        </row>
        <row r="192">
          <cell r="B192" t="str">
            <v>Senegal</v>
          </cell>
          <cell r="C192" t="str">
            <v>SN</v>
          </cell>
          <cell r="D192">
            <v>450</v>
          </cell>
          <cell r="E192">
            <v>300</v>
          </cell>
          <cell r="F192">
            <v>250</v>
          </cell>
          <cell r="G192">
            <v>125</v>
          </cell>
          <cell r="H192">
            <v>225</v>
          </cell>
        </row>
        <row r="193">
          <cell r="B193" t="str">
            <v>Seychelles</v>
          </cell>
          <cell r="C193" t="str">
            <v>SC</v>
          </cell>
          <cell r="D193">
            <v>450</v>
          </cell>
          <cell r="E193">
            <v>300</v>
          </cell>
          <cell r="F193">
            <v>250</v>
          </cell>
          <cell r="G193">
            <v>125</v>
          </cell>
          <cell r="H193">
            <v>261</v>
          </cell>
        </row>
        <row r="194">
          <cell r="B194" t="str">
            <v>Sierra Leone</v>
          </cell>
          <cell r="C194" t="str">
            <v>SL</v>
          </cell>
          <cell r="D194">
            <v>450</v>
          </cell>
          <cell r="E194">
            <v>300</v>
          </cell>
          <cell r="F194">
            <v>250</v>
          </cell>
          <cell r="G194">
            <v>125</v>
          </cell>
          <cell r="H194">
            <v>225</v>
          </cell>
        </row>
        <row r="195">
          <cell r="B195" t="str">
            <v>Singapore</v>
          </cell>
          <cell r="C195" t="str">
            <v>SG</v>
          </cell>
          <cell r="D195">
            <v>450</v>
          </cell>
          <cell r="E195">
            <v>300</v>
          </cell>
          <cell r="F195">
            <v>250</v>
          </cell>
          <cell r="G195">
            <v>125</v>
          </cell>
          <cell r="H195">
            <v>340</v>
          </cell>
        </row>
        <row r="196">
          <cell r="B196" t="str">
            <v>Solomon Islands</v>
          </cell>
          <cell r="C196" t="str">
            <v>SB</v>
          </cell>
          <cell r="D196">
            <v>450</v>
          </cell>
          <cell r="E196">
            <v>300</v>
          </cell>
          <cell r="F196">
            <v>250</v>
          </cell>
          <cell r="G196">
            <v>125</v>
          </cell>
          <cell r="H196">
            <v>151</v>
          </cell>
        </row>
        <row r="197">
          <cell r="B197" t="str">
            <v>Somalia</v>
          </cell>
          <cell r="C197" t="str">
            <v>SO</v>
          </cell>
          <cell r="D197">
            <v>450</v>
          </cell>
          <cell r="E197">
            <v>300</v>
          </cell>
          <cell r="F197">
            <v>250</v>
          </cell>
          <cell r="G197">
            <v>125</v>
          </cell>
          <cell r="H197">
            <v>118</v>
          </cell>
        </row>
        <row r="198">
          <cell r="B198" t="str">
            <v>South Africa</v>
          </cell>
          <cell r="C198" t="str">
            <v>ZA</v>
          </cell>
          <cell r="D198">
            <v>450</v>
          </cell>
          <cell r="E198">
            <v>300</v>
          </cell>
          <cell r="F198">
            <v>250</v>
          </cell>
          <cell r="G198">
            <v>125</v>
          </cell>
          <cell r="H198">
            <v>210</v>
          </cell>
        </row>
        <row r="199">
          <cell r="B199" t="str">
            <v>Sri Lanka</v>
          </cell>
          <cell r="C199" t="str">
            <v>LK</v>
          </cell>
          <cell r="D199">
            <v>450</v>
          </cell>
          <cell r="E199">
            <v>300</v>
          </cell>
          <cell r="F199">
            <v>250</v>
          </cell>
          <cell r="G199">
            <v>125</v>
          </cell>
          <cell r="H199">
            <v>158</v>
          </cell>
        </row>
        <row r="200">
          <cell r="B200" t="str">
            <v>Sudan</v>
          </cell>
          <cell r="C200" t="str">
            <v>SD</v>
          </cell>
          <cell r="D200">
            <v>450</v>
          </cell>
          <cell r="E200">
            <v>300</v>
          </cell>
          <cell r="F200">
            <v>250</v>
          </cell>
          <cell r="G200">
            <v>125</v>
          </cell>
          <cell r="H200">
            <v>214</v>
          </cell>
        </row>
        <row r="201">
          <cell r="B201" t="str">
            <v>Suriname</v>
          </cell>
          <cell r="C201" t="str">
            <v>SR</v>
          </cell>
          <cell r="D201">
            <v>450</v>
          </cell>
          <cell r="E201">
            <v>300</v>
          </cell>
          <cell r="F201">
            <v>250</v>
          </cell>
          <cell r="G201">
            <v>125</v>
          </cell>
          <cell r="H201">
            <v>158</v>
          </cell>
        </row>
        <row r="202">
          <cell r="B202" t="str">
            <v>Swaziland</v>
          </cell>
          <cell r="C202" t="str">
            <v>SZ</v>
          </cell>
          <cell r="D202">
            <v>450</v>
          </cell>
          <cell r="E202">
            <v>300</v>
          </cell>
          <cell r="F202">
            <v>250</v>
          </cell>
          <cell r="G202">
            <v>125</v>
          </cell>
          <cell r="H202">
            <v>175</v>
          </cell>
        </row>
        <row r="203">
          <cell r="B203" t="str">
            <v>Syrian Arab Republic</v>
          </cell>
          <cell r="C203" t="str">
            <v>SY</v>
          </cell>
          <cell r="D203">
            <v>450</v>
          </cell>
          <cell r="E203">
            <v>300</v>
          </cell>
          <cell r="F203">
            <v>250</v>
          </cell>
          <cell r="G203">
            <v>125</v>
          </cell>
          <cell r="H203">
            <v>271</v>
          </cell>
        </row>
        <row r="204">
          <cell r="B204" t="str">
            <v>Tajikistan</v>
          </cell>
          <cell r="C204" t="str">
            <v>TJ</v>
          </cell>
          <cell r="D204">
            <v>450</v>
          </cell>
          <cell r="E204">
            <v>300</v>
          </cell>
          <cell r="F204">
            <v>250</v>
          </cell>
          <cell r="G204">
            <v>125</v>
          </cell>
          <cell r="H204">
            <v>145</v>
          </cell>
        </row>
        <row r="205">
          <cell r="B205" t="str">
            <v>Tanzania, United Republic Of</v>
          </cell>
          <cell r="C205" t="str">
            <v>TZ</v>
          </cell>
          <cell r="D205">
            <v>450</v>
          </cell>
          <cell r="E205">
            <v>300</v>
          </cell>
          <cell r="F205">
            <v>250</v>
          </cell>
          <cell r="G205">
            <v>125</v>
          </cell>
          <cell r="H205">
            <v>229</v>
          </cell>
        </row>
        <row r="206">
          <cell r="B206" t="str">
            <v>Thailand</v>
          </cell>
          <cell r="C206" t="str">
            <v>TH</v>
          </cell>
          <cell r="D206">
            <v>450</v>
          </cell>
          <cell r="E206">
            <v>300</v>
          </cell>
          <cell r="F206">
            <v>250</v>
          </cell>
          <cell r="G206">
            <v>125</v>
          </cell>
          <cell r="H206">
            <v>176</v>
          </cell>
        </row>
        <row r="207">
          <cell r="B207" t="str">
            <v>Timor-Leste</v>
          </cell>
          <cell r="C207" t="str">
            <v>TL</v>
          </cell>
          <cell r="D207">
            <v>450</v>
          </cell>
          <cell r="E207">
            <v>300</v>
          </cell>
          <cell r="F207">
            <v>250</v>
          </cell>
          <cell r="G207">
            <v>125</v>
          </cell>
          <cell r="H207">
            <v>148</v>
          </cell>
        </row>
        <row r="208">
          <cell r="B208" t="str">
            <v>Togo</v>
          </cell>
          <cell r="C208" t="str">
            <v>TG</v>
          </cell>
          <cell r="D208">
            <v>450</v>
          </cell>
          <cell r="E208">
            <v>300</v>
          </cell>
          <cell r="F208">
            <v>250</v>
          </cell>
          <cell r="G208">
            <v>125</v>
          </cell>
          <cell r="H208">
            <v>176</v>
          </cell>
        </row>
        <row r="209">
          <cell r="B209" t="str">
            <v>Tokelau</v>
          </cell>
          <cell r="C209" t="str">
            <v>TK</v>
          </cell>
          <cell r="D209">
            <v>450</v>
          </cell>
          <cell r="E209">
            <v>300</v>
          </cell>
          <cell r="F209">
            <v>250</v>
          </cell>
          <cell r="G209">
            <v>125</v>
          </cell>
          <cell r="H209">
            <v>59</v>
          </cell>
        </row>
        <row r="210">
          <cell r="B210" t="str">
            <v>Tonga</v>
          </cell>
          <cell r="C210" t="str">
            <v>TO</v>
          </cell>
          <cell r="D210">
            <v>450</v>
          </cell>
          <cell r="E210">
            <v>300</v>
          </cell>
          <cell r="F210">
            <v>250</v>
          </cell>
          <cell r="G210">
            <v>125</v>
          </cell>
          <cell r="H210">
            <v>243</v>
          </cell>
        </row>
        <row r="211">
          <cell r="B211" t="str">
            <v>Trinidad And Tobago</v>
          </cell>
          <cell r="C211" t="str">
            <v>TT</v>
          </cell>
          <cell r="D211">
            <v>450</v>
          </cell>
          <cell r="E211">
            <v>300</v>
          </cell>
          <cell r="F211">
            <v>250</v>
          </cell>
          <cell r="G211">
            <v>125</v>
          </cell>
          <cell r="H211">
            <v>263</v>
          </cell>
        </row>
        <row r="212">
          <cell r="B212" t="str">
            <v>Tunisia</v>
          </cell>
          <cell r="C212" t="str">
            <v>TN</v>
          </cell>
          <cell r="D212">
            <v>450</v>
          </cell>
          <cell r="E212">
            <v>300</v>
          </cell>
          <cell r="F212">
            <v>250</v>
          </cell>
          <cell r="G212">
            <v>125</v>
          </cell>
          <cell r="H212">
            <v>172</v>
          </cell>
        </row>
        <row r="213">
          <cell r="B213" t="str">
            <v>Turkmenistan</v>
          </cell>
          <cell r="C213" t="str">
            <v>TM</v>
          </cell>
          <cell r="D213">
            <v>450</v>
          </cell>
          <cell r="E213">
            <v>300</v>
          </cell>
          <cell r="F213">
            <v>250</v>
          </cell>
          <cell r="G213">
            <v>125</v>
          </cell>
          <cell r="H213">
            <v>157</v>
          </cell>
        </row>
        <row r="214">
          <cell r="B214" t="str">
            <v>Tuvalu</v>
          </cell>
          <cell r="C214" t="str">
            <v>TV</v>
          </cell>
          <cell r="D214">
            <v>450</v>
          </cell>
          <cell r="E214">
            <v>300</v>
          </cell>
          <cell r="F214">
            <v>250</v>
          </cell>
          <cell r="G214">
            <v>125</v>
          </cell>
          <cell r="H214">
            <v>94</v>
          </cell>
        </row>
        <row r="215">
          <cell r="B215" t="str">
            <v>Uganda</v>
          </cell>
          <cell r="C215" t="str">
            <v>UG</v>
          </cell>
          <cell r="D215">
            <v>450</v>
          </cell>
          <cell r="E215">
            <v>300</v>
          </cell>
          <cell r="F215">
            <v>250</v>
          </cell>
          <cell r="G215">
            <v>125</v>
          </cell>
          <cell r="H215">
            <v>212</v>
          </cell>
        </row>
        <row r="216">
          <cell r="B216" t="str">
            <v>Ukraine</v>
          </cell>
          <cell r="C216" t="str">
            <v>UA</v>
          </cell>
          <cell r="D216">
            <v>450</v>
          </cell>
          <cell r="E216">
            <v>300</v>
          </cell>
          <cell r="F216">
            <v>250</v>
          </cell>
          <cell r="G216">
            <v>125</v>
          </cell>
          <cell r="H216">
            <v>334</v>
          </cell>
        </row>
        <row r="217">
          <cell r="B217" t="str">
            <v>United Arab Emirates</v>
          </cell>
          <cell r="C217" t="str">
            <v>AE</v>
          </cell>
          <cell r="D217">
            <v>450</v>
          </cell>
          <cell r="E217">
            <v>300</v>
          </cell>
          <cell r="F217">
            <v>250</v>
          </cell>
          <cell r="G217">
            <v>125</v>
          </cell>
          <cell r="H217">
            <v>275</v>
          </cell>
        </row>
        <row r="218">
          <cell r="B218" t="str">
            <v>United States of America</v>
          </cell>
          <cell r="C218" t="str">
            <v>US</v>
          </cell>
          <cell r="D218">
            <v>450</v>
          </cell>
          <cell r="E218">
            <v>300</v>
          </cell>
          <cell r="F218">
            <v>250</v>
          </cell>
          <cell r="G218">
            <v>125</v>
          </cell>
          <cell r="H218">
            <v>292</v>
          </cell>
        </row>
        <row r="219">
          <cell r="B219" t="str">
            <v>Uruguay</v>
          </cell>
          <cell r="C219" t="str">
            <v>UY</v>
          </cell>
          <cell r="D219">
            <v>450</v>
          </cell>
          <cell r="E219">
            <v>300</v>
          </cell>
          <cell r="F219">
            <v>250</v>
          </cell>
          <cell r="G219">
            <v>125</v>
          </cell>
          <cell r="H219">
            <v>222</v>
          </cell>
        </row>
        <row r="220">
          <cell r="B220" t="str">
            <v>Uzbekistan</v>
          </cell>
          <cell r="C220" t="str">
            <v>UZ</v>
          </cell>
          <cell r="D220">
            <v>450</v>
          </cell>
          <cell r="E220">
            <v>300</v>
          </cell>
          <cell r="F220">
            <v>250</v>
          </cell>
          <cell r="G220">
            <v>125</v>
          </cell>
          <cell r="H220">
            <v>209</v>
          </cell>
        </row>
        <row r="221">
          <cell r="B221" t="str">
            <v>Vanuatu</v>
          </cell>
          <cell r="C221" t="str">
            <v>VU</v>
          </cell>
          <cell r="D221">
            <v>450</v>
          </cell>
          <cell r="E221">
            <v>300</v>
          </cell>
          <cell r="F221">
            <v>250</v>
          </cell>
          <cell r="G221">
            <v>125</v>
          </cell>
          <cell r="H221">
            <v>211</v>
          </cell>
        </row>
        <row r="222">
          <cell r="B222" t="str">
            <v>Venezuela, Bolivarian Republic Of</v>
          </cell>
          <cell r="C222" t="str">
            <v>VE</v>
          </cell>
          <cell r="D222">
            <v>450</v>
          </cell>
          <cell r="E222">
            <v>300</v>
          </cell>
          <cell r="F222">
            <v>250</v>
          </cell>
          <cell r="G222">
            <v>125</v>
          </cell>
          <cell r="H222">
            <v>337</v>
          </cell>
        </row>
        <row r="223">
          <cell r="B223" t="str">
            <v>Viet Nam</v>
          </cell>
          <cell r="C223" t="str">
            <v>VN</v>
          </cell>
          <cell r="D223">
            <v>450</v>
          </cell>
          <cell r="E223">
            <v>300</v>
          </cell>
          <cell r="F223">
            <v>250</v>
          </cell>
          <cell r="G223">
            <v>125</v>
          </cell>
          <cell r="H223">
            <v>132</v>
          </cell>
        </row>
        <row r="224">
          <cell r="B224" t="str">
            <v>Virgin Islands, U.S.</v>
          </cell>
          <cell r="C224" t="str">
            <v>VI</v>
          </cell>
          <cell r="D224">
            <v>450</v>
          </cell>
          <cell r="E224">
            <v>300</v>
          </cell>
          <cell r="F224">
            <v>250</v>
          </cell>
          <cell r="G224">
            <v>125</v>
          </cell>
          <cell r="H224">
            <v>261</v>
          </cell>
        </row>
        <row r="225">
          <cell r="B225" t="str">
            <v>West Bank and Gaza Strip</v>
          </cell>
          <cell r="C225" t="str">
            <v>PS</v>
          </cell>
          <cell r="D225">
            <v>450</v>
          </cell>
          <cell r="E225">
            <v>300</v>
          </cell>
          <cell r="F225">
            <v>250</v>
          </cell>
          <cell r="G225">
            <v>125</v>
          </cell>
          <cell r="H225">
            <v>139</v>
          </cell>
        </row>
        <row r="226">
          <cell r="B226" t="str">
            <v>Yemen</v>
          </cell>
          <cell r="C226" t="str">
            <v>YE</v>
          </cell>
          <cell r="D226">
            <v>450</v>
          </cell>
          <cell r="E226">
            <v>300</v>
          </cell>
          <cell r="F226">
            <v>250</v>
          </cell>
          <cell r="G226">
            <v>125</v>
          </cell>
          <cell r="H226">
            <v>164</v>
          </cell>
        </row>
        <row r="227">
          <cell r="B227" t="str">
            <v>Zambia</v>
          </cell>
          <cell r="C227" t="str">
            <v>ZM</v>
          </cell>
          <cell r="D227">
            <v>450</v>
          </cell>
          <cell r="E227">
            <v>300</v>
          </cell>
          <cell r="F227">
            <v>250</v>
          </cell>
          <cell r="G227">
            <v>125</v>
          </cell>
          <cell r="H227">
            <v>230</v>
          </cell>
        </row>
        <row r="228">
          <cell r="B228" t="str">
            <v>Zimbabwe</v>
          </cell>
          <cell r="C228" t="str">
            <v>ZM</v>
          </cell>
          <cell r="D228">
            <v>450</v>
          </cell>
          <cell r="E228">
            <v>300</v>
          </cell>
          <cell r="F228">
            <v>250</v>
          </cell>
          <cell r="G228">
            <v>125</v>
          </cell>
          <cell r="H228">
            <v>141</v>
          </cell>
        </row>
        <row r="229">
          <cell r="B229" t="str">
            <v>Other</v>
          </cell>
          <cell r="C229" t="str">
            <v>OT</v>
          </cell>
          <cell r="D229">
            <v>450</v>
          </cell>
          <cell r="E229">
            <v>300</v>
          </cell>
          <cell r="F229">
            <v>250</v>
          </cell>
          <cell r="G229">
            <v>125</v>
          </cell>
          <cell r="H229">
            <v>200</v>
          </cell>
        </row>
      </sheetData>
      <sheetData sheetId="13">
        <row r="6">
          <cell r="A6" t="str">
            <v xml:space="preserve">Comenius Multilateral Projects </v>
          </cell>
        </row>
        <row r="7">
          <cell r="A7" t="str">
            <v xml:space="preserve">Comenius Multilateral Networks </v>
          </cell>
        </row>
        <row r="8">
          <cell r="A8" t="str">
            <v>Comenius Accompanying Measures</v>
          </cell>
        </row>
        <row r="9">
          <cell r="A9" t="str">
            <v>Erasmus Multilateral Projects (minimum duration 24 months)</v>
          </cell>
        </row>
        <row r="10">
          <cell r="A10" t="str">
            <v>Erasmus Multilateral Projects - Knowledge Alliances  (only 24 months, duration is fixed)</v>
          </cell>
        </row>
        <row r="11">
          <cell r="A11" t="str">
            <v xml:space="preserve">Erasmus Multilateral Networks </v>
          </cell>
        </row>
        <row r="12">
          <cell r="A12" t="str">
            <v>Erasmus Accompanying Measures</v>
          </cell>
        </row>
        <row r="13">
          <cell r="A13" t="str">
            <v xml:space="preserve">Leonardo da Vinci Multilateral Projects for Development of Innovation </v>
          </cell>
        </row>
        <row r="14">
          <cell r="A14" t="str">
            <v xml:space="preserve">Leonardo da Vinci Multilateral Networks </v>
          </cell>
        </row>
        <row r="15">
          <cell r="A15" t="str">
            <v>Leonardo da Vinci Accompanying Measures</v>
          </cell>
        </row>
        <row r="16">
          <cell r="A16" t="str">
            <v xml:space="preserve">Grundtvig Multilateral Projects </v>
          </cell>
        </row>
        <row r="17">
          <cell r="A17" t="str">
            <v xml:space="preserve">Grundtvig Multilateral Networks </v>
          </cell>
        </row>
        <row r="18">
          <cell r="A18" t="str">
            <v>Grundtvig Accompanying Measures</v>
          </cell>
        </row>
        <row r="19">
          <cell r="A19" t="str">
            <v xml:space="preserve">Key Activity 1 Roma Multilateral projects </v>
          </cell>
        </row>
        <row r="20">
          <cell r="A20" t="str">
            <v xml:space="preserve">Key Activity 1 Roma Networks </v>
          </cell>
        </row>
        <row r="21">
          <cell r="A21" t="str">
            <v xml:space="preserve">Key Activity 1 Multilateral Networks </v>
          </cell>
        </row>
        <row r="22">
          <cell r="A22" t="str">
            <v>Key Activity 2 Multilateral Projects</v>
          </cell>
        </row>
        <row r="23">
          <cell r="A23" t="str">
            <v>Key Activity 2 Multilateral Networks</v>
          </cell>
        </row>
        <row r="24">
          <cell r="A24" t="str">
            <v>Key Activity 2 Accompanying Measures</v>
          </cell>
        </row>
        <row r="25">
          <cell r="A25" t="str">
            <v>Key Activity 3 Multilateral Projects</v>
          </cell>
        </row>
        <row r="26">
          <cell r="A26" t="str">
            <v xml:space="preserve">Key Activity 3 Multilateral Networks </v>
          </cell>
        </row>
        <row r="27">
          <cell r="A27" t="str">
            <v>Key Activity 4 Multilateral Projects</v>
          </cell>
        </row>
      </sheetData>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Plan1"/>
      <sheetName val="EQUIPE"/>
      <sheetName val="RES.1"/>
      <sheetName val="DHT (2)"/>
      <sheetName val="DHT"/>
      <sheetName val="RESUMO"/>
    </sheetNames>
    <sheetDataSet>
      <sheetData sheetId="0">
        <row r="38">
          <cell r="B38" t="str">
            <v>#DIG.</v>
          </cell>
        </row>
        <row r="39">
          <cell r="B39" t="str">
            <v>APOIO</v>
          </cell>
        </row>
        <row r="40">
          <cell r="B40" t="str">
            <v>APOIO A-300</v>
          </cell>
        </row>
        <row r="41">
          <cell r="B41" t="str">
            <v>PAR. A-300</v>
          </cell>
        </row>
        <row r="42">
          <cell r="B42" t="str">
            <v>PAR. A-300_HH</v>
          </cell>
        </row>
        <row r="43">
          <cell r="B43" t="str">
            <v>BA-4102</v>
          </cell>
        </row>
        <row r="44">
          <cell r="B44" t="str">
            <v>BA-4102_HH</v>
          </cell>
        </row>
        <row r="45">
          <cell r="B45" t="str">
            <v>APOIO ADM</v>
          </cell>
        </row>
        <row r="46">
          <cell r="B46" t="str">
            <v>APOIO À CIVIL</v>
          </cell>
        </row>
        <row r="47">
          <cell r="B47" t="str">
            <v>APOIO CIVIL UO-II</v>
          </cell>
        </row>
        <row r="48">
          <cell r="B48" t="str">
            <v>ASE</v>
          </cell>
        </row>
        <row r="49">
          <cell r="B49" t="str">
            <v>BA-1103</v>
          </cell>
        </row>
        <row r="50">
          <cell r="B50" t="str">
            <v>BA-1101</v>
          </cell>
        </row>
        <row r="51">
          <cell r="B51" t="str">
            <v>BA-1101_HH</v>
          </cell>
        </row>
        <row r="52">
          <cell r="B52" t="str">
            <v>CENTRAL CAMAÇARI</v>
          </cell>
        </row>
        <row r="53">
          <cell r="B53" t="str">
            <v>DA-2351 B</v>
          </cell>
        </row>
        <row r="54">
          <cell r="B54" t="str">
            <v>DA-4406</v>
          </cell>
        </row>
        <row r="55">
          <cell r="B55" t="str">
            <v>DA-5208</v>
          </cell>
        </row>
        <row r="56">
          <cell r="B56" t="str">
            <v>DA-5258</v>
          </cell>
        </row>
        <row r="57">
          <cell r="B57" t="str">
            <v>A-2300</v>
          </cell>
        </row>
        <row r="58">
          <cell r="B58" t="str">
            <v>DEP</v>
          </cell>
        </row>
        <row r="59">
          <cell r="B59" t="str">
            <v>DTG</v>
          </cell>
        </row>
        <row r="60">
          <cell r="B60" t="str">
            <v>DTG FORNOS</v>
          </cell>
        </row>
        <row r="61">
          <cell r="B61" t="str">
            <v>DTG REC´s 2017</v>
          </cell>
        </row>
        <row r="62">
          <cell r="B62" t="str">
            <v>DTG REC´s 2018</v>
          </cell>
        </row>
        <row r="63">
          <cell r="B63" t="str">
            <v>DTG TIB</v>
          </cell>
        </row>
        <row r="64">
          <cell r="B64" t="str">
            <v>DTG UA</v>
          </cell>
        </row>
        <row r="65">
          <cell r="B65" t="str">
            <v>DTG UA-III</v>
          </cell>
        </row>
        <row r="66">
          <cell r="B66" t="str">
            <v>DTG UO</v>
          </cell>
        </row>
        <row r="67">
          <cell r="B67" t="str">
            <v>DTP ( FIBRAS )</v>
          </cell>
        </row>
        <row r="68">
          <cell r="B68" t="str">
            <v>EA-4501 A</v>
          </cell>
        </row>
        <row r="69">
          <cell r="B69" t="str">
            <v>EF-1900 B</v>
          </cell>
        </row>
        <row r="70">
          <cell r="B70" t="str">
            <v>EF-1900 I</v>
          </cell>
        </row>
        <row r="71">
          <cell r="B71" t="str">
            <v>EF-1900A</v>
          </cell>
        </row>
        <row r="72">
          <cell r="B72" t="str">
            <v>EF-1900B</v>
          </cell>
        </row>
        <row r="73">
          <cell r="B73" t="str">
            <v>EQUIPE TELHADO</v>
          </cell>
        </row>
        <row r="74">
          <cell r="B74" t="str">
            <v>EXTRA</v>
          </cell>
        </row>
        <row r="75">
          <cell r="B75" t="str">
            <v>FB-952 A</v>
          </cell>
        </row>
        <row r="76">
          <cell r="B76" t="str">
            <v>FB-952 A_MM</v>
          </cell>
        </row>
        <row r="77">
          <cell r="B77" t="str">
            <v>FB-952 B</v>
          </cell>
        </row>
        <row r="78">
          <cell r="B78" t="str">
            <v>FB-967</v>
          </cell>
        </row>
        <row r="79">
          <cell r="B79" t="str">
            <v>FB-966</v>
          </cell>
        </row>
        <row r="80">
          <cell r="B80" t="str">
            <v>FB-1002 X</v>
          </cell>
        </row>
        <row r="81">
          <cell r="B81" t="str">
            <v>FB-4061</v>
          </cell>
        </row>
        <row r="82">
          <cell r="B82" t="str">
            <v>FORNOS</v>
          </cell>
        </row>
        <row r="83">
          <cell r="B83" t="str">
            <v>GPA UA I</v>
          </cell>
        </row>
        <row r="84">
          <cell r="B84" t="str">
            <v>GPA UA II</v>
          </cell>
        </row>
        <row r="85">
          <cell r="B85" t="str">
            <v>GPA UO I</v>
          </cell>
        </row>
        <row r="86">
          <cell r="B86" t="str">
            <v>GPA UO II</v>
          </cell>
        </row>
        <row r="87">
          <cell r="B87" t="str">
            <v>GPA UTE</v>
          </cell>
        </row>
        <row r="88">
          <cell r="B88" t="str">
            <v>GV-5301 D</v>
          </cell>
        </row>
        <row r="89">
          <cell r="B89" t="str">
            <v>GV-5301 H_HH</v>
          </cell>
        </row>
        <row r="90">
          <cell r="B90" t="str">
            <v>GV-5301 D_HH</v>
          </cell>
        </row>
        <row r="91">
          <cell r="B91" t="str">
            <v>GV-5301 E</v>
          </cell>
        </row>
        <row r="92">
          <cell r="B92" t="str">
            <v>GV-5301 E_HH</v>
          </cell>
        </row>
        <row r="93">
          <cell r="B93" t="str">
            <v>GV-5301 H</v>
          </cell>
        </row>
        <row r="94">
          <cell r="B94" t="str">
            <v>INSP. CATÓDICA UO-I</v>
          </cell>
        </row>
        <row r="95">
          <cell r="B95" t="str">
            <v>INS-PARADA</v>
          </cell>
        </row>
        <row r="96">
          <cell r="B96" t="str">
            <v>INSPEÇÃO</v>
          </cell>
        </row>
        <row r="97">
          <cell r="B97" t="str">
            <v>INSPEÇÃO PRÉ-PARADA</v>
          </cell>
        </row>
        <row r="98">
          <cell r="B98" t="str">
            <v>ISOL. A-1000</v>
          </cell>
        </row>
        <row r="99">
          <cell r="B99" t="str">
            <v>LAB. UA-I</v>
          </cell>
        </row>
        <row r="100">
          <cell r="B100" t="str">
            <v>LINHA DE FACILIDADES</v>
          </cell>
        </row>
        <row r="101">
          <cell r="B101" t="str">
            <v>LINHA DE FW</v>
          </cell>
        </row>
        <row r="102">
          <cell r="B102" t="str">
            <v>LINHA DE V-15 EXTERNO</v>
          </cell>
        </row>
        <row r="103">
          <cell r="B103" t="str">
            <v>LINHA DE V-15 INTERNO</v>
          </cell>
        </row>
        <row r="104">
          <cell r="B104" t="str">
            <v>MB-5301G</v>
          </cell>
        </row>
        <row r="105">
          <cell r="B105" t="str">
            <v>NOTAS GM - EA-1142</v>
          </cell>
        </row>
        <row r="106">
          <cell r="B106" t="str">
            <v>NOTAS Z-3</v>
          </cell>
        </row>
        <row r="107">
          <cell r="B107" t="str">
            <v>PAR. UA-II 2018_HH</v>
          </cell>
        </row>
        <row r="108">
          <cell r="B108" t="str">
            <v>PARADA</v>
          </cell>
        </row>
        <row r="109">
          <cell r="B109" t="str">
            <v>PARADA (PJ)</v>
          </cell>
        </row>
        <row r="110">
          <cell r="B110" t="str">
            <v>PARADA UA-II 2018</v>
          </cell>
        </row>
        <row r="111">
          <cell r="B111" t="str">
            <v>PE-3</v>
          </cell>
        </row>
        <row r="112">
          <cell r="B112" t="str">
            <v>PIT STOP</v>
          </cell>
        </row>
        <row r="113">
          <cell r="B113" t="str">
            <v>PIT STOP A-350</v>
          </cell>
        </row>
        <row r="114">
          <cell r="B114" t="str">
            <v>PIT STOP A-5100</v>
          </cell>
        </row>
        <row r="115">
          <cell r="B115" t="str">
            <v>PIT STOP A-5200</v>
          </cell>
        </row>
        <row r="116">
          <cell r="B116" t="str">
            <v>PJ - A-1000</v>
          </cell>
        </row>
        <row r="117">
          <cell r="B117" t="str">
            <v>PJ - EA-4417</v>
          </cell>
        </row>
        <row r="118">
          <cell r="B118" t="str">
            <v>PJ A-1900</v>
          </cell>
        </row>
        <row r="119">
          <cell r="B119" t="str">
            <v>PJ A-300</v>
          </cell>
        </row>
        <row r="120">
          <cell r="B120" t="str">
            <v>PJ-EA-1501 A/B</v>
          </cell>
        </row>
        <row r="121">
          <cell r="B121" t="str">
            <v>PJ-EA-4417 A/B</v>
          </cell>
        </row>
        <row r="122">
          <cell r="B122" t="str">
            <v>PQ B-01</v>
          </cell>
        </row>
        <row r="123">
          <cell r="B123" t="str">
            <v>PQ B-02</v>
          </cell>
        </row>
        <row r="124">
          <cell r="B124" t="str">
            <v>PRÉ-PARADA</v>
          </cell>
        </row>
        <row r="125">
          <cell r="B125" t="str">
            <v>PROJ. A-1000</v>
          </cell>
        </row>
        <row r="126">
          <cell r="B126" t="str">
            <v>PT-10</v>
          </cell>
        </row>
        <row r="127">
          <cell r="B127" t="str">
            <v>REC´s 2017 FW/UA</v>
          </cell>
        </row>
        <row r="128">
          <cell r="B128" t="str">
            <v>REC´s 2017 FW/UO</v>
          </cell>
        </row>
        <row r="129">
          <cell r="B129" t="str">
            <v>REC´s 2017 TIB</v>
          </cell>
        </row>
        <row r="130">
          <cell r="B130" t="str">
            <v>REC´s 2017 UA-I</v>
          </cell>
        </row>
        <row r="131">
          <cell r="B131" t="str">
            <v>REC´s 2017 UA-II</v>
          </cell>
        </row>
        <row r="132">
          <cell r="B132" t="str">
            <v>REC´s 2017 UO</v>
          </cell>
        </row>
        <row r="133">
          <cell r="B133" t="str">
            <v>REC´s 2017 UA</v>
          </cell>
        </row>
        <row r="134">
          <cell r="B134" t="str">
            <v>REC´s 2017 UO-I</v>
          </cell>
        </row>
        <row r="135">
          <cell r="B135" t="str">
            <v>REC´s 2017 UO-II</v>
          </cell>
        </row>
        <row r="136">
          <cell r="B136" t="str">
            <v>REC´s 2017 UTE</v>
          </cell>
        </row>
        <row r="137">
          <cell r="B137" t="str">
            <v>REC´S ESPECIAIS</v>
          </cell>
        </row>
        <row r="138">
          <cell r="B138" t="str">
            <v>REC´s UO</v>
          </cell>
        </row>
        <row r="139">
          <cell r="B139" t="str">
            <v>REC´s UO I</v>
          </cell>
        </row>
        <row r="140">
          <cell r="B140" t="str">
            <v>REC-311335</v>
          </cell>
        </row>
        <row r="141">
          <cell r="B141" t="str">
            <v>REC-313736</v>
          </cell>
        </row>
        <row r="142">
          <cell r="B142" t="str">
            <v>RECs 2017</v>
          </cell>
        </row>
        <row r="143">
          <cell r="B143" t="str">
            <v>RECs UA II (ROT.)</v>
          </cell>
        </row>
        <row r="144">
          <cell r="B144" t="str">
            <v>REFEITÓRIO CENTRAL</v>
          </cell>
        </row>
        <row r="145">
          <cell r="B145" t="str">
            <v>REGENERAÇÃO</v>
          </cell>
        </row>
        <row r="146">
          <cell r="B146" t="str">
            <v>RMA 1</v>
          </cell>
        </row>
        <row r="147">
          <cell r="B147" t="str">
            <v>RMA 5</v>
          </cell>
        </row>
        <row r="148">
          <cell r="B148" t="str">
            <v>RMA 7</v>
          </cell>
        </row>
        <row r="149">
          <cell r="B149" t="str">
            <v>RMA HD</v>
          </cell>
        </row>
        <row r="150">
          <cell r="B150" t="str">
            <v>RMA HDC</v>
          </cell>
        </row>
        <row r="151">
          <cell r="B151" t="str">
            <v>RMA 7D</v>
          </cell>
        </row>
        <row r="152">
          <cell r="B152" t="str">
            <v>RMA 8</v>
          </cell>
        </row>
        <row r="153">
          <cell r="B153" t="str">
            <v>RMA 9</v>
          </cell>
        </row>
        <row r="154">
          <cell r="B154" t="str">
            <v>RMA 9 E</v>
          </cell>
        </row>
        <row r="155">
          <cell r="B155" t="str">
            <v>RMA 9 I</v>
          </cell>
        </row>
        <row r="156">
          <cell r="B156" t="str">
            <v>RMA 9 M</v>
          </cell>
        </row>
        <row r="157">
          <cell r="B157" t="str">
            <v>SF-6</v>
          </cell>
        </row>
        <row r="158">
          <cell r="B158" t="str">
            <v>STEAM TRACE</v>
          </cell>
        </row>
        <row r="159">
          <cell r="B159" t="str">
            <v>TANCAGEM</v>
          </cell>
        </row>
        <row r="160">
          <cell r="B160" t="str">
            <v>TECHBIOS</v>
          </cell>
        </row>
        <row r="161">
          <cell r="B161" t="str">
            <v>TG-5301 B</v>
          </cell>
        </row>
        <row r="162">
          <cell r="B162" t="str">
            <v>TG-5301-D</v>
          </cell>
        </row>
        <row r="163">
          <cell r="B163" t="str">
            <v>TROCADORES UO-I</v>
          </cell>
        </row>
        <row r="164">
          <cell r="B164" t="str">
            <v>TURNO DESLOCADO</v>
          </cell>
        </row>
        <row r="165">
          <cell r="B165" t="str">
            <v>TURNO PARADA</v>
          </cell>
        </row>
        <row r="166">
          <cell r="B166" t="str">
            <v>VAZAMENTOS UO-II</v>
          </cell>
        </row>
        <row r="167">
          <cell r="B167" t="str">
            <v>VENT´S &amp; DRENOS</v>
          </cell>
        </row>
        <row r="168">
          <cell r="B168" t="str">
            <v>FB-1029</v>
          </cell>
        </row>
        <row r="169">
          <cell r="B169" t="str">
            <v>PAR. REGUL. UA-I</v>
          </cell>
        </row>
        <row r="170">
          <cell r="B170" t="str">
            <v>REGENER. A-2300</v>
          </cell>
        </row>
        <row r="171">
          <cell r="B171" t="str">
            <v>PAR. REGUL. UA-I_HH</v>
          </cell>
        </row>
        <row r="172">
          <cell r="B172" t="str">
            <v>BKM ALAGOAS</v>
          </cell>
        </row>
        <row r="173">
          <cell r="B173" t="str">
            <v>DA-5201a04</v>
          </cell>
        </row>
        <row r="174">
          <cell r="B174" t="str">
            <v>INSP. UO-I PAR.2019</v>
          </cell>
        </row>
        <row r="175">
          <cell r="B175" t="str">
            <v>INSP. UTE PAR.2019</v>
          </cell>
        </row>
        <row r="176">
          <cell r="B176" t="str">
            <v>P-5301 C</v>
          </cell>
        </row>
        <row r="177">
          <cell r="B177" t="str">
            <v>P-5302 C</v>
          </cell>
        </row>
        <row r="178">
          <cell r="B178" t="str">
            <v>BA-4110</v>
          </cell>
        </row>
        <row r="179">
          <cell r="B179" t="str">
            <v>BA-4110_HH</v>
          </cell>
        </row>
        <row r="180">
          <cell r="B180" t="str">
            <v>BLACKOUT</v>
          </cell>
        </row>
        <row r="181">
          <cell r="B181" t="str">
            <v>EXTRA INSPEÇÃO</v>
          </cell>
        </row>
        <row r="182">
          <cell r="B182" t="str">
            <v>P-02B&amp;C</v>
          </cell>
        </row>
        <row r="183">
          <cell r="B183" t="str">
            <v>TUB. HID. SUL</v>
          </cell>
        </row>
        <row r="184">
          <cell r="B184" t="str">
            <v>D-5301A1&amp;A2</v>
          </cell>
        </row>
        <row r="185">
          <cell r="B185" t="str">
            <v>VAZAMENTOS UO-I</v>
          </cell>
        </row>
        <row r="186">
          <cell r="B186" t="str">
            <v>GB-5301</v>
          </cell>
        </row>
        <row r="187">
          <cell r="B187" t="str">
            <v>PLANO PINT. UTE</v>
          </cell>
        </row>
        <row r="188">
          <cell r="B188" t="str">
            <v>PLANO PINT. TUB. 9C</v>
          </cell>
        </row>
        <row r="189">
          <cell r="B189" t="str">
            <v>TUB. 9C (CALDEIRARIA)</v>
          </cell>
        </row>
        <row r="190">
          <cell r="B190" t="str">
            <v>TUB. 32C 2017 - DTG</v>
          </cell>
        </row>
        <row r="191">
          <cell r="B191" t="str">
            <v>BA-4101</v>
          </cell>
        </row>
        <row r="192">
          <cell r="B192" t="str">
            <v>BA-4101_HH</v>
          </cell>
        </row>
        <row r="193">
          <cell r="B193" t="str">
            <v>BA-1108</v>
          </cell>
        </row>
        <row r="194">
          <cell r="B194" t="str">
            <v>BA-1108_HH</v>
          </cell>
        </row>
        <row r="195">
          <cell r="B195" t="str">
            <v>BA-4106</v>
          </cell>
        </row>
        <row r="196">
          <cell r="B196" t="str">
            <v>BA-4106_HH</v>
          </cell>
        </row>
        <row r="197">
          <cell r="B197" t="str">
            <v>SSMA</v>
          </cell>
        </row>
        <row r="198">
          <cell r="B198" t="str">
            <v>PJ DEP - BA-4101</v>
          </cell>
        </row>
        <row r="199">
          <cell r="B199" t="str">
            <v>REC´s 2018 TIB</v>
          </cell>
        </row>
        <row r="200">
          <cell r="B200" t="str">
            <v>REC´s 2018 UO</v>
          </cell>
        </row>
        <row r="201">
          <cell r="B201" t="str">
            <v>REC´s 2018 UA</v>
          </cell>
        </row>
        <row r="202">
          <cell r="B202" t="str">
            <v>REC´s 2018 UTE</v>
          </cell>
        </row>
        <row r="203">
          <cell r="B203" t="str">
            <v>MB-5302A</v>
          </cell>
        </row>
        <row r="204">
          <cell r="B204" t="str">
            <v>PJ-0601157 (BA-4101)</v>
          </cell>
        </row>
        <row r="205">
          <cell r="B205" t="str">
            <v>PJ-0601179 (A-2300)</v>
          </cell>
        </row>
        <row r="206">
          <cell r="B206" t="str">
            <v>PJ-0601179 (A-2300)_HH</v>
          </cell>
        </row>
        <row r="207">
          <cell r="B207" t="str">
            <v>PJ-0601179 (A-300)</v>
          </cell>
        </row>
        <row r="208">
          <cell r="B208" t="str">
            <v>PJ-0600663 (SE-21)</v>
          </cell>
        </row>
        <row r="209">
          <cell r="B209" t="str">
            <v>PJ-06001147 (ILHA 6/9)_HH</v>
          </cell>
        </row>
        <row r="210">
          <cell r="B210" t="str">
            <v>PJ-06001147 (ILHA 6/9)</v>
          </cell>
        </row>
        <row r="211">
          <cell r="B211" t="str">
            <v>PJ-0600603 (FB's PTE)</v>
          </cell>
        </row>
        <row r="212">
          <cell r="B212" t="str">
            <v>PJ-0600603 (FB's PTE)_HH</v>
          </cell>
        </row>
        <row r="213">
          <cell r="B213" t="str">
            <v>PJ-0601175 (TEGAL)</v>
          </cell>
        </row>
        <row r="214">
          <cell r="B214" t="str">
            <v>PJ-0601035 (TEGAL)</v>
          </cell>
        </row>
        <row r="215">
          <cell r="B215" t="str">
            <v>PJ-0600952 (UTE)</v>
          </cell>
        </row>
        <row r="216">
          <cell r="B216" t="str">
            <v>PJ-0601717 (UTE)</v>
          </cell>
        </row>
        <row r="217">
          <cell r="B217" t="str">
            <v>PJ-0601717 (UTE)_HH</v>
          </cell>
        </row>
        <row r="218">
          <cell r="B218" t="str">
            <v>PJ-0601019 (A-2350)</v>
          </cell>
        </row>
        <row r="219">
          <cell r="B219" t="str">
            <v>PJ-0601158 (A-1900)</v>
          </cell>
        </row>
        <row r="220">
          <cell r="B220" t="str">
            <v>PJ-0600478 (A-2300)</v>
          </cell>
        </row>
        <row r="221">
          <cell r="B221" t="str">
            <v>GV-5301 B</v>
          </cell>
        </row>
        <row r="222">
          <cell r="B222" t="str">
            <v>GV-5301 B_HH</v>
          </cell>
        </row>
        <row r="223">
          <cell r="B223" t="str">
            <v>PJ-0600782 (DA-4104)</v>
          </cell>
        </row>
        <row r="224">
          <cell r="B224" t="str">
            <v>DTG A-1000</v>
          </cell>
        </row>
        <row r="225">
          <cell r="B225" t="str">
            <v>DTG A-1000_HH</v>
          </cell>
        </row>
        <row r="226">
          <cell r="B226" t="str">
            <v>A-350</v>
          </cell>
        </row>
        <row r="227">
          <cell r="B227" t="str">
            <v>PLANTÃO</v>
          </cell>
        </row>
        <row r="228">
          <cell r="B228" t="str">
            <v>DA-4103</v>
          </cell>
        </row>
        <row r="229">
          <cell r="B229" t="str">
            <v>CXS CD/OD</v>
          </cell>
        </row>
        <row r="230">
          <cell r="B230" t="str">
            <v>ELÉTRICA</v>
          </cell>
        </row>
        <row r="231">
          <cell r="B231" t="str">
            <v>PAR. A-350</v>
          </cell>
        </row>
        <row r="232">
          <cell r="B232" t="str">
            <v>FB-1009</v>
          </cell>
        </row>
        <row r="233">
          <cell r="B233" t="str">
            <v>FB-963 A</v>
          </cell>
        </row>
        <row r="234">
          <cell r="B234" t="str">
            <v>LINHA FW</v>
          </cell>
        </row>
        <row r="235">
          <cell r="B235" t="str">
            <v>BA-1104 (BARREIRAS)</v>
          </cell>
        </row>
        <row r="236">
          <cell r="B236" t="str">
            <v>LINHA DE 20"&amp;60"</v>
          </cell>
        </row>
        <row r="237">
          <cell r="B237" t="str">
            <v>UA-III</v>
          </cell>
        </row>
        <row r="238">
          <cell r="B238" t="str">
            <v>ADEQUAÇÃO A-350</v>
          </cell>
        </row>
        <row r="239">
          <cell r="B239" t="str">
            <v>GBM-1940-AX</v>
          </cell>
        </row>
        <row r="240">
          <cell r="B240" t="str">
            <v>PJ_PR-15002_ISOL.</v>
          </cell>
        </row>
        <row r="241">
          <cell r="B241" t="str">
            <v>PJ_A-1000_ISOL.</v>
          </cell>
        </row>
        <row r="242">
          <cell r="B242" t="str">
            <v>...</v>
          </cell>
        </row>
        <row r="300">
          <cell r="B300" t="str">
            <v>MM</v>
          </cell>
        </row>
        <row r="301">
          <cell r="B301" t="str">
            <v>HH</v>
          </cell>
        </row>
        <row r="302">
          <cell r="B302" t="str">
            <v>...</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EXCLUSÃO"/>
      <sheetName val="AVANÇO FAT"/>
      <sheetName val="ESCOPO UNIFICADO"/>
      <sheetName val="Planilha1"/>
      <sheetName val="ESCOPO UNIFICADO (SEM  EXCL 02)"/>
      <sheetName val="TIMELINE_HIST.HH_CURVA_PROPOS"/>
      <sheetName val="TIMELINE_HIST.HH_CURVA_real "/>
      <sheetName val="análise prazos cry-py"/>
      <sheetName val="ESCOPO UNIFICADO (EXCLUSÃO 01)"/>
      <sheetName val=" MAT TUB  (SEM A EXCL 02)"/>
      <sheetName val="TUB 03"/>
      <sheetName val=" MAT TUB "/>
      <sheetName val="MAT EQ"/>
      <sheetName val="TIMELINE_HIST. PU"/>
      <sheetName val="análise prazos PU"/>
      <sheetName val="CRONOGRAMA SEM ORC"/>
      <sheetName val="LISTA"/>
      <sheetName val="TABELA PID"/>
      <sheetName val="CALC"/>
      <sheetName val="comun (2)"/>
      <sheetName val="comun(1)"/>
      <sheetName val="DELINEAMENTO 2 -3"/>
      <sheetName val="REL DE EMBARQUE"/>
      <sheetName val="LIST VER."/>
      <sheetName val="Plan2"/>
      <sheetName val="FO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ilian@risoterm.com.br"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330D-060E-435D-AA5F-8AD82688CFDF}">
  <dimension ref="B1:AU59"/>
  <sheetViews>
    <sheetView showGridLines="0" topLeftCell="A7" zoomScale="130" zoomScaleNormal="130" workbookViewId="0">
      <selection activeCell="G10" sqref="G10:V10"/>
    </sheetView>
  </sheetViews>
  <sheetFormatPr defaultColWidth="8.7109375" defaultRowHeight="12.75" x14ac:dyDescent="0.2"/>
  <cols>
    <col min="1" max="1" width="1.42578125" style="1" customWidth="1"/>
    <col min="2" max="30" width="2.7109375" style="1" customWidth="1"/>
    <col min="31" max="31" width="4.7109375" style="1" customWidth="1"/>
    <col min="32" max="43" width="2.7109375" style="1" customWidth="1"/>
    <col min="44" max="44" width="8.7109375" style="1"/>
    <col min="45" max="45" width="13.28515625" style="1" bestFit="1" customWidth="1"/>
    <col min="46" max="46" width="15.85546875" style="1" bestFit="1" customWidth="1"/>
    <col min="47" max="47" width="14.28515625" style="1" bestFit="1" customWidth="1"/>
    <col min="48" max="256" width="8.7109375" style="1"/>
    <col min="257" max="257" width="1.42578125" style="1" customWidth="1"/>
    <col min="258" max="299" width="2.7109375" style="1" customWidth="1"/>
    <col min="300" max="512" width="8.7109375" style="1"/>
    <col min="513" max="513" width="1.42578125" style="1" customWidth="1"/>
    <col min="514" max="555" width="2.7109375" style="1" customWidth="1"/>
    <col min="556" max="768" width="8.7109375" style="1"/>
    <col min="769" max="769" width="1.42578125" style="1" customWidth="1"/>
    <col min="770" max="811" width="2.7109375" style="1" customWidth="1"/>
    <col min="812" max="1024" width="8.7109375" style="1"/>
    <col min="1025" max="1025" width="1.42578125" style="1" customWidth="1"/>
    <col min="1026" max="1067" width="2.7109375" style="1" customWidth="1"/>
    <col min="1068" max="1280" width="8.7109375" style="1"/>
    <col min="1281" max="1281" width="1.42578125" style="1" customWidth="1"/>
    <col min="1282" max="1323" width="2.7109375" style="1" customWidth="1"/>
    <col min="1324" max="1536" width="8.7109375" style="1"/>
    <col min="1537" max="1537" width="1.42578125" style="1" customWidth="1"/>
    <col min="1538" max="1579" width="2.7109375" style="1" customWidth="1"/>
    <col min="1580" max="1792" width="8.7109375" style="1"/>
    <col min="1793" max="1793" width="1.42578125" style="1" customWidth="1"/>
    <col min="1794" max="1835" width="2.7109375" style="1" customWidth="1"/>
    <col min="1836" max="2048" width="8.7109375" style="1"/>
    <col min="2049" max="2049" width="1.42578125" style="1" customWidth="1"/>
    <col min="2050" max="2091" width="2.7109375" style="1" customWidth="1"/>
    <col min="2092" max="2304" width="8.7109375" style="1"/>
    <col min="2305" max="2305" width="1.42578125" style="1" customWidth="1"/>
    <col min="2306" max="2347" width="2.7109375" style="1" customWidth="1"/>
    <col min="2348" max="2560" width="8.7109375" style="1"/>
    <col min="2561" max="2561" width="1.42578125" style="1" customWidth="1"/>
    <col min="2562" max="2603" width="2.7109375" style="1" customWidth="1"/>
    <col min="2604" max="2816" width="8.7109375" style="1"/>
    <col min="2817" max="2817" width="1.42578125" style="1" customWidth="1"/>
    <col min="2818" max="2859" width="2.7109375" style="1" customWidth="1"/>
    <col min="2860" max="3072" width="8.7109375" style="1"/>
    <col min="3073" max="3073" width="1.42578125" style="1" customWidth="1"/>
    <col min="3074" max="3115" width="2.7109375" style="1" customWidth="1"/>
    <col min="3116" max="3328" width="8.7109375" style="1"/>
    <col min="3329" max="3329" width="1.42578125" style="1" customWidth="1"/>
    <col min="3330" max="3371" width="2.7109375" style="1" customWidth="1"/>
    <col min="3372" max="3584" width="8.7109375" style="1"/>
    <col min="3585" max="3585" width="1.42578125" style="1" customWidth="1"/>
    <col min="3586" max="3627" width="2.7109375" style="1" customWidth="1"/>
    <col min="3628" max="3840" width="8.7109375" style="1"/>
    <col min="3841" max="3841" width="1.42578125" style="1" customWidth="1"/>
    <col min="3842" max="3883" width="2.7109375" style="1" customWidth="1"/>
    <col min="3884" max="4096" width="8.7109375" style="1"/>
    <col min="4097" max="4097" width="1.42578125" style="1" customWidth="1"/>
    <col min="4098" max="4139" width="2.7109375" style="1" customWidth="1"/>
    <col min="4140" max="4352" width="8.7109375" style="1"/>
    <col min="4353" max="4353" width="1.42578125" style="1" customWidth="1"/>
    <col min="4354" max="4395" width="2.7109375" style="1" customWidth="1"/>
    <col min="4396" max="4608" width="8.7109375" style="1"/>
    <col min="4609" max="4609" width="1.42578125" style="1" customWidth="1"/>
    <col min="4610" max="4651" width="2.7109375" style="1" customWidth="1"/>
    <col min="4652" max="4864" width="8.7109375" style="1"/>
    <col min="4865" max="4865" width="1.42578125" style="1" customWidth="1"/>
    <col min="4866" max="4907" width="2.7109375" style="1" customWidth="1"/>
    <col min="4908" max="5120" width="8.7109375" style="1"/>
    <col min="5121" max="5121" width="1.42578125" style="1" customWidth="1"/>
    <col min="5122" max="5163" width="2.7109375" style="1" customWidth="1"/>
    <col min="5164" max="5376" width="8.7109375" style="1"/>
    <col min="5377" max="5377" width="1.42578125" style="1" customWidth="1"/>
    <col min="5378" max="5419" width="2.7109375" style="1" customWidth="1"/>
    <col min="5420" max="5632" width="8.7109375" style="1"/>
    <col min="5633" max="5633" width="1.42578125" style="1" customWidth="1"/>
    <col min="5634" max="5675" width="2.7109375" style="1" customWidth="1"/>
    <col min="5676" max="5888" width="8.7109375" style="1"/>
    <col min="5889" max="5889" width="1.42578125" style="1" customWidth="1"/>
    <col min="5890" max="5931" width="2.7109375" style="1" customWidth="1"/>
    <col min="5932" max="6144" width="8.7109375" style="1"/>
    <col min="6145" max="6145" width="1.42578125" style="1" customWidth="1"/>
    <col min="6146" max="6187" width="2.7109375" style="1" customWidth="1"/>
    <col min="6188" max="6400" width="8.7109375" style="1"/>
    <col min="6401" max="6401" width="1.42578125" style="1" customWidth="1"/>
    <col min="6402" max="6443" width="2.7109375" style="1" customWidth="1"/>
    <col min="6444" max="6656" width="8.7109375" style="1"/>
    <col min="6657" max="6657" width="1.42578125" style="1" customWidth="1"/>
    <col min="6658" max="6699" width="2.7109375" style="1" customWidth="1"/>
    <col min="6700" max="6912" width="8.7109375" style="1"/>
    <col min="6913" max="6913" width="1.42578125" style="1" customWidth="1"/>
    <col min="6914" max="6955" width="2.7109375" style="1" customWidth="1"/>
    <col min="6956" max="7168" width="8.7109375" style="1"/>
    <col min="7169" max="7169" width="1.42578125" style="1" customWidth="1"/>
    <col min="7170" max="7211" width="2.7109375" style="1" customWidth="1"/>
    <col min="7212" max="7424" width="8.7109375" style="1"/>
    <col min="7425" max="7425" width="1.42578125" style="1" customWidth="1"/>
    <col min="7426" max="7467" width="2.7109375" style="1" customWidth="1"/>
    <col min="7468" max="7680" width="8.7109375" style="1"/>
    <col min="7681" max="7681" width="1.42578125" style="1" customWidth="1"/>
    <col min="7682" max="7723" width="2.7109375" style="1" customWidth="1"/>
    <col min="7724" max="7936" width="8.7109375" style="1"/>
    <col min="7937" max="7937" width="1.42578125" style="1" customWidth="1"/>
    <col min="7938" max="7979" width="2.7109375" style="1" customWidth="1"/>
    <col min="7980" max="8192" width="8.7109375" style="1"/>
    <col min="8193" max="8193" width="1.42578125" style="1" customWidth="1"/>
    <col min="8194" max="8235" width="2.7109375" style="1" customWidth="1"/>
    <col min="8236" max="8448" width="8.7109375" style="1"/>
    <col min="8449" max="8449" width="1.42578125" style="1" customWidth="1"/>
    <col min="8450" max="8491" width="2.7109375" style="1" customWidth="1"/>
    <col min="8492" max="8704" width="8.7109375" style="1"/>
    <col min="8705" max="8705" width="1.42578125" style="1" customWidth="1"/>
    <col min="8706" max="8747" width="2.7109375" style="1" customWidth="1"/>
    <col min="8748" max="8960" width="8.7109375" style="1"/>
    <col min="8961" max="8961" width="1.42578125" style="1" customWidth="1"/>
    <col min="8962" max="9003" width="2.7109375" style="1" customWidth="1"/>
    <col min="9004" max="9216" width="8.7109375" style="1"/>
    <col min="9217" max="9217" width="1.42578125" style="1" customWidth="1"/>
    <col min="9218" max="9259" width="2.7109375" style="1" customWidth="1"/>
    <col min="9260" max="9472" width="8.7109375" style="1"/>
    <col min="9473" max="9473" width="1.42578125" style="1" customWidth="1"/>
    <col min="9474" max="9515" width="2.7109375" style="1" customWidth="1"/>
    <col min="9516" max="9728" width="8.7109375" style="1"/>
    <col min="9729" max="9729" width="1.42578125" style="1" customWidth="1"/>
    <col min="9730" max="9771" width="2.7109375" style="1" customWidth="1"/>
    <col min="9772" max="9984" width="8.7109375" style="1"/>
    <col min="9985" max="9985" width="1.42578125" style="1" customWidth="1"/>
    <col min="9986" max="10027" width="2.7109375" style="1" customWidth="1"/>
    <col min="10028" max="10240" width="8.7109375" style="1"/>
    <col min="10241" max="10241" width="1.42578125" style="1" customWidth="1"/>
    <col min="10242" max="10283" width="2.7109375" style="1" customWidth="1"/>
    <col min="10284" max="10496" width="8.7109375" style="1"/>
    <col min="10497" max="10497" width="1.42578125" style="1" customWidth="1"/>
    <col min="10498" max="10539" width="2.7109375" style="1" customWidth="1"/>
    <col min="10540" max="10752" width="8.7109375" style="1"/>
    <col min="10753" max="10753" width="1.42578125" style="1" customWidth="1"/>
    <col min="10754" max="10795" width="2.7109375" style="1" customWidth="1"/>
    <col min="10796" max="11008" width="8.7109375" style="1"/>
    <col min="11009" max="11009" width="1.42578125" style="1" customWidth="1"/>
    <col min="11010" max="11051" width="2.7109375" style="1" customWidth="1"/>
    <col min="11052" max="11264" width="8.7109375" style="1"/>
    <col min="11265" max="11265" width="1.42578125" style="1" customWidth="1"/>
    <col min="11266" max="11307" width="2.7109375" style="1" customWidth="1"/>
    <col min="11308" max="11520" width="8.7109375" style="1"/>
    <col min="11521" max="11521" width="1.42578125" style="1" customWidth="1"/>
    <col min="11522" max="11563" width="2.7109375" style="1" customWidth="1"/>
    <col min="11564" max="11776" width="8.7109375" style="1"/>
    <col min="11777" max="11777" width="1.42578125" style="1" customWidth="1"/>
    <col min="11778" max="11819" width="2.7109375" style="1" customWidth="1"/>
    <col min="11820" max="12032" width="8.7109375" style="1"/>
    <col min="12033" max="12033" width="1.42578125" style="1" customWidth="1"/>
    <col min="12034" max="12075" width="2.7109375" style="1" customWidth="1"/>
    <col min="12076" max="12288" width="8.7109375" style="1"/>
    <col min="12289" max="12289" width="1.42578125" style="1" customWidth="1"/>
    <col min="12290" max="12331" width="2.7109375" style="1" customWidth="1"/>
    <col min="12332" max="12544" width="8.7109375" style="1"/>
    <col min="12545" max="12545" width="1.42578125" style="1" customWidth="1"/>
    <col min="12546" max="12587" width="2.7109375" style="1" customWidth="1"/>
    <col min="12588" max="12800" width="8.7109375" style="1"/>
    <col min="12801" max="12801" width="1.42578125" style="1" customWidth="1"/>
    <col min="12802" max="12843" width="2.7109375" style="1" customWidth="1"/>
    <col min="12844" max="13056" width="8.7109375" style="1"/>
    <col min="13057" max="13057" width="1.42578125" style="1" customWidth="1"/>
    <col min="13058" max="13099" width="2.7109375" style="1" customWidth="1"/>
    <col min="13100" max="13312" width="8.7109375" style="1"/>
    <col min="13313" max="13313" width="1.42578125" style="1" customWidth="1"/>
    <col min="13314" max="13355" width="2.7109375" style="1" customWidth="1"/>
    <col min="13356" max="13568" width="8.7109375" style="1"/>
    <col min="13569" max="13569" width="1.42578125" style="1" customWidth="1"/>
    <col min="13570" max="13611" width="2.7109375" style="1" customWidth="1"/>
    <col min="13612" max="13824" width="8.7109375" style="1"/>
    <col min="13825" max="13825" width="1.42578125" style="1" customWidth="1"/>
    <col min="13826" max="13867" width="2.7109375" style="1" customWidth="1"/>
    <col min="13868" max="14080" width="8.7109375" style="1"/>
    <col min="14081" max="14081" width="1.42578125" style="1" customWidth="1"/>
    <col min="14082" max="14123" width="2.7109375" style="1" customWidth="1"/>
    <col min="14124" max="14336" width="8.7109375" style="1"/>
    <col min="14337" max="14337" width="1.42578125" style="1" customWidth="1"/>
    <col min="14338" max="14379" width="2.7109375" style="1" customWidth="1"/>
    <col min="14380" max="14592" width="8.7109375" style="1"/>
    <col min="14593" max="14593" width="1.42578125" style="1" customWidth="1"/>
    <col min="14594" max="14635" width="2.7109375" style="1" customWidth="1"/>
    <col min="14636" max="14848" width="8.7109375" style="1"/>
    <col min="14849" max="14849" width="1.42578125" style="1" customWidth="1"/>
    <col min="14850" max="14891" width="2.7109375" style="1" customWidth="1"/>
    <col min="14892" max="15104" width="8.7109375" style="1"/>
    <col min="15105" max="15105" width="1.42578125" style="1" customWidth="1"/>
    <col min="15106" max="15147" width="2.7109375" style="1" customWidth="1"/>
    <col min="15148" max="15360" width="8.7109375" style="1"/>
    <col min="15361" max="15361" width="1.42578125" style="1" customWidth="1"/>
    <col min="15362" max="15403" width="2.7109375" style="1" customWidth="1"/>
    <col min="15404" max="15616" width="8.7109375" style="1"/>
    <col min="15617" max="15617" width="1.42578125" style="1" customWidth="1"/>
    <col min="15618" max="15659" width="2.7109375" style="1" customWidth="1"/>
    <col min="15660" max="15872" width="8.7109375" style="1"/>
    <col min="15873" max="15873" width="1.42578125" style="1" customWidth="1"/>
    <col min="15874" max="15915" width="2.7109375" style="1" customWidth="1"/>
    <col min="15916" max="16128" width="8.7109375" style="1"/>
    <col min="16129" max="16129" width="1.42578125" style="1" customWidth="1"/>
    <col min="16130" max="16171" width="2.7109375" style="1" customWidth="1"/>
    <col min="16172" max="16384" width="8.7109375" style="1"/>
  </cols>
  <sheetData>
    <row r="1" spans="2:47" ht="23.25" x14ac:dyDescent="0.2">
      <c r="B1" s="167"/>
      <c r="C1" s="167"/>
      <c r="D1" s="167"/>
      <c r="E1" s="167"/>
      <c r="F1" s="167"/>
      <c r="G1" s="167"/>
      <c r="H1" s="167"/>
      <c r="I1" s="167"/>
      <c r="J1" s="168" t="s">
        <v>6</v>
      </c>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70"/>
    </row>
    <row r="2" spans="2:47" x14ac:dyDescent="0.2">
      <c r="B2" s="2"/>
      <c r="C2" s="2"/>
      <c r="D2" s="2"/>
      <c r="E2" s="2"/>
      <c r="F2" s="2"/>
      <c r="G2" s="2"/>
      <c r="H2" s="2"/>
      <c r="I2" s="2"/>
      <c r="J2" s="2"/>
      <c r="K2" s="2"/>
      <c r="L2" s="2"/>
      <c r="M2" s="2"/>
      <c r="N2" s="2"/>
      <c r="O2" s="2"/>
      <c r="P2" s="2"/>
      <c r="Q2" s="2"/>
      <c r="R2" s="2"/>
      <c r="S2" s="2"/>
      <c r="T2" s="2"/>
      <c r="U2" s="2"/>
      <c r="V2" s="2"/>
      <c r="W2" s="2"/>
      <c r="X2" s="2"/>
      <c r="Y2" s="2"/>
      <c r="Z2" s="3"/>
      <c r="AA2" s="3"/>
      <c r="AB2" s="3"/>
      <c r="AC2" s="3"/>
      <c r="AD2" s="3"/>
      <c r="AE2" s="3"/>
      <c r="AF2" s="3"/>
      <c r="AG2" s="3"/>
      <c r="AH2" s="3"/>
      <c r="AI2" s="3"/>
      <c r="AJ2" s="3"/>
      <c r="AK2" s="3"/>
      <c r="AL2" s="3"/>
      <c r="AM2" s="3"/>
      <c r="AN2" s="3"/>
      <c r="AO2" s="3"/>
      <c r="AP2" s="3"/>
      <c r="AQ2" s="3"/>
    </row>
    <row r="3" spans="2:47" x14ac:dyDescent="0.2">
      <c r="B3" s="171" t="s">
        <v>7</v>
      </c>
      <c r="C3" s="172"/>
      <c r="D3" s="172"/>
      <c r="E3" s="172"/>
      <c r="F3" s="172"/>
      <c r="G3" s="172"/>
      <c r="H3" s="172"/>
      <c r="I3" s="172"/>
      <c r="J3" s="172"/>
      <c r="K3" s="172"/>
      <c r="L3" s="172"/>
      <c r="M3" s="173"/>
      <c r="N3" s="177" t="s">
        <v>8</v>
      </c>
      <c r="O3" s="177"/>
      <c r="P3" s="177"/>
      <c r="Q3" s="177"/>
      <c r="R3" s="177"/>
      <c r="S3" s="177"/>
      <c r="T3" s="177"/>
      <c r="U3" s="177"/>
      <c r="V3" s="177"/>
      <c r="W3" s="177"/>
      <c r="X3" s="177"/>
      <c r="Y3" s="177"/>
      <c r="AA3" s="4"/>
      <c r="AB3" s="4"/>
      <c r="AC3" s="4"/>
      <c r="AD3" s="4"/>
      <c r="AE3" s="4"/>
      <c r="AF3" s="4"/>
      <c r="AG3" s="4"/>
      <c r="AH3" s="4"/>
      <c r="AI3" s="4"/>
      <c r="AJ3" s="4"/>
      <c r="AK3" s="4"/>
      <c r="AL3" s="4"/>
      <c r="AM3" s="4"/>
      <c r="AN3" s="4"/>
      <c r="AO3" s="4"/>
      <c r="AP3" s="4"/>
      <c r="AQ3" s="4"/>
    </row>
    <row r="4" spans="2:47" x14ac:dyDescent="0.2">
      <c r="B4" s="174"/>
      <c r="C4" s="175"/>
      <c r="D4" s="175"/>
      <c r="E4" s="175"/>
      <c r="F4" s="175"/>
      <c r="G4" s="175"/>
      <c r="H4" s="175"/>
      <c r="I4" s="175"/>
      <c r="J4" s="175"/>
      <c r="K4" s="175"/>
      <c r="L4" s="175"/>
      <c r="M4" s="176"/>
      <c r="N4" s="177"/>
      <c r="O4" s="177"/>
      <c r="P4" s="177"/>
      <c r="Q4" s="177"/>
      <c r="R4" s="177"/>
      <c r="S4" s="177"/>
      <c r="T4" s="177"/>
      <c r="U4" s="177"/>
      <c r="V4" s="177"/>
      <c r="W4" s="177"/>
      <c r="X4" s="177"/>
      <c r="Y4" s="177"/>
      <c r="AA4" s="4"/>
      <c r="AB4" s="4"/>
      <c r="AC4" s="4"/>
      <c r="AD4" s="4"/>
      <c r="AE4" s="4"/>
      <c r="AF4" s="4"/>
      <c r="AG4" s="4"/>
      <c r="AH4" s="4"/>
      <c r="AI4" s="4"/>
      <c r="AJ4" s="4"/>
      <c r="AK4" s="4"/>
      <c r="AL4" s="4"/>
      <c r="AM4" s="4"/>
      <c r="AN4" s="4"/>
      <c r="AO4" s="4"/>
      <c r="AP4" s="4"/>
      <c r="AQ4" s="4"/>
    </row>
    <row r="5" spans="2:47" x14ac:dyDescent="0.2">
      <c r="B5" s="178">
        <v>6</v>
      </c>
      <c r="C5" s="179"/>
      <c r="D5" s="179"/>
      <c r="E5" s="179"/>
      <c r="F5" s="179"/>
      <c r="G5" s="179"/>
      <c r="H5" s="179"/>
      <c r="I5" s="179"/>
      <c r="J5" s="179"/>
      <c r="K5" s="179"/>
      <c r="L5" s="179"/>
      <c r="M5" s="180"/>
      <c r="N5" s="184">
        <v>45366</v>
      </c>
      <c r="O5" s="185"/>
      <c r="P5" s="185"/>
      <c r="Q5" s="185"/>
      <c r="R5" s="185"/>
      <c r="S5" s="185"/>
      <c r="T5" s="185"/>
      <c r="U5" s="185"/>
      <c r="V5" s="185"/>
      <c r="W5" s="185"/>
      <c r="X5" s="185"/>
      <c r="Y5" s="186"/>
      <c r="AA5" s="4"/>
      <c r="AB5" s="4"/>
      <c r="AC5" s="4"/>
      <c r="AD5" s="4"/>
      <c r="AE5" s="4"/>
      <c r="AF5" s="4"/>
      <c r="AG5" s="4"/>
      <c r="AH5" s="4"/>
      <c r="AI5" s="4"/>
      <c r="AJ5" s="4"/>
      <c r="AK5" s="4"/>
      <c r="AL5" s="4"/>
      <c r="AM5" s="4"/>
      <c r="AN5" s="4"/>
      <c r="AO5" s="4"/>
      <c r="AP5" s="4"/>
      <c r="AQ5" s="4"/>
    </row>
    <row r="6" spans="2:47" x14ac:dyDescent="0.2">
      <c r="B6" s="181"/>
      <c r="C6" s="182"/>
      <c r="D6" s="182"/>
      <c r="E6" s="182"/>
      <c r="F6" s="182"/>
      <c r="G6" s="182"/>
      <c r="H6" s="182"/>
      <c r="I6" s="182"/>
      <c r="J6" s="182"/>
      <c r="K6" s="182"/>
      <c r="L6" s="182"/>
      <c r="M6" s="183"/>
      <c r="N6" s="187"/>
      <c r="O6" s="188"/>
      <c r="P6" s="188"/>
      <c r="Q6" s="188"/>
      <c r="R6" s="188"/>
      <c r="S6" s="188"/>
      <c r="T6" s="188"/>
      <c r="U6" s="188"/>
      <c r="V6" s="188"/>
      <c r="W6" s="188"/>
      <c r="X6" s="188"/>
      <c r="Y6" s="189"/>
      <c r="AA6" s="4"/>
      <c r="AB6" s="4"/>
      <c r="AC6" s="4"/>
      <c r="AD6" s="4"/>
      <c r="AE6" s="4"/>
      <c r="AF6" s="4"/>
      <c r="AG6" s="4"/>
      <c r="AH6" s="4"/>
      <c r="AI6" s="4"/>
      <c r="AJ6" s="4"/>
      <c r="AK6" s="4"/>
      <c r="AL6" s="4"/>
      <c r="AM6" s="4"/>
      <c r="AN6" s="4"/>
      <c r="AO6" s="4"/>
      <c r="AP6" s="4"/>
      <c r="AQ6" s="4"/>
    </row>
    <row r="7" spans="2:47" x14ac:dyDescent="0.2">
      <c r="B7" s="5"/>
      <c r="C7" s="5"/>
      <c r="D7" s="5"/>
      <c r="E7" s="5"/>
      <c r="F7" s="6"/>
      <c r="G7" s="6"/>
      <c r="N7" s="7"/>
    </row>
    <row r="8" spans="2:47" x14ac:dyDescent="0.2">
      <c r="B8" s="192" t="s">
        <v>9</v>
      </c>
      <c r="C8" s="192"/>
      <c r="D8" s="192"/>
      <c r="E8" s="192"/>
      <c r="F8" s="192"/>
      <c r="G8" s="197" t="s">
        <v>10</v>
      </c>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row>
    <row r="9" spans="2:47" ht="15" x14ac:dyDescent="0.2">
      <c r="B9" s="192" t="s">
        <v>11</v>
      </c>
      <c r="C9" s="192"/>
      <c r="D9" s="192"/>
      <c r="E9" s="192"/>
      <c r="F9" s="192"/>
      <c r="G9" s="191"/>
      <c r="H9" s="191"/>
      <c r="I9" s="191"/>
      <c r="J9" s="191"/>
      <c r="K9" s="191"/>
      <c r="L9" s="191"/>
      <c r="M9" s="192" t="s">
        <v>12</v>
      </c>
      <c r="N9" s="192"/>
      <c r="O9" s="198">
        <v>1974371000137</v>
      </c>
      <c r="P9" s="198"/>
      <c r="Q9" s="198"/>
      <c r="R9" s="198"/>
      <c r="S9" s="198"/>
      <c r="T9" s="198"/>
      <c r="U9" s="198"/>
      <c r="V9" s="198"/>
      <c r="W9" s="192" t="s">
        <v>13</v>
      </c>
      <c r="X9" s="192"/>
      <c r="Y9" s="192"/>
      <c r="Z9" s="199" t="s">
        <v>14</v>
      </c>
      <c r="AA9" s="200"/>
      <c r="AB9" s="200"/>
      <c r="AC9" s="200"/>
      <c r="AD9" s="200"/>
      <c r="AE9" s="200"/>
      <c r="AF9" s="200"/>
      <c r="AG9" s="200"/>
      <c r="AH9" s="200"/>
      <c r="AI9" s="200"/>
      <c r="AJ9" s="200"/>
      <c r="AK9" s="200"/>
      <c r="AL9" s="200"/>
      <c r="AM9" s="200"/>
      <c r="AN9" s="200"/>
      <c r="AO9" s="200"/>
      <c r="AP9" s="200"/>
      <c r="AQ9" s="200"/>
    </row>
    <row r="10" spans="2:47" x14ac:dyDescent="0.2">
      <c r="B10" s="190" t="s">
        <v>15</v>
      </c>
      <c r="C10" s="190"/>
      <c r="D10" s="190"/>
      <c r="E10" s="190"/>
      <c r="F10" s="190"/>
      <c r="G10" s="191" t="s">
        <v>116</v>
      </c>
      <c r="H10" s="191"/>
      <c r="I10" s="191"/>
      <c r="J10" s="191"/>
      <c r="K10" s="191"/>
      <c r="L10" s="191"/>
      <c r="M10" s="191"/>
      <c r="N10" s="191"/>
      <c r="O10" s="191"/>
      <c r="P10" s="191"/>
      <c r="Q10" s="191"/>
      <c r="R10" s="191"/>
      <c r="S10" s="191"/>
      <c r="T10" s="191"/>
      <c r="U10" s="191"/>
      <c r="V10" s="191"/>
      <c r="W10" s="192" t="s">
        <v>16</v>
      </c>
      <c r="X10" s="192"/>
      <c r="Y10" s="192"/>
      <c r="Z10" s="191" t="s">
        <v>17</v>
      </c>
      <c r="AA10" s="191"/>
      <c r="AB10" s="191"/>
      <c r="AC10" s="191"/>
      <c r="AD10" s="191"/>
      <c r="AE10" s="191"/>
      <c r="AF10" s="191"/>
      <c r="AG10" s="191"/>
      <c r="AH10" s="191"/>
      <c r="AI10" s="191"/>
      <c r="AJ10" s="191"/>
      <c r="AK10" s="191"/>
      <c r="AL10" s="191"/>
      <c r="AM10" s="191"/>
      <c r="AN10" s="191"/>
      <c r="AO10" s="191"/>
      <c r="AP10" s="191"/>
      <c r="AQ10" s="191"/>
    </row>
    <row r="12" spans="2:47" x14ac:dyDescent="0.2">
      <c r="B12" s="8"/>
    </row>
    <row r="13" spans="2:47" x14ac:dyDescent="0.2">
      <c r="B13" s="193" t="s">
        <v>18</v>
      </c>
      <c r="C13" s="194"/>
      <c r="D13" s="194"/>
      <c r="E13" s="194"/>
      <c r="F13" s="194"/>
      <c r="G13" s="194"/>
      <c r="H13" s="194"/>
      <c r="I13" s="195" t="s">
        <v>117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6"/>
      <c r="AT13" s="119"/>
    </row>
    <row r="14" spans="2:47" x14ac:dyDescent="0.2">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2:47" x14ac:dyDescent="0.2">
      <c r="B15" s="201" t="s">
        <v>19</v>
      </c>
      <c r="C15" s="202"/>
      <c r="D15" s="203"/>
      <c r="E15" s="201" t="s">
        <v>20</v>
      </c>
      <c r="F15" s="202"/>
      <c r="G15" s="203"/>
      <c r="H15" s="201" t="s">
        <v>21</v>
      </c>
      <c r="I15" s="202"/>
      <c r="J15" s="202"/>
      <c r="K15" s="202"/>
      <c r="L15" s="202"/>
      <c r="M15" s="202"/>
      <c r="N15" s="202"/>
      <c r="O15" s="202"/>
      <c r="P15" s="202"/>
      <c r="Q15" s="202"/>
      <c r="R15" s="202"/>
      <c r="S15" s="202"/>
      <c r="T15" s="202"/>
      <c r="U15" s="202"/>
      <c r="V15" s="202"/>
      <c r="W15" s="202"/>
      <c r="X15" s="202"/>
      <c r="Y15" s="203"/>
      <c r="Z15" s="201" t="s">
        <v>22</v>
      </c>
      <c r="AA15" s="202"/>
      <c r="AB15" s="203"/>
      <c r="AC15" s="201" t="s">
        <v>23</v>
      </c>
      <c r="AD15" s="202"/>
      <c r="AE15" s="203"/>
      <c r="AF15" s="201" t="s">
        <v>24</v>
      </c>
      <c r="AG15" s="202"/>
      <c r="AH15" s="202"/>
      <c r="AI15" s="202"/>
      <c r="AJ15" s="202"/>
      <c r="AK15" s="203"/>
      <c r="AL15" s="201" t="s">
        <v>25</v>
      </c>
      <c r="AM15" s="202"/>
      <c r="AN15" s="202"/>
      <c r="AO15" s="202"/>
      <c r="AP15" s="202"/>
      <c r="AQ15" s="203"/>
      <c r="AT15" s="121"/>
    </row>
    <row r="16" spans="2:47" x14ac:dyDescent="0.2">
      <c r="B16" s="10" t="s">
        <v>26</v>
      </c>
      <c r="C16" s="204" t="s">
        <v>79</v>
      </c>
      <c r="D16" s="205"/>
      <c r="E16" s="165" t="s">
        <v>97</v>
      </c>
      <c r="F16" s="206"/>
      <c r="G16" s="166"/>
      <c r="H16" s="147" t="s">
        <v>73</v>
      </c>
      <c r="I16" s="148"/>
      <c r="J16" s="148"/>
      <c r="K16" s="148"/>
      <c r="L16" s="148"/>
      <c r="M16" s="148"/>
      <c r="N16" s="148"/>
      <c r="O16" s="148"/>
      <c r="P16" s="148"/>
      <c r="Q16" s="148"/>
      <c r="R16" s="148"/>
      <c r="S16" s="148"/>
      <c r="T16" s="148"/>
      <c r="U16" s="148"/>
      <c r="V16" s="148"/>
      <c r="W16" s="148"/>
      <c r="X16" s="148"/>
      <c r="Y16" s="149"/>
      <c r="Z16" s="150" t="s">
        <v>93</v>
      </c>
      <c r="AA16" s="151"/>
      <c r="AB16" s="152"/>
      <c r="AC16" s="207" t="e">
        <f>#REF!+#REF!+#REF!+#REF!+#REF!+#REF!+#REF!</f>
        <v>#REF!</v>
      </c>
      <c r="AD16" s="208"/>
      <c r="AE16" s="209"/>
      <c r="AF16" s="156">
        <f>AS16</f>
        <v>1300</v>
      </c>
      <c r="AG16" s="157"/>
      <c r="AH16" s="157"/>
      <c r="AI16" s="157"/>
      <c r="AJ16" s="157"/>
      <c r="AK16" s="158"/>
      <c r="AL16" s="159" t="e">
        <f t="shared" ref="AL16:AL39" si="0">AC16*AF16</f>
        <v>#REF!</v>
      </c>
      <c r="AM16" s="160"/>
      <c r="AN16" s="160"/>
      <c r="AO16" s="160"/>
      <c r="AP16" s="160"/>
      <c r="AQ16" s="161"/>
      <c r="AR16" s="14"/>
      <c r="AS16" s="1">
        <v>1300</v>
      </c>
      <c r="AT16" s="118"/>
      <c r="AU16" s="120"/>
    </row>
    <row r="17" spans="2:47" x14ac:dyDescent="0.2">
      <c r="B17" s="10" t="s">
        <v>27</v>
      </c>
      <c r="C17" s="165" t="s">
        <v>80</v>
      </c>
      <c r="D17" s="166"/>
      <c r="E17" s="165"/>
      <c r="F17" s="206"/>
      <c r="G17" s="166"/>
      <c r="H17" s="147" t="s">
        <v>74</v>
      </c>
      <c r="I17" s="148"/>
      <c r="J17" s="148"/>
      <c r="K17" s="148"/>
      <c r="L17" s="148"/>
      <c r="M17" s="148"/>
      <c r="N17" s="148"/>
      <c r="O17" s="148"/>
      <c r="P17" s="148"/>
      <c r="Q17" s="148"/>
      <c r="R17" s="148"/>
      <c r="S17" s="148"/>
      <c r="T17" s="148"/>
      <c r="U17" s="148"/>
      <c r="V17" s="148"/>
      <c r="W17" s="148"/>
      <c r="X17" s="148"/>
      <c r="Y17" s="149"/>
      <c r="Z17" s="150" t="s">
        <v>94</v>
      </c>
      <c r="AA17" s="151"/>
      <c r="AB17" s="152"/>
      <c r="AC17" s="207" t="e">
        <f>SUMIF(#REF!,"APLICAÇÃO DE MASSA ANTICORROSIVA",#REF!)-#REF!-#REF!-#REF!</f>
        <v>#REF!</v>
      </c>
      <c r="AD17" s="208"/>
      <c r="AE17" s="209"/>
      <c r="AF17" s="156">
        <f t="shared" ref="AF17:AF21" si="1">AS17</f>
        <v>114</v>
      </c>
      <c r="AG17" s="157"/>
      <c r="AH17" s="157"/>
      <c r="AI17" s="157"/>
      <c r="AJ17" s="157"/>
      <c r="AK17" s="158"/>
      <c r="AL17" s="159" t="e">
        <f t="shared" si="0"/>
        <v>#REF!</v>
      </c>
      <c r="AM17" s="160"/>
      <c r="AN17" s="160"/>
      <c r="AO17" s="160"/>
      <c r="AP17" s="160"/>
      <c r="AQ17" s="161"/>
      <c r="AR17" s="14"/>
      <c r="AS17" s="1">
        <v>114</v>
      </c>
    </row>
    <row r="18" spans="2:47" x14ac:dyDescent="0.2">
      <c r="B18" s="10" t="s">
        <v>28</v>
      </c>
      <c r="C18" s="165" t="s">
        <v>81</v>
      </c>
      <c r="D18" s="166"/>
      <c r="E18" s="165"/>
      <c r="F18" s="206"/>
      <c r="G18" s="166"/>
      <c r="H18" s="147" t="s">
        <v>75</v>
      </c>
      <c r="I18" s="148"/>
      <c r="J18" s="148"/>
      <c r="K18" s="148"/>
      <c r="L18" s="148"/>
      <c r="M18" s="148"/>
      <c r="N18" s="148"/>
      <c r="O18" s="148"/>
      <c r="P18" s="148"/>
      <c r="Q18" s="148"/>
      <c r="R18" s="148"/>
      <c r="S18" s="148"/>
      <c r="T18" s="148"/>
      <c r="U18" s="148"/>
      <c r="V18" s="148"/>
      <c r="W18" s="148"/>
      <c r="X18" s="148"/>
      <c r="Y18" s="149"/>
      <c r="Z18" s="150" t="s">
        <v>93</v>
      </c>
      <c r="AA18" s="151"/>
      <c r="AB18" s="152"/>
      <c r="AC18" s="207" t="e">
        <f>SUMIF(#REF!,"INSTALAÇÃO DE PAINEL FLEXÍVEL 64 KG/M³",#REF!)</f>
        <v>#REF!</v>
      </c>
      <c r="AD18" s="208"/>
      <c r="AE18" s="209"/>
      <c r="AF18" s="156">
        <f t="shared" si="1"/>
        <v>8640</v>
      </c>
      <c r="AG18" s="157"/>
      <c r="AH18" s="157"/>
      <c r="AI18" s="157"/>
      <c r="AJ18" s="157"/>
      <c r="AK18" s="158"/>
      <c r="AL18" s="159" t="e">
        <f t="shared" ref="AL18" si="2">AC18*AF18</f>
        <v>#REF!</v>
      </c>
      <c r="AM18" s="160"/>
      <c r="AN18" s="160"/>
      <c r="AO18" s="160"/>
      <c r="AP18" s="160"/>
      <c r="AQ18" s="161"/>
      <c r="AR18" s="14"/>
      <c r="AS18" s="1">
        <v>8640</v>
      </c>
      <c r="AU18" s="119"/>
    </row>
    <row r="19" spans="2:47" x14ac:dyDescent="0.2">
      <c r="B19" s="10" t="s">
        <v>29</v>
      </c>
      <c r="C19" s="165" t="s">
        <v>81</v>
      </c>
      <c r="D19" s="166"/>
      <c r="E19" s="165"/>
      <c r="F19" s="206"/>
      <c r="G19" s="166"/>
      <c r="H19" s="147" t="s">
        <v>76</v>
      </c>
      <c r="I19" s="148"/>
      <c r="J19" s="148"/>
      <c r="K19" s="148"/>
      <c r="L19" s="148"/>
      <c r="M19" s="148"/>
      <c r="N19" s="148"/>
      <c r="O19" s="148"/>
      <c r="P19" s="148"/>
      <c r="Q19" s="148"/>
      <c r="R19" s="148"/>
      <c r="S19" s="148"/>
      <c r="T19" s="148"/>
      <c r="U19" s="148"/>
      <c r="V19" s="148"/>
      <c r="W19" s="148"/>
      <c r="X19" s="148"/>
      <c r="Y19" s="149"/>
      <c r="Z19" s="150" t="s">
        <v>93</v>
      </c>
      <c r="AA19" s="151"/>
      <c r="AB19" s="152"/>
      <c r="AC19" s="207" t="e">
        <f>SUMIF(#REF!,"INSTALAÇÃO DE MANTA DE 96 KG/M³",#REF!)</f>
        <v>#REF!</v>
      </c>
      <c r="AD19" s="208"/>
      <c r="AE19" s="209"/>
      <c r="AF19" s="156">
        <f t="shared" si="1"/>
        <v>8640</v>
      </c>
      <c r="AG19" s="157"/>
      <c r="AH19" s="157"/>
      <c r="AI19" s="157"/>
      <c r="AJ19" s="157"/>
      <c r="AK19" s="158"/>
      <c r="AL19" s="159" t="e">
        <f t="shared" si="0"/>
        <v>#REF!</v>
      </c>
      <c r="AM19" s="160"/>
      <c r="AN19" s="160"/>
      <c r="AO19" s="160"/>
      <c r="AP19" s="160"/>
      <c r="AQ19" s="161"/>
      <c r="AR19" s="14"/>
      <c r="AS19" s="1">
        <v>8640</v>
      </c>
    </row>
    <row r="20" spans="2:47" x14ac:dyDescent="0.2">
      <c r="B20" s="10" t="s">
        <v>30</v>
      </c>
      <c r="C20" s="165" t="s">
        <v>82</v>
      </c>
      <c r="D20" s="166"/>
      <c r="E20" s="165"/>
      <c r="F20" s="206"/>
      <c r="G20" s="166"/>
      <c r="H20" s="147" t="s">
        <v>77</v>
      </c>
      <c r="I20" s="148"/>
      <c r="J20" s="148"/>
      <c r="K20" s="148"/>
      <c r="L20" s="148"/>
      <c r="M20" s="148"/>
      <c r="N20" s="148"/>
      <c r="O20" s="148"/>
      <c r="P20" s="148"/>
      <c r="Q20" s="148"/>
      <c r="R20" s="148"/>
      <c r="S20" s="148"/>
      <c r="T20" s="148"/>
      <c r="U20" s="148"/>
      <c r="V20" s="148"/>
      <c r="W20" s="148"/>
      <c r="X20" s="148"/>
      <c r="Y20" s="149"/>
      <c r="Z20" s="150" t="s">
        <v>93</v>
      </c>
      <c r="AA20" s="151"/>
      <c r="AB20" s="152"/>
      <c r="AC20" s="207" t="e">
        <f>SUMIF(#REF!,"INSTALAÇÃO DE MANTA DE 128 KG/M³",#REF!)</f>
        <v>#REF!</v>
      </c>
      <c r="AD20" s="208"/>
      <c r="AE20" s="209"/>
      <c r="AF20" s="156">
        <f t="shared" si="1"/>
        <v>16823.41</v>
      </c>
      <c r="AG20" s="157"/>
      <c r="AH20" s="157"/>
      <c r="AI20" s="157"/>
      <c r="AJ20" s="157"/>
      <c r="AK20" s="158"/>
      <c r="AL20" s="159" t="e">
        <f t="shared" si="0"/>
        <v>#REF!</v>
      </c>
      <c r="AM20" s="160"/>
      <c r="AN20" s="160"/>
      <c r="AO20" s="160"/>
      <c r="AP20" s="160"/>
      <c r="AQ20" s="161"/>
      <c r="AR20" s="14"/>
      <c r="AS20" s="1">
        <v>16823.41</v>
      </c>
    </row>
    <row r="21" spans="2:47" x14ac:dyDescent="0.2">
      <c r="B21" s="10" t="s">
        <v>72</v>
      </c>
      <c r="C21" s="165" t="s">
        <v>80</v>
      </c>
      <c r="D21" s="166"/>
      <c r="E21" s="165"/>
      <c r="F21" s="206"/>
      <c r="G21" s="166"/>
      <c r="H21" s="147" t="s">
        <v>78</v>
      </c>
      <c r="I21" s="148"/>
      <c r="J21" s="148"/>
      <c r="K21" s="148"/>
      <c r="L21" s="148"/>
      <c r="M21" s="148"/>
      <c r="N21" s="148"/>
      <c r="O21" s="148"/>
      <c r="P21" s="148"/>
      <c r="Q21" s="148"/>
      <c r="R21" s="148"/>
      <c r="S21" s="148"/>
      <c r="T21" s="148"/>
      <c r="U21" s="148"/>
      <c r="V21" s="148"/>
      <c r="W21" s="148"/>
      <c r="X21" s="148"/>
      <c r="Y21" s="149"/>
      <c r="Z21" s="150" t="s">
        <v>93</v>
      </c>
      <c r="AA21" s="151"/>
      <c r="AB21" s="152"/>
      <c r="AC21" s="207" t="e">
        <f>SUMIF(#REF!,"APLICAÇÃO DE COAT",#REF!)</f>
        <v>#REF!</v>
      </c>
      <c r="AD21" s="208"/>
      <c r="AE21" s="209"/>
      <c r="AF21" s="156">
        <f t="shared" si="1"/>
        <v>114</v>
      </c>
      <c r="AG21" s="157"/>
      <c r="AH21" s="157"/>
      <c r="AI21" s="157"/>
      <c r="AJ21" s="157"/>
      <c r="AK21" s="158"/>
      <c r="AL21" s="159" t="e">
        <f t="shared" si="0"/>
        <v>#REF!</v>
      </c>
      <c r="AM21" s="160"/>
      <c r="AN21" s="160"/>
      <c r="AO21" s="160"/>
      <c r="AP21" s="160"/>
      <c r="AQ21" s="161"/>
      <c r="AR21" s="14"/>
      <c r="AS21" s="1">
        <v>114</v>
      </c>
      <c r="AU21" s="119"/>
    </row>
    <row r="22" spans="2:47" x14ac:dyDescent="0.2">
      <c r="B22" s="10" t="s">
        <v>31</v>
      </c>
      <c r="C22" s="165" t="s">
        <v>86</v>
      </c>
      <c r="D22" s="166"/>
      <c r="E22" s="165"/>
      <c r="F22" s="206"/>
      <c r="G22" s="166"/>
      <c r="H22" s="147" t="s">
        <v>83</v>
      </c>
      <c r="I22" s="148"/>
      <c r="J22" s="148"/>
      <c r="K22" s="148"/>
      <c r="L22" s="148"/>
      <c r="M22" s="148"/>
      <c r="N22" s="148"/>
      <c r="O22" s="148"/>
      <c r="P22" s="148"/>
      <c r="Q22" s="148"/>
      <c r="R22" s="148"/>
      <c r="S22" s="148"/>
      <c r="T22" s="148"/>
      <c r="U22" s="148"/>
      <c r="V22" s="148"/>
      <c r="W22" s="148"/>
      <c r="X22" s="148"/>
      <c r="Y22" s="149"/>
      <c r="Z22" s="150" t="s">
        <v>94</v>
      </c>
      <c r="AA22" s="151"/>
      <c r="AB22" s="152"/>
      <c r="AC22" s="207" t="e">
        <f>SUMIF(#REF!,"DEMOLIÇÃO DE CONCRETO REFRATÁRIO",#REF!)</f>
        <v>#REF!</v>
      </c>
      <c r="AD22" s="208"/>
      <c r="AE22" s="209"/>
      <c r="AF22" s="156">
        <f t="shared" ref="AF22" si="3">AS22</f>
        <v>4.34</v>
      </c>
      <c r="AG22" s="157"/>
      <c r="AH22" s="157"/>
      <c r="AI22" s="157"/>
      <c r="AJ22" s="157"/>
      <c r="AK22" s="158"/>
      <c r="AL22" s="159" t="e">
        <f t="shared" si="0"/>
        <v>#REF!</v>
      </c>
      <c r="AM22" s="160"/>
      <c r="AN22" s="160"/>
      <c r="AO22" s="160"/>
      <c r="AP22" s="160"/>
      <c r="AQ22" s="161"/>
      <c r="AR22" s="14"/>
      <c r="AS22" s="1">
        <v>4.34</v>
      </c>
    </row>
    <row r="23" spans="2:47" x14ac:dyDescent="0.2">
      <c r="B23" s="10" t="s">
        <v>32</v>
      </c>
      <c r="C23" s="165" t="s">
        <v>86</v>
      </c>
      <c r="D23" s="166"/>
      <c r="E23" s="165"/>
      <c r="F23" s="206"/>
      <c r="G23" s="166"/>
      <c r="H23" s="147" t="s">
        <v>87</v>
      </c>
      <c r="I23" s="148"/>
      <c r="J23" s="148"/>
      <c r="K23" s="148"/>
      <c r="L23" s="148"/>
      <c r="M23" s="148"/>
      <c r="N23" s="148"/>
      <c r="O23" s="148"/>
      <c r="P23" s="148"/>
      <c r="Q23" s="148"/>
      <c r="R23" s="148"/>
      <c r="S23" s="148"/>
      <c r="T23" s="148"/>
      <c r="U23" s="148"/>
      <c r="V23" s="148"/>
      <c r="W23" s="148"/>
      <c r="X23" s="148"/>
      <c r="Y23" s="149"/>
      <c r="Z23" s="150" t="s">
        <v>94</v>
      </c>
      <c r="AA23" s="151"/>
      <c r="AB23" s="152"/>
      <c r="AC23" s="207" t="e">
        <f>SUMIF(#REF!,"DEMOLIÇÃO DE TIJOLO REFRATÁRIO",#REF!)</f>
        <v>#REF!</v>
      </c>
      <c r="AD23" s="208"/>
      <c r="AE23" s="209"/>
      <c r="AF23" s="156">
        <f t="shared" ref="AF23" si="4">AS23</f>
        <v>4.34</v>
      </c>
      <c r="AG23" s="157"/>
      <c r="AH23" s="157"/>
      <c r="AI23" s="157"/>
      <c r="AJ23" s="157"/>
      <c r="AK23" s="158"/>
      <c r="AL23" s="159" t="e">
        <f t="shared" si="0"/>
        <v>#REF!</v>
      </c>
      <c r="AM23" s="160"/>
      <c r="AN23" s="160"/>
      <c r="AO23" s="160"/>
      <c r="AP23" s="160"/>
      <c r="AQ23" s="161"/>
      <c r="AR23" s="14"/>
      <c r="AS23" s="1">
        <v>4.34</v>
      </c>
    </row>
    <row r="24" spans="2:47" x14ac:dyDescent="0.2">
      <c r="B24" s="10" t="s">
        <v>33</v>
      </c>
      <c r="C24" s="165" t="s">
        <v>89</v>
      </c>
      <c r="D24" s="166"/>
      <c r="E24" s="165"/>
      <c r="F24" s="206"/>
      <c r="G24" s="166"/>
      <c r="H24" s="147" t="s">
        <v>84</v>
      </c>
      <c r="I24" s="148"/>
      <c r="J24" s="148"/>
      <c r="K24" s="148"/>
      <c r="L24" s="148"/>
      <c r="M24" s="148"/>
      <c r="N24" s="148"/>
      <c r="O24" s="148"/>
      <c r="P24" s="148"/>
      <c r="Q24" s="148"/>
      <c r="R24" s="148"/>
      <c r="S24" s="148"/>
      <c r="T24" s="148"/>
      <c r="U24" s="148"/>
      <c r="V24" s="148"/>
      <c r="W24" s="148"/>
      <c r="X24" s="148"/>
      <c r="Y24" s="149"/>
      <c r="Z24" s="150" t="s">
        <v>94</v>
      </c>
      <c r="AA24" s="151"/>
      <c r="AB24" s="152"/>
      <c r="AC24" s="207" t="e">
        <f>SUMIF(#REF!,"APLICAÇÃO DE CONCRETO REFRATÁRIO",#REF!)</f>
        <v>#REF!</v>
      </c>
      <c r="AD24" s="208"/>
      <c r="AE24" s="209"/>
      <c r="AF24" s="156">
        <f t="shared" ref="AF24" si="5">AS24</f>
        <v>42.3</v>
      </c>
      <c r="AG24" s="157"/>
      <c r="AH24" s="157"/>
      <c r="AI24" s="157"/>
      <c r="AJ24" s="157"/>
      <c r="AK24" s="158"/>
      <c r="AL24" s="159" t="e">
        <f t="shared" si="0"/>
        <v>#REF!</v>
      </c>
      <c r="AM24" s="160"/>
      <c r="AN24" s="160"/>
      <c r="AO24" s="160"/>
      <c r="AP24" s="160"/>
      <c r="AQ24" s="161"/>
      <c r="AR24" s="14"/>
      <c r="AS24" s="1">
        <v>42.3</v>
      </c>
    </row>
    <row r="25" spans="2:47" x14ac:dyDescent="0.2">
      <c r="B25" s="10" t="s">
        <v>34</v>
      </c>
      <c r="C25" s="150" t="s">
        <v>88</v>
      </c>
      <c r="D25" s="152"/>
      <c r="E25" s="165"/>
      <c r="F25" s="206"/>
      <c r="G25" s="166"/>
      <c r="H25" s="147" t="s">
        <v>85</v>
      </c>
      <c r="I25" s="148"/>
      <c r="J25" s="148"/>
      <c r="K25" s="148"/>
      <c r="L25" s="148"/>
      <c r="M25" s="148"/>
      <c r="N25" s="148"/>
      <c r="O25" s="148"/>
      <c r="P25" s="148"/>
      <c r="Q25" s="148"/>
      <c r="R25" s="148"/>
      <c r="S25" s="148"/>
      <c r="T25" s="148"/>
      <c r="U25" s="148"/>
      <c r="V25" s="148"/>
      <c r="W25" s="148"/>
      <c r="X25" s="148"/>
      <c r="Y25" s="149"/>
      <c r="Z25" s="150" t="s">
        <v>94</v>
      </c>
      <c r="AA25" s="151"/>
      <c r="AB25" s="152"/>
      <c r="AC25" s="207" t="e">
        <f>SUMIF(#REF!,"MONTAGEM DE TIJOLO REFRATÁRIO",#REF!)</f>
        <v>#REF!</v>
      </c>
      <c r="AD25" s="208"/>
      <c r="AE25" s="209"/>
      <c r="AF25" s="156">
        <f t="shared" ref="AF25" si="6">AS25</f>
        <v>30.96</v>
      </c>
      <c r="AG25" s="157"/>
      <c r="AH25" s="157"/>
      <c r="AI25" s="157"/>
      <c r="AJ25" s="157"/>
      <c r="AK25" s="158"/>
      <c r="AL25" s="159" t="e">
        <f t="shared" si="0"/>
        <v>#REF!</v>
      </c>
      <c r="AM25" s="160"/>
      <c r="AN25" s="160"/>
      <c r="AO25" s="160"/>
      <c r="AP25" s="160"/>
      <c r="AQ25" s="161"/>
      <c r="AR25" s="14"/>
      <c r="AS25" s="1">
        <v>30.96</v>
      </c>
    </row>
    <row r="26" spans="2:47" x14ac:dyDescent="0.2">
      <c r="B26" s="10" t="s">
        <v>35</v>
      </c>
      <c r="C26" s="165" t="s">
        <v>91</v>
      </c>
      <c r="D26" s="166"/>
      <c r="E26" s="165"/>
      <c r="F26" s="206"/>
      <c r="G26" s="166"/>
      <c r="H26" s="147" t="s">
        <v>95</v>
      </c>
      <c r="I26" s="148"/>
      <c r="J26" s="148"/>
      <c r="K26" s="148"/>
      <c r="L26" s="148"/>
      <c r="M26" s="148"/>
      <c r="N26" s="148"/>
      <c r="O26" s="148"/>
      <c r="P26" s="148"/>
      <c r="Q26" s="148"/>
      <c r="R26" s="148"/>
      <c r="S26" s="148"/>
      <c r="T26" s="148"/>
      <c r="U26" s="148"/>
      <c r="V26" s="148"/>
      <c r="W26" s="148"/>
      <c r="X26" s="148"/>
      <c r="Y26" s="149"/>
      <c r="Z26" s="150" t="s">
        <v>93</v>
      </c>
      <c r="AA26" s="151"/>
      <c r="AB26" s="152"/>
      <c r="AC26" s="207" t="e">
        <f>SUMIF(#REF!,"DEMOLIÇÃO DE CONCRETO REFRATÁRIO - FIREPROOFING",#REF!)</f>
        <v>#REF!</v>
      </c>
      <c r="AD26" s="208"/>
      <c r="AE26" s="209"/>
      <c r="AF26" s="156">
        <f t="shared" ref="AF26" si="7">AS26</f>
        <v>6300</v>
      </c>
      <c r="AG26" s="157"/>
      <c r="AH26" s="157"/>
      <c r="AI26" s="157"/>
      <c r="AJ26" s="157"/>
      <c r="AK26" s="158"/>
      <c r="AL26" s="159" t="e">
        <f t="shared" si="0"/>
        <v>#REF!</v>
      </c>
      <c r="AM26" s="160"/>
      <c r="AN26" s="160"/>
      <c r="AO26" s="160"/>
      <c r="AP26" s="160"/>
      <c r="AQ26" s="161"/>
      <c r="AR26" s="14"/>
      <c r="AS26" s="1">
        <v>6300</v>
      </c>
    </row>
    <row r="27" spans="2:47" x14ac:dyDescent="0.2">
      <c r="B27" s="10" t="s">
        <v>36</v>
      </c>
      <c r="C27" s="165" t="s">
        <v>98</v>
      </c>
      <c r="D27" s="166"/>
      <c r="E27" s="165"/>
      <c r="F27" s="206"/>
      <c r="G27" s="166"/>
      <c r="H27" s="147" t="s">
        <v>96</v>
      </c>
      <c r="I27" s="148"/>
      <c r="J27" s="148"/>
      <c r="K27" s="148"/>
      <c r="L27" s="148"/>
      <c r="M27" s="148"/>
      <c r="N27" s="148"/>
      <c r="O27" s="148"/>
      <c r="P27" s="148"/>
      <c r="Q27" s="148"/>
      <c r="R27" s="148"/>
      <c r="S27" s="148"/>
      <c r="T27" s="148"/>
      <c r="U27" s="148"/>
      <c r="V27" s="148"/>
      <c r="W27" s="148"/>
      <c r="X27" s="148"/>
      <c r="Y27" s="149"/>
      <c r="Z27" s="150" t="s">
        <v>94</v>
      </c>
      <c r="AA27" s="151"/>
      <c r="AB27" s="152"/>
      <c r="AC27" s="207" t="e">
        <f>SUMIF(#REF!,"APLICAÇÃO DE CONCRETO REFRATÁRIO - FIREPROOFING",#REF!)</f>
        <v>#REF!</v>
      </c>
      <c r="AD27" s="208"/>
      <c r="AE27" s="209"/>
      <c r="AF27" s="156">
        <f t="shared" ref="AF27" si="8">AS27</f>
        <v>38.5</v>
      </c>
      <c r="AG27" s="157"/>
      <c r="AH27" s="157"/>
      <c r="AI27" s="157"/>
      <c r="AJ27" s="157"/>
      <c r="AK27" s="158"/>
      <c r="AL27" s="159" t="e">
        <f t="shared" ref="AL27" si="9">AC27*AF27</f>
        <v>#REF!</v>
      </c>
      <c r="AM27" s="160"/>
      <c r="AN27" s="160"/>
      <c r="AO27" s="160"/>
      <c r="AP27" s="160"/>
      <c r="AQ27" s="161"/>
      <c r="AR27" s="14"/>
      <c r="AS27" s="1">
        <v>38.5</v>
      </c>
    </row>
    <row r="28" spans="2:47" x14ac:dyDescent="0.2">
      <c r="B28" s="10" t="s">
        <v>37</v>
      </c>
      <c r="C28" s="165" t="s">
        <v>106</v>
      </c>
      <c r="D28" s="166"/>
      <c r="E28" s="165"/>
      <c r="F28" s="206"/>
      <c r="G28" s="166"/>
      <c r="H28" s="147" t="s">
        <v>100</v>
      </c>
      <c r="I28" s="148"/>
      <c r="J28" s="148"/>
      <c r="K28" s="148"/>
      <c r="L28" s="148"/>
      <c r="M28" s="148"/>
      <c r="N28" s="148"/>
      <c r="O28" s="148"/>
      <c r="P28" s="148"/>
      <c r="Q28" s="148"/>
      <c r="R28" s="148"/>
      <c r="S28" s="148"/>
      <c r="T28" s="148"/>
      <c r="U28" s="148"/>
      <c r="V28" s="148"/>
      <c r="W28" s="148"/>
      <c r="X28" s="148"/>
      <c r="Y28" s="149"/>
      <c r="Z28" s="150" t="s">
        <v>99</v>
      </c>
      <c r="AA28" s="151"/>
      <c r="AB28" s="152"/>
      <c r="AC28" s="162" t="e">
        <f t="shared" ref="AC28:AC37" si="10">AL28/AF28</f>
        <v>#REF!</v>
      </c>
      <c r="AD28" s="163"/>
      <c r="AE28" s="164"/>
      <c r="AF28" s="156">
        <f t="shared" ref="AF28" si="11">AS28</f>
        <v>67.52</v>
      </c>
      <c r="AG28" s="157"/>
      <c r="AH28" s="157"/>
      <c r="AI28" s="157"/>
      <c r="AJ28" s="157"/>
      <c r="AK28" s="158"/>
      <c r="AL28" s="159" t="e">
        <f>#REF!+#REF!+#REF!+#REF!+#REF!+#REF!+#REF!+#REF!+#REF!+#REF!+#REF!+#REF!</f>
        <v>#REF!</v>
      </c>
      <c r="AM28" s="160"/>
      <c r="AN28" s="160"/>
      <c r="AO28" s="160"/>
      <c r="AP28" s="160"/>
      <c r="AQ28" s="161"/>
      <c r="AR28" s="14"/>
      <c r="AS28" s="1">
        <v>67.52</v>
      </c>
    </row>
    <row r="29" spans="2:47" x14ac:dyDescent="0.2">
      <c r="B29" s="10" t="s">
        <v>38</v>
      </c>
      <c r="C29" s="150" t="s">
        <v>107</v>
      </c>
      <c r="D29" s="152"/>
      <c r="E29" s="165"/>
      <c r="F29" s="206"/>
      <c r="G29" s="166"/>
      <c r="H29" s="147" t="s">
        <v>101</v>
      </c>
      <c r="I29" s="148"/>
      <c r="J29" s="148"/>
      <c r="K29" s="148"/>
      <c r="L29" s="148"/>
      <c r="M29" s="148"/>
      <c r="N29" s="148"/>
      <c r="O29" s="148"/>
      <c r="P29" s="148"/>
      <c r="Q29" s="148"/>
      <c r="R29" s="148"/>
      <c r="S29" s="148"/>
      <c r="T29" s="148"/>
      <c r="U29" s="148"/>
      <c r="V29" s="148"/>
      <c r="W29" s="148"/>
      <c r="X29" s="148"/>
      <c r="Y29" s="149"/>
      <c r="Z29" s="150" t="s">
        <v>99</v>
      </c>
      <c r="AA29" s="151"/>
      <c r="AB29" s="152"/>
      <c r="AC29" s="162" t="e">
        <f t="shared" si="10"/>
        <v>#REF!</v>
      </c>
      <c r="AD29" s="163"/>
      <c r="AE29" s="164"/>
      <c r="AF29" s="156">
        <f t="shared" ref="AF29" si="12">AS29</f>
        <v>142</v>
      </c>
      <c r="AG29" s="157"/>
      <c r="AH29" s="157"/>
      <c r="AI29" s="157"/>
      <c r="AJ29" s="157"/>
      <c r="AK29" s="158"/>
      <c r="AL29" s="159" t="e">
        <f>#REF!+#REF!+#REF!</f>
        <v>#REF!</v>
      </c>
      <c r="AM29" s="160"/>
      <c r="AN29" s="160"/>
      <c r="AO29" s="160"/>
      <c r="AP29" s="160"/>
      <c r="AQ29" s="161"/>
      <c r="AR29" s="14"/>
      <c r="AS29" s="1">
        <v>142</v>
      </c>
    </row>
    <row r="30" spans="2:47" x14ac:dyDescent="0.2">
      <c r="B30" s="10" t="s">
        <v>39</v>
      </c>
      <c r="C30" s="165" t="s">
        <v>108</v>
      </c>
      <c r="D30" s="166"/>
      <c r="E30" s="165"/>
      <c r="F30" s="206"/>
      <c r="G30" s="166"/>
      <c r="H30" s="147" t="s">
        <v>102</v>
      </c>
      <c r="I30" s="148"/>
      <c r="J30" s="148"/>
      <c r="K30" s="148"/>
      <c r="L30" s="148"/>
      <c r="M30" s="148"/>
      <c r="N30" s="148"/>
      <c r="O30" s="148"/>
      <c r="P30" s="148"/>
      <c r="Q30" s="148"/>
      <c r="R30" s="148"/>
      <c r="S30" s="148"/>
      <c r="T30" s="148"/>
      <c r="U30" s="148"/>
      <c r="V30" s="148"/>
      <c r="W30" s="148"/>
      <c r="X30" s="148"/>
      <c r="Y30" s="149"/>
      <c r="Z30" s="150" t="s">
        <v>99</v>
      </c>
      <c r="AA30" s="151"/>
      <c r="AB30" s="152"/>
      <c r="AC30" s="162" t="e">
        <f t="shared" si="10"/>
        <v>#REF!</v>
      </c>
      <c r="AD30" s="163"/>
      <c r="AE30" s="164"/>
      <c r="AF30" s="156">
        <f t="shared" ref="AF30" si="13">AS30</f>
        <v>235</v>
      </c>
      <c r="AG30" s="157"/>
      <c r="AH30" s="157"/>
      <c r="AI30" s="157"/>
      <c r="AJ30" s="157"/>
      <c r="AK30" s="158"/>
      <c r="AL30" s="159" t="e">
        <f>#REF!+#REF!+#REF!</f>
        <v>#REF!</v>
      </c>
      <c r="AM30" s="160"/>
      <c r="AN30" s="160"/>
      <c r="AO30" s="160"/>
      <c r="AP30" s="160"/>
      <c r="AQ30" s="161"/>
      <c r="AR30" s="14"/>
      <c r="AS30" s="1">
        <v>235</v>
      </c>
    </row>
    <row r="31" spans="2:47" x14ac:dyDescent="0.2">
      <c r="B31" s="10" t="s">
        <v>40</v>
      </c>
      <c r="C31" s="165" t="s">
        <v>89</v>
      </c>
      <c r="D31" s="166"/>
      <c r="E31" s="122"/>
      <c r="F31" s="123"/>
      <c r="G31" s="124"/>
      <c r="H31" s="147" t="s">
        <v>119</v>
      </c>
      <c r="I31" s="148"/>
      <c r="J31" s="148"/>
      <c r="K31" s="148"/>
      <c r="L31" s="148"/>
      <c r="M31" s="148"/>
      <c r="N31" s="148"/>
      <c r="O31" s="148"/>
      <c r="P31" s="148"/>
      <c r="Q31" s="148"/>
      <c r="R31" s="148"/>
      <c r="S31" s="148"/>
      <c r="T31" s="148"/>
      <c r="U31" s="148"/>
      <c r="V31" s="148"/>
      <c r="W31" s="148"/>
      <c r="X31" s="148"/>
      <c r="Y31" s="149"/>
      <c r="Z31" s="150" t="s">
        <v>94</v>
      </c>
      <c r="AA31" s="151"/>
      <c r="AB31" s="152"/>
      <c r="AC31" s="162" t="e">
        <f>#REF!</f>
        <v>#REF!</v>
      </c>
      <c r="AD31" s="163"/>
      <c r="AE31" s="164"/>
      <c r="AF31" s="156" t="e">
        <f>#REF!</f>
        <v>#REF!</v>
      </c>
      <c r="AG31" s="157"/>
      <c r="AH31" s="157"/>
      <c r="AI31" s="157"/>
      <c r="AJ31" s="157"/>
      <c r="AK31" s="158"/>
      <c r="AL31" s="159" t="e">
        <f>AC31*AF31</f>
        <v>#REF!</v>
      </c>
      <c r="AM31" s="160"/>
      <c r="AN31" s="160"/>
      <c r="AO31" s="160"/>
      <c r="AP31" s="160"/>
      <c r="AQ31" s="161"/>
      <c r="AR31" s="14"/>
    </row>
    <row r="32" spans="2:47" x14ac:dyDescent="0.2">
      <c r="B32" s="10" t="s">
        <v>41</v>
      </c>
      <c r="C32" s="165" t="s">
        <v>90</v>
      </c>
      <c r="D32" s="166"/>
      <c r="E32" s="122"/>
      <c r="F32" s="123"/>
      <c r="G32" s="124"/>
      <c r="H32" s="147" t="s">
        <v>120</v>
      </c>
      <c r="I32" s="148"/>
      <c r="J32" s="148"/>
      <c r="K32" s="148"/>
      <c r="L32" s="148"/>
      <c r="M32" s="148"/>
      <c r="N32" s="148"/>
      <c r="O32" s="148"/>
      <c r="P32" s="148"/>
      <c r="Q32" s="148"/>
      <c r="R32" s="148"/>
      <c r="S32" s="148"/>
      <c r="T32" s="148"/>
      <c r="U32" s="148"/>
      <c r="V32" s="148"/>
      <c r="W32" s="148"/>
      <c r="X32" s="148"/>
      <c r="Y32" s="149"/>
      <c r="Z32" s="150" t="s">
        <v>94</v>
      </c>
      <c r="AA32" s="151"/>
      <c r="AB32" s="152"/>
      <c r="AC32" s="162" t="e">
        <f>#REF!</f>
        <v>#REF!</v>
      </c>
      <c r="AD32" s="163"/>
      <c r="AE32" s="164"/>
      <c r="AF32" s="156" t="e">
        <f>#REF!</f>
        <v>#REF!</v>
      </c>
      <c r="AG32" s="157"/>
      <c r="AH32" s="157"/>
      <c r="AI32" s="157"/>
      <c r="AJ32" s="157"/>
      <c r="AK32" s="158"/>
      <c r="AL32" s="159" t="e">
        <f>AC32*AF32</f>
        <v>#REF!</v>
      </c>
      <c r="AM32" s="160"/>
      <c r="AN32" s="160"/>
      <c r="AO32" s="160"/>
      <c r="AP32" s="160"/>
      <c r="AQ32" s="161"/>
      <c r="AR32" s="14"/>
    </row>
    <row r="33" spans="2:45" x14ac:dyDescent="0.2">
      <c r="B33" s="10" t="s">
        <v>42</v>
      </c>
      <c r="C33" s="165" t="s">
        <v>80</v>
      </c>
      <c r="D33" s="166"/>
      <c r="E33" s="122"/>
      <c r="F33" s="123"/>
      <c r="G33" s="124"/>
      <c r="H33" s="147" t="s">
        <v>121</v>
      </c>
      <c r="I33" s="148"/>
      <c r="J33" s="148"/>
      <c r="K33" s="148"/>
      <c r="L33" s="148"/>
      <c r="M33" s="148"/>
      <c r="N33" s="148"/>
      <c r="O33" s="148"/>
      <c r="P33" s="148"/>
      <c r="Q33" s="148"/>
      <c r="R33" s="148"/>
      <c r="S33" s="148"/>
      <c r="T33" s="148"/>
      <c r="U33" s="148"/>
      <c r="V33" s="148"/>
      <c r="W33" s="148"/>
      <c r="X33" s="148"/>
      <c r="Y33" s="149"/>
      <c r="Z33" s="150" t="s">
        <v>94</v>
      </c>
      <c r="AA33" s="151"/>
      <c r="AB33" s="152"/>
      <c r="AC33" s="162" t="e">
        <f>#REF!</f>
        <v>#REF!</v>
      </c>
      <c r="AD33" s="163"/>
      <c r="AE33" s="164"/>
      <c r="AF33" s="156" t="e">
        <f>#REF!</f>
        <v>#REF!</v>
      </c>
      <c r="AG33" s="157"/>
      <c r="AH33" s="157"/>
      <c r="AI33" s="157"/>
      <c r="AJ33" s="157"/>
      <c r="AK33" s="158"/>
      <c r="AL33" s="159" t="e">
        <f>AC33*AF33</f>
        <v>#REF!</v>
      </c>
      <c r="AM33" s="160"/>
      <c r="AN33" s="160"/>
      <c r="AO33" s="160"/>
      <c r="AP33" s="160"/>
      <c r="AQ33" s="161"/>
      <c r="AR33" s="14"/>
    </row>
    <row r="34" spans="2:45" x14ac:dyDescent="0.2">
      <c r="B34" s="10" t="s">
        <v>43</v>
      </c>
      <c r="C34" s="122"/>
      <c r="D34" s="124"/>
      <c r="E34" s="122"/>
      <c r="F34" s="123"/>
      <c r="G34" s="124"/>
      <c r="H34" s="147" t="s">
        <v>125</v>
      </c>
      <c r="I34" s="148"/>
      <c r="J34" s="148"/>
      <c r="K34" s="148"/>
      <c r="L34" s="148"/>
      <c r="M34" s="148"/>
      <c r="N34" s="148"/>
      <c r="O34" s="148"/>
      <c r="P34" s="148"/>
      <c r="Q34" s="148"/>
      <c r="R34" s="148"/>
      <c r="S34" s="148"/>
      <c r="T34" s="148"/>
      <c r="U34" s="148"/>
      <c r="V34" s="148"/>
      <c r="W34" s="148"/>
      <c r="X34" s="148"/>
      <c r="Y34" s="149"/>
      <c r="Z34" s="150" t="s">
        <v>115</v>
      </c>
      <c r="AA34" s="151"/>
      <c r="AB34" s="152"/>
      <c r="AC34" s="153">
        <v>1</v>
      </c>
      <c r="AD34" s="154"/>
      <c r="AE34" s="155"/>
      <c r="AF34" s="156" t="e">
        <f>#REF!</f>
        <v>#REF!</v>
      </c>
      <c r="AG34" s="157"/>
      <c r="AH34" s="157"/>
      <c r="AI34" s="157"/>
      <c r="AJ34" s="157"/>
      <c r="AK34" s="158"/>
      <c r="AL34" s="159" t="e">
        <f t="shared" ref="AL34" si="14">AC34*AF34</f>
        <v>#REF!</v>
      </c>
      <c r="AM34" s="160"/>
      <c r="AN34" s="160"/>
      <c r="AO34" s="160"/>
      <c r="AP34" s="160"/>
      <c r="AQ34" s="161"/>
      <c r="AR34" s="14"/>
    </row>
    <row r="35" spans="2:45" x14ac:dyDescent="0.2">
      <c r="B35" s="10" t="s">
        <v>44</v>
      </c>
      <c r="C35" s="165" t="s">
        <v>109</v>
      </c>
      <c r="D35" s="166"/>
      <c r="E35" s="165"/>
      <c r="F35" s="206"/>
      <c r="G35" s="166"/>
      <c r="H35" s="147" t="s">
        <v>103</v>
      </c>
      <c r="I35" s="148"/>
      <c r="J35" s="148"/>
      <c r="K35" s="148"/>
      <c r="L35" s="148"/>
      <c r="M35" s="148"/>
      <c r="N35" s="148"/>
      <c r="O35" s="148"/>
      <c r="P35" s="148"/>
      <c r="Q35" s="148"/>
      <c r="R35" s="148"/>
      <c r="S35" s="148"/>
      <c r="T35" s="148"/>
      <c r="U35" s="148"/>
      <c r="V35" s="148"/>
      <c r="W35" s="148"/>
      <c r="X35" s="148"/>
      <c r="Y35" s="149"/>
      <c r="Z35" s="150" t="s">
        <v>99</v>
      </c>
      <c r="AA35" s="151"/>
      <c r="AB35" s="152"/>
      <c r="AC35" s="162" t="e">
        <f t="shared" si="10"/>
        <v>#REF!</v>
      </c>
      <c r="AD35" s="163"/>
      <c r="AE35" s="164"/>
      <c r="AF35" s="156">
        <f t="shared" ref="AF35" si="15">AS35</f>
        <v>149</v>
      </c>
      <c r="AG35" s="157"/>
      <c r="AH35" s="157"/>
      <c r="AI35" s="157"/>
      <c r="AJ35" s="157"/>
      <c r="AK35" s="158"/>
      <c r="AL35" s="159" t="e">
        <f>TIMELINE!BU21+TIMELINE!#REF!</f>
        <v>#REF!</v>
      </c>
      <c r="AM35" s="160"/>
      <c r="AN35" s="160"/>
      <c r="AO35" s="160"/>
      <c r="AP35" s="160"/>
      <c r="AQ35" s="161"/>
      <c r="AR35" s="14"/>
      <c r="AS35" s="1">
        <v>149</v>
      </c>
    </row>
    <row r="36" spans="2:45" x14ac:dyDescent="0.2">
      <c r="B36" s="10" t="s">
        <v>122</v>
      </c>
      <c r="C36" s="165" t="s">
        <v>110</v>
      </c>
      <c r="D36" s="166"/>
      <c r="E36" s="165"/>
      <c r="F36" s="206"/>
      <c r="G36" s="166"/>
      <c r="H36" s="147" t="s">
        <v>104</v>
      </c>
      <c r="I36" s="148"/>
      <c r="J36" s="148"/>
      <c r="K36" s="148"/>
      <c r="L36" s="148"/>
      <c r="M36" s="148"/>
      <c r="N36" s="148"/>
      <c r="O36" s="148"/>
      <c r="P36" s="148"/>
      <c r="Q36" s="148"/>
      <c r="R36" s="148"/>
      <c r="S36" s="148"/>
      <c r="T36" s="148"/>
      <c r="U36" s="148"/>
      <c r="V36" s="148"/>
      <c r="W36" s="148"/>
      <c r="X36" s="148"/>
      <c r="Y36" s="149"/>
      <c r="Z36" s="150" t="s">
        <v>99</v>
      </c>
      <c r="AA36" s="151"/>
      <c r="AB36" s="152"/>
      <c r="AC36" s="162" t="e">
        <f t="shared" si="10"/>
        <v>#REF!</v>
      </c>
      <c r="AD36" s="163"/>
      <c r="AE36" s="164"/>
      <c r="AF36" s="156">
        <f t="shared" ref="AF36" si="16">AS36</f>
        <v>197</v>
      </c>
      <c r="AG36" s="157"/>
      <c r="AH36" s="157"/>
      <c r="AI36" s="157"/>
      <c r="AJ36" s="157"/>
      <c r="AK36" s="158"/>
      <c r="AL36" s="159" t="e">
        <f>TIMELINE!#REF!+TIMELINE!#REF!</f>
        <v>#REF!</v>
      </c>
      <c r="AM36" s="160"/>
      <c r="AN36" s="160"/>
      <c r="AO36" s="160"/>
      <c r="AP36" s="160"/>
      <c r="AQ36" s="161"/>
      <c r="AR36" s="14"/>
      <c r="AS36" s="1">
        <v>197</v>
      </c>
    </row>
    <row r="37" spans="2:45" x14ac:dyDescent="0.2">
      <c r="B37" s="10" t="s">
        <v>123</v>
      </c>
      <c r="C37" s="150" t="s">
        <v>111</v>
      </c>
      <c r="D37" s="152"/>
      <c r="E37" s="165"/>
      <c r="F37" s="206"/>
      <c r="G37" s="166"/>
      <c r="H37" s="147" t="s">
        <v>105</v>
      </c>
      <c r="I37" s="148"/>
      <c r="J37" s="148"/>
      <c r="K37" s="148"/>
      <c r="L37" s="148"/>
      <c r="M37" s="148"/>
      <c r="N37" s="148"/>
      <c r="O37" s="148"/>
      <c r="P37" s="148"/>
      <c r="Q37" s="148"/>
      <c r="R37" s="148"/>
      <c r="S37" s="148"/>
      <c r="T37" s="148"/>
      <c r="U37" s="148"/>
      <c r="V37" s="148"/>
      <c r="W37" s="148"/>
      <c r="X37" s="148"/>
      <c r="Y37" s="149"/>
      <c r="Z37" s="150" t="s">
        <v>99</v>
      </c>
      <c r="AA37" s="151"/>
      <c r="AB37" s="152"/>
      <c r="AC37" s="162" t="e">
        <f t="shared" si="10"/>
        <v>#REF!</v>
      </c>
      <c r="AD37" s="163"/>
      <c r="AE37" s="164"/>
      <c r="AF37" s="156">
        <f t="shared" ref="AF37" si="17">AS37</f>
        <v>155</v>
      </c>
      <c r="AG37" s="157"/>
      <c r="AH37" s="157"/>
      <c r="AI37" s="157"/>
      <c r="AJ37" s="157"/>
      <c r="AK37" s="158"/>
      <c r="AL37" s="159" t="e">
        <f>TIMELINE!#REF!+TIMELINE!#REF!</f>
        <v>#REF!</v>
      </c>
      <c r="AM37" s="160"/>
      <c r="AN37" s="160"/>
      <c r="AO37" s="160"/>
      <c r="AP37" s="160"/>
      <c r="AQ37" s="161"/>
      <c r="AR37" s="14"/>
      <c r="AS37" s="1">
        <v>155</v>
      </c>
    </row>
    <row r="38" spans="2:45" x14ac:dyDescent="0.2">
      <c r="B38" s="10" t="s">
        <v>124</v>
      </c>
      <c r="C38" s="165"/>
      <c r="D38" s="166"/>
      <c r="E38" s="165"/>
      <c r="F38" s="206"/>
      <c r="G38" s="166"/>
      <c r="H38" s="147" t="s">
        <v>112</v>
      </c>
      <c r="I38" s="148"/>
      <c r="J38" s="148"/>
      <c r="K38" s="148"/>
      <c r="L38" s="148"/>
      <c r="M38" s="148"/>
      <c r="N38" s="148"/>
      <c r="O38" s="148"/>
      <c r="P38" s="148"/>
      <c r="Q38" s="148"/>
      <c r="R38" s="148"/>
      <c r="S38" s="148"/>
      <c r="T38" s="148"/>
      <c r="U38" s="148"/>
      <c r="V38" s="148"/>
      <c r="W38" s="148"/>
      <c r="X38" s="148"/>
      <c r="Y38" s="149"/>
      <c r="Z38" s="150" t="s">
        <v>99</v>
      </c>
      <c r="AA38" s="151"/>
      <c r="AB38" s="152"/>
      <c r="AC38" s="153" t="s">
        <v>97</v>
      </c>
      <c r="AD38" s="154"/>
      <c r="AE38" s="155"/>
      <c r="AF38" s="156" t="s">
        <v>97</v>
      </c>
      <c r="AG38" s="157"/>
      <c r="AH38" s="157"/>
      <c r="AI38" s="157"/>
      <c r="AJ38" s="157"/>
      <c r="AK38" s="158"/>
      <c r="AL38" s="159" t="e">
        <f>#REF!</f>
        <v>#REF!</v>
      </c>
      <c r="AM38" s="160"/>
      <c r="AN38" s="160"/>
      <c r="AO38" s="160"/>
      <c r="AP38" s="160"/>
      <c r="AQ38" s="161"/>
      <c r="AR38" s="14"/>
    </row>
    <row r="39" spans="2:45" x14ac:dyDescent="0.2">
      <c r="B39" s="10" t="s">
        <v>126</v>
      </c>
      <c r="C39" s="165" t="s">
        <v>114</v>
      </c>
      <c r="D39" s="166"/>
      <c r="E39" s="165"/>
      <c r="F39" s="206"/>
      <c r="G39" s="166"/>
      <c r="H39" s="147" t="s">
        <v>113</v>
      </c>
      <c r="I39" s="148"/>
      <c r="J39" s="148"/>
      <c r="K39" s="148"/>
      <c r="L39" s="148"/>
      <c r="M39" s="148"/>
      <c r="N39" s="148"/>
      <c r="O39" s="148"/>
      <c r="P39" s="148"/>
      <c r="Q39" s="148"/>
      <c r="R39" s="148"/>
      <c r="S39" s="148"/>
      <c r="T39" s="148"/>
      <c r="U39" s="148"/>
      <c r="V39" s="148"/>
      <c r="W39" s="148"/>
      <c r="X39" s="148"/>
      <c r="Y39" s="149"/>
      <c r="Z39" s="150" t="s">
        <v>115</v>
      </c>
      <c r="AA39" s="151"/>
      <c r="AB39" s="152"/>
      <c r="AC39" s="153">
        <v>1</v>
      </c>
      <c r="AD39" s="154"/>
      <c r="AE39" s="155"/>
      <c r="AF39" s="156">
        <v>7800</v>
      </c>
      <c r="AG39" s="157"/>
      <c r="AH39" s="157"/>
      <c r="AI39" s="157"/>
      <c r="AJ39" s="157"/>
      <c r="AK39" s="158"/>
      <c r="AL39" s="159">
        <f t="shared" si="0"/>
        <v>7800</v>
      </c>
      <c r="AM39" s="160"/>
      <c r="AN39" s="160"/>
      <c r="AO39" s="160"/>
      <c r="AP39" s="160"/>
      <c r="AQ39" s="161"/>
    </row>
    <row r="40" spans="2:45" x14ac:dyDescent="0.2">
      <c r="B40" s="15"/>
      <c r="C40" s="16"/>
      <c r="D40" s="16"/>
      <c r="E40" s="17"/>
      <c r="F40" s="17"/>
      <c r="G40" s="17"/>
      <c r="H40" s="15"/>
      <c r="I40" s="15"/>
      <c r="J40" s="15"/>
      <c r="K40" s="15"/>
      <c r="L40" s="15"/>
      <c r="M40" s="15"/>
      <c r="N40" s="15"/>
      <c r="O40" s="15"/>
      <c r="P40" s="15"/>
      <c r="Q40" s="15"/>
      <c r="R40" s="15"/>
      <c r="S40" s="15"/>
      <c r="T40" s="15"/>
      <c r="U40" s="15"/>
      <c r="V40" s="15"/>
      <c r="W40" s="15"/>
      <c r="X40" s="15"/>
      <c r="Y40" s="15"/>
      <c r="Z40" s="18"/>
      <c r="AA40" s="18"/>
      <c r="AB40" s="18"/>
      <c r="AC40" s="19"/>
      <c r="AD40" s="19"/>
      <c r="AE40" s="19"/>
      <c r="AF40" s="20"/>
      <c r="AG40" s="20"/>
      <c r="AH40" s="20"/>
      <c r="AI40" s="20"/>
      <c r="AJ40" s="20"/>
      <c r="AK40" s="20"/>
      <c r="AL40" s="11"/>
      <c r="AM40" s="12"/>
      <c r="AN40" s="12"/>
      <c r="AO40" s="12"/>
      <c r="AP40" s="12"/>
      <c r="AQ40" s="13"/>
    </row>
    <row r="41" spans="2:45" x14ac:dyDescent="0.2">
      <c r="B41" s="210" t="s">
        <v>45</v>
      </c>
      <c r="C41" s="211"/>
      <c r="D41" s="211"/>
      <c r="E41" s="211"/>
      <c r="F41" s="211"/>
      <c r="G41" s="211"/>
      <c r="H41" s="211"/>
      <c r="I41" s="211"/>
      <c r="J41" s="211"/>
      <c r="K41" s="211"/>
      <c r="L41" s="211"/>
      <c r="M41" s="211"/>
      <c r="N41" s="211"/>
      <c r="O41" s="211"/>
      <c r="P41" s="211"/>
      <c r="Q41" s="211"/>
      <c r="R41" s="211"/>
      <c r="S41" s="211"/>
      <c r="T41" s="211"/>
      <c r="U41" s="211"/>
      <c r="V41" s="211"/>
      <c r="W41" s="211"/>
      <c r="X41" s="212"/>
      <c r="Y41" s="21"/>
      <c r="Z41" s="213" t="s">
        <v>46</v>
      </c>
      <c r="AA41" s="213"/>
      <c r="AB41" s="213"/>
      <c r="AC41" s="213"/>
      <c r="AD41" s="213"/>
      <c r="AE41" s="213"/>
      <c r="AF41" s="213"/>
      <c r="AG41" s="213"/>
      <c r="AH41" s="213"/>
      <c r="AI41" s="213"/>
      <c r="AJ41" s="213"/>
      <c r="AK41" s="213"/>
      <c r="AL41" s="214" t="e">
        <f>SUM(AL16:AQ40)</f>
        <v>#REF!</v>
      </c>
      <c r="AM41" s="214"/>
      <c r="AN41" s="214"/>
      <c r="AO41" s="214"/>
      <c r="AP41" s="214"/>
      <c r="AQ41" s="214"/>
    </row>
    <row r="42" spans="2:45" x14ac:dyDescent="0.2">
      <c r="B42" s="21"/>
      <c r="C42" s="21"/>
      <c r="D42" s="21"/>
      <c r="E42" s="21"/>
      <c r="F42" s="21"/>
      <c r="G42" s="21"/>
      <c r="H42" s="21"/>
      <c r="I42" s="21"/>
      <c r="J42" s="22"/>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row>
    <row r="43" spans="2:45" ht="15" x14ac:dyDescent="0.2">
      <c r="B43" s="125" t="s">
        <v>118</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4"/>
      <c r="AS43" s="118"/>
    </row>
    <row r="44" spans="2:45" ht="15" x14ac:dyDescent="0.2">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7"/>
    </row>
    <row r="45" spans="2:45" ht="15" x14ac:dyDescent="0.2">
      <c r="B45" s="2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7"/>
    </row>
    <row r="46" spans="2:45" ht="15" x14ac:dyDescent="0.2">
      <c r="B46" s="25"/>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7"/>
    </row>
    <row r="47" spans="2:45" ht="15" x14ac:dyDescent="0.2">
      <c r="B47" s="215" t="s">
        <v>47</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7"/>
    </row>
    <row r="49" spans="2:43" x14ac:dyDescent="0.2">
      <c r="B49" s="218" t="s">
        <v>48</v>
      </c>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20"/>
    </row>
    <row r="50" spans="2:43" x14ac:dyDescent="0.2">
      <c r="B50" s="28"/>
      <c r="C50" s="221"/>
      <c r="D50" s="221"/>
      <c r="E50" s="221"/>
      <c r="F50" s="221"/>
      <c r="G50" s="221"/>
      <c r="H50" s="221"/>
      <c r="I50" s="221"/>
      <c r="J50" s="221"/>
      <c r="K50" s="221"/>
      <c r="L50" s="29"/>
      <c r="M50" s="29"/>
      <c r="N50" s="30"/>
      <c r="O50" s="30"/>
      <c r="P50" s="30"/>
      <c r="Q50" s="30"/>
      <c r="R50" s="221"/>
      <c r="S50" s="221"/>
      <c r="T50" s="221"/>
      <c r="U50" s="221"/>
      <c r="V50" s="221"/>
      <c r="W50" s="221"/>
      <c r="X50" s="221"/>
      <c r="Y50" s="221"/>
      <c r="Z50" s="221"/>
      <c r="AA50" s="221"/>
      <c r="AB50" s="30"/>
      <c r="AC50" s="30"/>
      <c r="AD50" s="30"/>
      <c r="AE50" s="30"/>
      <c r="AF50" s="30"/>
      <c r="AG50" s="29"/>
      <c r="AH50" s="221"/>
      <c r="AI50" s="221"/>
      <c r="AJ50" s="221"/>
      <c r="AK50" s="221"/>
      <c r="AL50" s="221"/>
      <c r="AM50" s="221"/>
      <c r="AN50" s="221"/>
      <c r="AO50" s="221"/>
      <c r="AP50" s="221"/>
      <c r="AQ50" s="31"/>
    </row>
    <row r="51" spans="2:43" x14ac:dyDescent="0.2">
      <c r="B51" s="28"/>
      <c r="C51" s="221"/>
      <c r="D51" s="221"/>
      <c r="E51" s="221"/>
      <c r="F51" s="221"/>
      <c r="G51" s="221"/>
      <c r="H51" s="221"/>
      <c r="I51" s="221"/>
      <c r="J51" s="221"/>
      <c r="K51" s="221"/>
      <c r="L51" s="29"/>
      <c r="M51" s="29"/>
      <c r="N51" s="30"/>
      <c r="O51" s="30"/>
      <c r="P51" s="30"/>
      <c r="Q51" s="30"/>
      <c r="R51" s="221"/>
      <c r="S51" s="221"/>
      <c r="T51" s="221"/>
      <c r="U51" s="221"/>
      <c r="V51" s="221"/>
      <c r="W51" s="221"/>
      <c r="X51" s="221"/>
      <c r="Y51" s="221"/>
      <c r="Z51" s="221"/>
      <c r="AA51" s="221"/>
      <c r="AB51" s="30"/>
      <c r="AC51" s="30"/>
      <c r="AD51" s="30"/>
      <c r="AE51" s="30"/>
      <c r="AF51" s="30"/>
      <c r="AG51" s="29"/>
      <c r="AH51" s="221"/>
      <c r="AI51" s="221"/>
      <c r="AJ51" s="221"/>
      <c r="AK51" s="221"/>
      <c r="AL51" s="221"/>
      <c r="AM51" s="221"/>
      <c r="AN51" s="221"/>
      <c r="AO51" s="221"/>
      <c r="AP51" s="221"/>
      <c r="AQ51" s="31"/>
    </row>
    <row r="52" spans="2:43" x14ac:dyDescent="0.2">
      <c r="B52" s="28"/>
      <c r="C52" s="221"/>
      <c r="D52" s="221"/>
      <c r="E52" s="221"/>
      <c r="F52" s="221"/>
      <c r="G52" s="221"/>
      <c r="H52" s="221"/>
      <c r="I52" s="221"/>
      <c r="J52" s="221"/>
      <c r="K52" s="221"/>
      <c r="L52" s="29"/>
      <c r="M52" s="29"/>
      <c r="N52" s="30"/>
      <c r="O52" s="30"/>
      <c r="P52" s="30"/>
      <c r="Q52" s="30"/>
      <c r="R52" s="221"/>
      <c r="S52" s="221"/>
      <c r="T52" s="221"/>
      <c r="U52" s="221"/>
      <c r="V52" s="221"/>
      <c r="W52" s="221"/>
      <c r="X52" s="221"/>
      <c r="Y52" s="221"/>
      <c r="Z52" s="221"/>
      <c r="AA52" s="221"/>
      <c r="AB52" s="30"/>
      <c r="AC52" s="30"/>
      <c r="AD52" s="30"/>
      <c r="AE52" s="30"/>
      <c r="AF52" s="30"/>
      <c r="AG52" s="29"/>
      <c r="AH52" s="221"/>
      <c r="AI52" s="221"/>
      <c r="AJ52" s="221"/>
      <c r="AK52" s="221"/>
      <c r="AL52" s="221"/>
      <c r="AM52" s="221"/>
      <c r="AN52" s="221"/>
      <c r="AO52" s="221"/>
      <c r="AP52" s="221"/>
      <c r="AQ52" s="31"/>
    </row>
    <row r="53" spans="2:43" x14ac:dyDescent="0.2">
      <c r="B53" s="28"/>
      <c r="C53" s="221"/>
      <c r="D53" s="221"/>
      <c r="E53" s="221"/>
      <c r="F53" s="221"/>
      <c r="G53" s="221"/>
      <c r="H53" s="221"/>
      <c r="I53" s="221"/>
      <c r="J53" s="221"/>
      <c r="K53" s="221"/>
      <c r="L53" s="29"/>
      <c r="M53" s="29"/>
      <c r="N53" s="30"/>
      <c r="O53" s="30"/>
      <c r="P53" s="30"/>
      <c r="Q53" s="30"/>
      <c r="R53" s="221"/>
      <c r="S53" s="221"/>
      <c r="T53" s="221"/>
      <c r="U53" s="221"/>
      <c r="V53" s="221"/>
      <c r="W53" s="221"/>
      <c r="X53" s="221"/>
      <c r="Y53" s="221"/>
      <c r="Z53" s="221"/>
      <c r="AA53" s="221"/>
      <c r="AB53" s="30"/>
      <c r="AC53" s="30"/>
      <c r="AD53" s="30"/>
      <c r="AE53" s="30"/>
      <c r="AF53" s="30"/>
      <c r="AG53" s="29"/>
      <c r="AH53" s="221"/>
      <c r="AI53" s="221"/>
      <c r="AJ53" s="221"/>
      <c r="AK53" s="221"/>
      <c r="AL53" s="221"/>
      <c r="AM53" s="221"/>
      <c r="AN53" s="221"/>
      <c r="AO53" s="221"/>
      <c r="AP53" s="221"/>
      <c r="AQ53" s="31"/>
    </row>
    <row r="54" spans="2:43" x14ac:dyDescent="0.2">
      <c r="B54" s="28"/>
      <c r="C54" s="221"/>
      <c r="D54" s="221"/>
      <c r="E54" s="221"/>
      <c r="F54" s="221"/>
      <c r="G54" s="221"/>
      <c r="H54" s="221"/>
      <c r="I54" s="221"/>
      <c r="J54" s="221"/>
      <c r="K54" s="221"/>
      <c r="L54" s="29"/>
      <c r="M54" s="29"/>
      <c r="N54" s="30"/>
      <c r="O54" s="30"/>
      <c r="P54" s="30"/>
      <c r="Q54" s="30"/>
      <c r="R54" s="221"/>
      <c r="S54" s="221"/>
      <c r="T54" s="221"/>
      <c r="U54" s="221"/>
      <c r="V54" s="221"/>
      <c r="W54" s="221"/>
      <c r="X54" s="221"/>
      <c r="Y54" s="221"/>
      <c r="Z54" s="221"/>
      <c r="AA54" s="221"/>
      <c r="AB54" s="30"/>
      <c r="AC54" s="30"/>
      <c r="AD54" s="30"/>
      <c r="AE54" s="30"/>
      <c r="AF54" s="30"/>
      <c r="AG54" s="29"/>
      <c r="AH54" s="221"/>
      <c r="AI54" s="221"/>
      <c r="AJ54" s="221"/>
      <c r="AK54" s="221"/>
      <c r="AL54" s="221"/>
      <c r="AM54" s="221"/>
      <c r="AN54" s="221"/>
      <c r="AO54" s="221"/>
      <c r="AP54" s="221"/>
      <c r="AQ54" s="31"/>
    </row>
    <row r="55" spans="2:43" ht="13.5" thickBot="1" x14ac:dyDescent="0.25">
      <c r="B55" s="28"/>
      <c r="C55" s="224" t="s">
        <v>49</v>
      </c>
      <c r="D55" s="224"/>
      <c r="E55" s="224"/>
      <c r="F55" s="224"/>
      <c r="G55" s="224"/>
      <c r="H55" s="224"/>
      <c r="I55" s="224"/>
      <c r="J55" s="224"/>
      <c r="K55" s="224"/>
      <c r="L55" s="29"/>
      <c r="M55" s="29"/>
      <c r="N55" s="29"/>
      <c r="O55" s="29"/>
      <c r="P55" s="29"/>
      <c r="Q55" s="29"/>
      <c r="R55" s="224" t="s">
        <v>49</v>
      </c>
      <c r="S55" s="224"/>
      <c r="T55" s="224"/>
      <c r="U55" s="224"/>
      <c r="V55" s="224"/>
      <c r="W55" s="224"/>
      <c r="X55" s="224"/>
      <c r="Y55" s="224"/>
      <c r="Z55" s="224"/>
      <c r="AA55" s="224"/>
      <c r="AB55" s="29"/>
      <c r="AC55" s="29"/>
      <c r="AD55" s="29"/>
      <c r="AE55" s="29"/>
      <c r="AF55" s="29"/>
      <c r="AG55" s="29"/>
      <c r="AH55" s="224" t="s">
        <v>49</v>
      </c>
      <c r="AI55" s="224"/>
      <c r="AJ55" s="224"/>
      <c r="AK55" s="224"/>
      <c r="AL55" s="224"/>
      <c r="AM55" s="224"/>
      <c r="AN55" s="224"/>
      <c r="AO55" s="224"/>
      <c r="AP55" s="224"/>
      <c r="AQ55" s="31"/>
    </row>
    <row r="56" spans="2:43" x14ac:dyDescent="0.2">
      <c r="B56" s="28"/>
      <c r="C56" s="225" t="s">
        <v>50</v>
      </c>
      <c r="D56" s="225"/>
      <c r="E56" s="225"/>
      <c r="F56" s="225"/>
      <c r="G56" s="225"/>
      <c r="H56" s="225"/>
      <c r="I56" s="225"/>
      <c r="J56" s="225"/>
      <c r="K56" s="225"/>
      <c r="L56" s="29"/>
      <c r="M56" s="29"/>
      <c r="N56" s="29"/>
      <c r="O56" s="29"/>
      <c r="P56" s="29"/>
      <c r="Q56" s="29"/>
      <c r="R56" s="225" t="s">
        <v>51</v>
      </c>
      <c r="S56" s="225"/>
      <c r="T56" s="225"/>
      <c r="U56" s="225"/>
      <c r="V56" s="225"/>
      <c r="W56" s="225"/>
      <c r="X56" s="225"/>
      <c r="Y56" s="225"/>
      <c r="Z56" s="225"/>
      <c r="AA56" s="225"/>
      <c r="AB56" s="29"/>
      <c r="AC56" s="29"/>
      <c r="AD56" s="29"/>
      <c r="AE56" s="29"/>
      <c r="AF56" s="29"/>
      <c r="AG56" s="29"/>
      <c r="AH56" s="225" t="s">
        <v>52</v>
      </c>
      <c r="AI56" s="225"/>
      <c r="AJ56" s="225"/>
      <c r="AK56" s="225"/>
      <c r="AL56" s="225"/>
      <c r="AM56" s="225"/>
      <c r="AN56" s="225"/>
      <c r="AO56" s="225"/>
      <c r="AP56" s="225"/>
      <c r="AQ56" s="31"/>
    </row>
    <row r="57" spans="2:43" x14ac:dyDescent="0.2">
      <c r="B57" s="28"/>
      <c r="C57" s="221"/>
      <c r="D57" s="221"/>
      <c r="E57" s="221"/>
      <c r="F57" s="221"/>
      <c r="G57" s="221"/>
      <c r="H57" s="221"/>
      <c r="I57" s="221"/>
      <c r="J57" s="221"/>
      <c r="K57" s="221"/>
      <c r="L57" s="29"/>
      <c r="M57" s="29"/>
      <c r="N57" s="29"/>
      <c r="O57" s="29"/>
      <c r="P57" s="29"/>
      <c r="Q57" s="29"/>
      <c r="R57" s="222"/>
      <c r="S57" s="222"/>
      <c r="T57" s="222"/>
      <c r="U57" s="222"/>
      <c r="V57" s="222"/>
      <c r="W57" s="222"/>
      <c r="X57" s="222"/>
      <c r="Y57" s="222"/>
      <c r="Z57" s="222"/>
      <c r="AA57" s="222"/>
      <c r="AB57" s="29"/>
      <c r="AC57" s="29"/>
      <c r="AD57" s="29"/>
      <c r="AE57" s="29"/>
      <c r="AF57" s="29"/>
      <c r="AG57" s="29"/>
      <c r="AH57" s="222"/>
      <c r="AI57" s="222"/>
      <c r="AJ57" s="222"/>
      <c r="AK57" s="222"/>
      <c r="AL57" s="222"/>
      <c r="AM57" s="222"/>
      <c r="AN57" s="222"/>
      <c r="AO57" s="222"/>
      <c r="AP57" s="222"/>
      <c r="AQ57" s="31"/>
    </row>
    <row r="58" spans="2:43" x14ac:dyDescent="0.2">
      <c r="B58" s="28"/>
      <c r="C58" s="223" t="s">
        <v>53</v>
      </c>
      <c r="D58" s="223"/>
      <c r="E58" s="223"/>
      <c r="F58" s="223"/>
      <c r="G58" s="223"/>
      <c r="H58" s="223"/>
      <c r="I58" s="223"/>
      <c r="J58" s="223"/>
      <c r="K58" s="223"/>
      <c r="L58" s="29"/>
      <c r="M58" s="29"/>
      <c r="N58" s="29"/>
      <c r="O58" s="29"/>
      <c r="P58" s="29"/>
      <c r="Q58" s="29"/>
      <c r="R58" s="223" t="s">
        <v>53</v>
      </c>
      <c r="S58" s="223"/>
      <c r="T58" s="223"/>
      <c r="U58" s="223"/>
      <c r="V58" s="223"/>
      <c r="W58" s="223"/>
      <c r="X58" s="223"/>
      <c r="Y58" s="223"/>
      <c r="Z58" s="223"/>
      <c r="AA58" s="223"/>
      <c r="AB58" s="29"/>
      <c r="AC58" s="29"/>
      <c r="AD58" s="29"/>
      <c r="AE58" s="29"/>
      <c r="AF58" s="29"/>
      <c r="AG58" s="29"/>
      <c r="AH58" s="223" t="s">
        <v>53</v>
      </c>
      <c r="AI58" s="223"/>
      <c r="AJ58" s="223"/>
      <c r="AK58" s="223"/>
      <c r="AL58" s="223"/>
      <c r="AM58" s="223"/>
      <c r="AN58" s="223"/>
      <c r="AO58" s="223"/>
      <c r="AP58" s="223"/>
      <c r="AQ58" s="31"/>
    </row>
    <row r="59" spans="2:43" x14ac:dyDescent="0.2">
      <c r="B59" s="32"/>
      <c r="C59" s="33"/>
      <c r="D59" s="33"/>
      <c r="E59" s="33"/>
      <c r="F59" s="34"/>
      <c r="G59" s="34"/>
      <c r="H59" s="35"/>
      <c r="I59" s="35"/>
      <c r="J59" s="36"/>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7"/>
    </row>
  </sheetData>
  <mergeCells count="222">
    <mergeCell ref="C57:K57"/>
    <mergeCell ref="R57:AA57"/>
    <mergeCell ref="AH57:AP57"/>
    <mergeCell ref="C58:K58"/>
    <mergeCell ref="R58:AA58"/>
    <mergeCell ref="AH58:AP58"/>
    <mergeCell ref="C55:K55"/>
    <mergeCell ref="R55:AA55"/>
    <mergeCell ref="AH55:AP55"/>
    <mergeCell ref="C56:K56"/>
    <mergeCell ref="R56:AA56"/>
    <mergeCell ref="AH56:AP56"/>
    <mergeCell ref="C53:K53"/>
    <mergeCell ref="R53:AA53"/>
    <mergeCell ref="AH53:AP53"/>
    <mergeCell ref="C54:K54"/>
    <mergeCell ref="R54:AA54"/>
    <mergeCell ref="AH54:AP54"/>
    <mergeCell ref="C51:K51"/>
    <mergeCell ref="R51:AA51"/>
    <mergeCell ref="AH51:AP51"/>
    <mergeCell ref="C52:K52"/>
    <mergeCell ref="R52:AA52"/>
    <mergeCell ref="AH52:AP52"/>
    <mergeCell ref="B41:X41"/>
    <mergeCell ref="Z41:AK41"/>
    <mergeCell ref="AL41:AQ41"/>
    <mergeCell ref="B47:AQ47"/>
    <mergeCell ref="B49:AQ49"/>
    <mergeCell ref="C50:K50"/>
    <mergeCell ref="R50:AA50"/>
    <mergeCell ref="AH50:AP50"/>
    <mergeCell ref="AL38:AQ38"/>
    <mergeCell ref="C39:D39"/>
    <mergeCell ref="E39:G39"/>
    <mergeCell ref="H39:Y39"/>
    <mergeCell ref="Z39:AB39"/>
    <mergeCell ref="AC39:AE39"/>
    <mergeCell ref="AF39:AK39"/>
    <mergeCell ref="AL39:AQ39"/>
    <mergeCell ref="C38:D38"/>
    <mergeCell ref="E38:G38"/>
    <mergeCell ref="H38:Y38"/>
    <mergeCell ref="Z38:AB38"/>
    <mergeCell ref="AC38:AE38"/>
    <mergeCell ref="AF38:AK38"/>
    <mergeCell ref="AL36:AQ36"/>
    <mergeCell ref="C37:D37"/>
    <mergeCell ref="E37:G37"/>
    <mergeCell ref="H37:Y37"/>
    <mergeCell ref="Z37:AB37"/>
    <mergeCell ref="AC37:AE37"/>
    <mergeCell ref="AF37:AK37"/>
    <mergeCell ref="AL37:AQ37"/>
    <mergeCell ref="C36:D36"/>
    <mergeCell ref="E36:G36"/>
    <mergeCell ref="H36:Y36"/>
    <mergeCell ref="Z36:AB36"/>
    <mergeCell ref="AC36:AE36"/>
    <mergeCell ref="AF36:AK36"/>
    <mergeCell ref="AL30:AQ30"/>
    <mergeCell ref="C35:D35"/>
    <mergeCell ref="E35:G35"/>
    <mergeCell ref="H35:Y35"/>
    <mergeCell ref="Z35:AB35"/>
    <mergeCell ref="AC35:AE35"/>
    <mergeCell ref="AF35:AK35"/>
    <mergeCell ref="AL35:AQ35"/>
    <mergeCell ref="C30:D30"/>
    <mergeCell ref="E30:G30"/>
    <mergeCell ref="H30:Y30"/>
    <mergeCell ref="Z30:AB30"/>
    <mergeCell ref="AC30:AE30"/>
    <mergeCell ref="AF30:AK30"/>
    <mergeCell ref="H31:Y31"/>
    <mergeCell ref="H32:Y32"/>
    <mergeCell ref="Z31:AB31"/>
    <mergeCell ref="Z32:AB32"/>
    <mergeCell ref="H33:Y33"/>
    <mergeCell ref="Z33:AB33"/>
    <mergeCell ref="AL31:AQ31"/>
    <mergeCell ref="AL32:AQ32"/>
    <mergeCell ref="AL33:AQ33"/>
    <mergeCell ref="AC31:AE31"/>
    <mergeCell ref="AL28:AQ28"/>
    <mergeCell ref="C29:D29"/>
    <mergeCell ref="E29:G29"/>
    <mergeCell ref="H29:Y29"/>
    <mergeCell ref="Z29:AB29"/>
    <mergeCell ref="AC29:AE29"/>
    <mergeCell ref="AF29:AK29"/>
    <mergeCell ref="AL29:AQ29"/>
    <mergeCell ref="C28:D28"/>
    <mergeCell ref="E28:G28"/>
    <mergeCell ref="H28:Y28"/>
    <mergeCell ref="Z28:AB28"/>
    <mergeCell ref="AC28:AE28"/>
    <mergeCell ref="AF28:AK28"/>
    <mergeCell ref="AL26:AQ26"/>
    <mergeCell ref="C27:D27"/>
    <mergeCell ref="E27:G27"/>
    <mergeCell ref="H27:Y27"/>
    <mergeCell ref="Z27:AB27"/>
    <mergeCell ref="AC27:AE27"/>
    <mergeCell ref="AF27:AK27"/>
    <mergeCell ref="AL27:AQ27"/>
    <mergeCell ref="C26:D26"/>
    <mergeCell ref="E26:G26"/>
    <mergeCell ref="H26:Y26"/>
    <mergeCell ref="Z26:AB26"/>
    <mergeCell ref="AC26:AE26"/>
    <mergeCell ref="AF26:AK26"/>
    <mergeCell ref="AL24:AQ24"/>
    <mergeCell ref="C25:D25"/>
    <mergeCell ref="E25:G25"/>
    <mergeCell ref="H25:Y25"/>
    <mergeCell ref="Z25:AB25"/>
    <mergeCell ref="AC25:AE25"/>
    <mergeCell ref="AF25:AK25"/>
    <mergeCell ref="AL25:AQ25"/>
    <mergeCell ref="C24:D24"/>
    <mergeCell ref="E24:G24"/>
    <mergeCell ref="H24:Y24"/>
    <mergeCell ref="Z24:AB24"/>
    <mergeCell ref="AC24:AE24"/>
    <mergeCell ref="AF24:AK24"/>
    <mergeCell ref="AL22:AQ22"/>
    <mergeCell ref="C23:D23"/>
    <mergeCell ref="E23:G23"/>
    <mergeCell ref="H23:Y23"/>
    <mergeCell ref="Z23:AB23"/>
    <mergeCell ref="AC23:AE23"/>
    <mergeCell ref="AF23:AK23"/>
    <mergeCell ref="AL23:AQ23"/>
    <mergeCell ref="C22:D22"/>
    <mergeCell ref="E22:G22"/>
    <mergeCell ref="H22:Y22"/>
    <mergeCell ref="Z22:AB22"/>
    <mergeCell ref="AC22:AE22"/>
    <mergeCell ref="AF22:AK22"/>
    <mergeCell ref="AL20:AQ20"/>
    <mergeCell ref="C21:D21"/>
    <mergeCell ref="E21:G21"/>
    <mergeCell ref="H21:Y21"/>
    <mergeCell ref="Z21:AB21"/>
    <mergeCell ref="AC21:AE21"/>
    <mergeCell ref="AF21:AK21"/>
    <mergeCell ref="AL21:AQ21"/>
    <mergeCell ref="C20:D20"/>
    <mergeCell ref="E20:G20"/>
    <mergeCell ref="H20:Y20"/>
    <mergeCell ref="Z20:AB20"/>
    <mergeCell ref="AC20:AE20"/>
    <mergeCell ref="AF20:AK20"/>
    <mergeCell ref="AL17:AQ17"/>
    <mergeCell ref="C17:D17"/>
    <mergeCell ref="E17:G17"/>
    <mergeCell ref="H17:Y17"/>
    <mergeCell ref="Z17:AB17"/>
    <mergeCell ref="AC17:AE17"/>
    <mergeCell ref="AF17:AK17"/>
    <mergeCell ref="AL18:AQ18"/>
    <mergeCell ref="C19:D19"/>
    <mergeCell ref="E19:G19"/>
    <mergeCell ref="H19:Y19"/>
    <mergeCell ref="Z19:AB19"/>
    <mergeCell ref="AC19:AE19"/>
    <mergeCell ref="AF19:AK19"/>
    <mergeCell ref="AL19:AQ19"/>
    <mergeCell ref="C18:D18"/>
    <mergeCell ref="E18:G18"/>
    <mergeCell ref="H18:Y18"/>
    <mergeCell ref="Z18:AB18"/>
    <mergeCell ref="AC18:AE18"/>
    <mergeCell ref="AF18:AK18"/>
    <mergeCell ref="C16:D16"/>
    <mergeCell ref="E16:G16"/>
    <mergeCell ref="H16:Y16"/>
    <mergeCell ref="Z16:AB16"/>
    <mergeCell ref="AC16:AE16"/>
    <mergeCell ref="AF16:AK16"/>
    <mergeCell ref="AL16:AQ16"/>
    <mergeCell ref="B15:D15"/>
    <mergeCell ref="E15:G15"/>
    <mergeCell ref="H15:Y15"/>
    <mergeCell ref="Z15:AB15"/>
    <mergeCell ref="AC15:AE15"/>
    <mergeCell ref="AF15:AK15"/>
    <mergeCell ref="C31:D31"/>
    <mergeCell ref="C32:D32"/>
    <mergeCell ref="C33:D33"/>
    <mergeCell ref="B1:I1"/>
    <mergeCell ref="J1:AQ1"/>
    <mergeCell ref="B3:M4"/>
    <mergeCell ref="N3:Y4"/>
    <mergeCell ref="B5:M6"/>
    <mergeCell ref="N5:Y6"/>
    <mergeCell ref="B10:F10"/>
    <mergeCell ref="G10:V10"/>
    <mergeCell ref="W10:Y10"/>
    <mergeCell ref="Z10:AQ10"/>
    <mergeCell ref="B13:H13"/>
    <mergeCell ref="I13:AQ13"/>
    <mergeCell ref="B8:F8"/>
    <mergeCell ref="G8:AQ8"/>
    <mergeCell ref="B9:F9"/>
    <mergeCell ref="G9:L9"/>
    <mergeCell ref="M9:N9"/>
    <mergeCell ref="O9:V9"/>
    <mergeCell ref="W9:Y9"/>
    <mergeCell ref="Z9:AQ9"/>
    <mergeCell ref="AL15:AQ15"/>
    <mergeCell ref="H34:Y34"/>
    <mergeCell ref="Z34:AB34"/>
    <mergeCell ref="AC34:AE34"/>
    <mergeCell ref="AF34:AK34"/>
    <mergeCell ref="AL34:AQ34"/>
    <mergeCell ref="AC32:AE32"/>
    <mergeCell ref="AC33:AE33"/>
    <mergeCell ref="AF31:AK31"/>
    <mergeCell ref="AF32:AK32"/>
    <mergeCell ref="AF33:AK33"/>
  </mergeCells>
  <phoneticPr fontId="3" type="noConversion"/>
  <dataValidations count="1">
    <dataValidation type="textLength" operator="lessThanOrEqual"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63B1E46-B0F7-4038-8645-F08129E04D6F}">
      <formula1>4</formula1>
    </dataValidation>
  </dataValidations>
  <hyperlinks>
    <hyperlink ref="Z9" r:id="rId1" xr:uid="{257B54CD-F7B0-4FA9-AD84-836B40CC87BF}"/>
  </hyperlinks>
  <printOptions horizontalCentered="1" verticalCentered="1"/>
  <pageMargins left="0.15748031496062992" right="0.15748031496062992" top="0.78740157480314965" bottom="0.39370078740157483" header="0.31496062992125984" footer="0.31496062992125984"/>
  <pageSetup paperSize="9" scale="85" orientation="portrait" verticalDpi="0" r:id="rId2"/>
  <ignoredErrors>
    <ignoredError sqref="AC35:AK37 AC16:AK26 AC31:AK33 AC28:AK30 AD27:AK27" unlockedFormula="1"/>
  </ignoredErrors>
  <drawing r:id="rId3"/>
  <legacyDrawing r:id="rId4"/>
  <oleObjects>
    <mc:AlternateContent xmlns:mc="http://schemas.openxmlformats.org/markup-compatibility/2006">
      <mc:Choice Requires="x14">
        <oleObject progId="CorelDRAW.Graphic.13" shapeId="6145" r:id="rId5">
          <objectPr defaultSize="0" autoPict="0" r:id="rId6">
            <anchor moveWithCells="1" sizeWithCells="1">
              <from>
                <xdr:col>1</xdr:col>
                <xdr:colOff>142875</xdr:colOff>
                <xdr:row>0</xdr:row>
                <xdr:rowOff>0</xdr:rowOff>
              </from>
              <to>
                <xdr:col>6</xdr:col>
                <xdr:colOff>66675</xdr:colOff>
                <xdr:row>0</xdr:row>
                <xdr:rowOff>257175</xdr:rowOff>
              </to>
            </anchor>
          </objectPr>
        </oleObject>
      </mc:Choice>
      <mc:Fallback>
        <oleObject progId="CorelDRAW.Graphic.13" shapeId="6145"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58B-1D3D-46B6-9039-068A73A161C1}">
  <dimension ref="A1:CB41"/>
  <sheetViews>
    <sheetView showGridLines="0" tabSelected="1" topLeftCell="A8" zoomScale="70" zoomScaleNormal="70" zoomScaleSheetLayoutView="75" workbookViewId="0">
      <pane xSplit="6" ySplit="4" topLeftCell="AG12" activePane="bottomRight" state="frozen"/>
      <selection activeCell="A8" sqref="A8"/>
      <selection pane="topRight" activeCell="G8" sqref="G8"/>
      <selection pane="bottomLeft" activeCell="A12" sqref="A12"/>
      <selection pane="bottomRight" activeCell="BU23" sqref="BU23"/>
    </sheetView>
  </sheetViews>
  <sheetFormatPr defaultColWidth="8.7109375" defaultRowHeight="15" outlineLevelCol="1" x14ac:dyDescent="0.25"/>
  <cols>
    <col min="1" max="1" width="6.140625" style="1" customWidth="1" outlineLevel="1"/>
    <col min="2" max="2" width="23.140625" style="1" customWidth="1" outlineLevel="1"/>
    <col min="3" max="3" width="17.28515625" style="1" hidden="1" customWidth="1" outlineLevel="1"/>
    <col min="4" max="4" width="23.140625" style="1" hidden="1" customWidth="1" outlineLevel="1"/>
    <col min="5" max="5" width="17.28515625" style="1" hidden="1" customWidth="1" outlineLevel="1"/>
    <col min="6" max="6" width="32.28515625" style="1" customWidth="1" outlineLevel="1"/>
    <col min="7" max="34" width="6.7109375" style="1" customWidth="1"/>
    <col min="35" max="60" width="6.7109375" style="1" hidden="1" customWidth="1"/>
    <col min="61" max="61" width="13.28515625" style="38" customWidth="1"/>
    <col min="62" max="62" width="8.7109375" style="38"/>
    <col min="63" max="63" width="7.7109375" style="1" bestFit="1" customWidth="1"/>
    <col min="64" max="64" width="45.7109375" style="1" customWidth="1"/>
    <col min="65" max="65" width="16.42578125" style="1" hidden="1" customWidth="1"/>
    <col min="66" max="66" width="22.140625" style="1" customWidth="1"/>
    <col min="67" max="67" width="20.140625" style="1" customWidth="1"/>
    <col min="68" max="68" width="21.7109375" style="1" customWidth="1"/>
    <col min="69" max="69" width="16" style="1" customWidth="1"/>
    <col min="70" max="70" width="18.42578125" style="1" customWidth="1"/>
    <col min="71" max="71" width="21.7109375" style="1" customWidth="1"/>
    <col min="72" max="72" width="14.85546875" style="1" bestFit="1" customWidth="1"/>
    <col min="73" max="73" width="28.28515625" style="1" customWidth="1"/>
    <col min="74" max="74" width="4.7109375" style="1" customWidth="1"/>
    <col min="75" max="75" width="8.7109375" style="1"/>
    <col min="76" max="76" width="21" style="1" customWidth="1"/>
    <col min="77" max="77" width="6.140625" style="1" customWidth="1"/>
    <col min="78" max="78" width="18.85546875" style="1" bestFit="1" customWidth="1"/>
    <col min="79" max="166" width="8.7109375" style="1"/>
    <col min="167" max="167" width="30.85546875" style="1" customWidth="1"/>
    <col min="168" max="168" width="17.28515625" style="1" customWidth="1"/>
    <col min="169" max="170" width="0" style="1" hidden="1" customWidth="1"/>
    <col min="171" max="171" width="36.28515625" style="1" customWidth="1"/>
    <col min="172" max="183" width="7.28515625" style="1" customWidth="1"/>
    <col min="184" max="184" width="7.7109375" style="1" customWidth="1"/>
    <col min="185" max="193" width="7.28515625" style="1" customWidth="1"/>
    <col min="194" max="194" width="8.140625" style="1" customWidth="1"/>
    <col min="195" max="218" width="7.28515625" style="1" customWidth="1"/>
    <col min="219" max="267" width="0" style="1" hidden="1" customWidth="1"/>
    <col min="268" max="268" width="13.28515625" style="1" customWidth="1"/>
    <col min="269" max="270" width="8.7109375" style="1"/>
    <col min="271" max="281" width="0" style="1" hidden="1" customWidth="1"/>
    <col min="282" max="282" width="8.7109375" style="1"/>
    <col min="283" max="283" width="7.7109375" style="1" bestFit="1" customWidth="1"/>
    <col min="284" max="284" width="45.7109375" style="1" customWidth="1"/>
    <col min="285" max="285" width="16.42578125" style="1" customWidth="1"/>
    <col min="286" max="286" width="22.140625" style="1" customWidth="1"/>
    <col min="287" max="287" width="20.140625" style="1" customWidth="1"/>
    <col min="288" max="288" width="21.7109375" style="1" customWidth="1"/>
    <col min="289" max="289" width="16" style="1" customWidth="1"/>
    <col min="290" max="290" width="18.42578125" style="1" customWidth="1"/>
    <col min="291" max="291" width="21.7109375" style="1" customWidth="1"/>
    <col min="292" max="292" width="13.28515625" style="1" customWidth="1"/>
    <col min="293" max="293" width="28.28515625" style="1" customWidth="1"/>
    <col min="294" max="294" width="4.7109375" style="1" customWidth="1"/>
    <col min="295" max="295" width="7.7109375" style="1" bestFit="1" customWidth="1"/>
    <col min="296" max="296" width="45.7109375" style="1" customWidth="1"/>
    <col min="297" max="297" width="16.42578125" style="1" customWidth="1"/>
    <col min="298" max="298" width="22.140625" style="1" customWidth="1"/>
    <col min="299" max="299" width="20.140625" style="1" customWidth="1"/>
    <col min="300" max="300" width="21.7109375" style="1" customWidth="1"/>
    <col min="301" max="301" width="16" style="1" customWidth="1"/>
    <col min="302" max="302" width="18.42578125" style="1" customWidth="1"/>
    <col min="303" max="303" width="21.7109375" style="1" customWidth="1"/>
    <col min="304" max="304" width="13.28515625" style="1" customWidth="1"/>
    <col min="305" max="305" width="28.28515625" style="1" customWidth="1"/>
    <col min="306" max="329" width="0" style="1" hidden="1" customWidth="1"/>
    <col min="330" max="332" width="8.7109375" style="1"/>
    <col min="333" max="333" width="21" style="1" customWidth="1"/>
    <col min="334" max="422" width="8.7109375" style="1"/>
    <col min="423" max="423" width="30.85546875" style="1" customWidth="1"/>
    <col min="424" max="424" width="17.28515625" style="1" customWidth="1"/>
    <col min="425" max="426" width="0" style="1" hidden="1" customWidth="1"/>
    <col min="427" max="427" width="36.28515625" style="1" customWidth="1"/>
    <col min="428" max="439" width="7.28515625" style="1" customWidth="1"/>
    <col min="440" max="440" width="7.7109375" style="1" customWidth="1"/>
    <col min="441" max="449" width="7.28515625" style="1" customWidth="1"/>
    <col min="450" max="450" width="8.140625" style="1" customWidth="1"/>
    <col min="451" max="474" width="7.28515625" style="1" customWidth="1"/>
    <col min="475" max="523" width="0" style="1" hidden="1" customWidth="1"/>
    <col min="524" max="524" width="13.28515625" style="1" customWidth="1"/>
    <col min="525" max="526" width="8.7109375" style="1"/>
    <col min="527" max="537" width="0" style="1" hidden="1" customWidth="1"/>
    <col min="538" max="538" width="8.7109375" style="1"/>
    <col min="539" max="539" width="7.7109375" style="1" bestFit="1" customWidth="1"/>
    <col min="540" max="540" width="45.7109375" style="1" customWidth="1"/>
    <col min="541" max="541" width="16.42578125" style="1" customWidth="1"/>
    <col min="542" max="542" width="22.140625" style="1" customWidth="1"/>
    <col min="543" max="543" width="20.140625" style="1" customWidth="1"/>
    <col min="544" max="544" width="21.7109375" style="1" customWidth="1"/>
    <col min="545" max="545" width="16" style="1" customWidth="1"/>
    <col min="546" max="546" width="18.42578125" style="1" customWidth="1"/>
    <col min="547" max="547" width="21.7109375" style="1" customWidth="1"/>
    <col min="548" max="548" width="13.28515625" style="1" customWidth="1"/>
    <col min="549" max="549" width="28.28515625" style="1" customWidth="1"/>
    <col min="550" max="550" width="4.7109375" style="1" customWidth="1"/>
    <col min="551" max="551" width="7.7109375" style="1" bestFit="1" customWidth="1"/>
    <col min="552" max="552" width="45.7109375" style="1" customWidth="1"/>
    <col min="553" max="553" width="16.42578125" style="1" customWidth="1"/>
    <col min="554" max="554" width="22.140625" style="1" customWidth="1"/>
    <col min="555" max="555" width="20.140625" style="1" customWidth="1"/>
    <col min="556" max="556" width="21.7109375" style="1" customWidth="1"/>
    <col min="557" max="557" width="16" style="1" customWidth="1"/>
    <col min="558" max="558" width="18.42578125" style="1" customWidth="1"/>
    <col min="559" max="559" width="21.7109375" style="1" customWidth="1"/>
    <col min="560" max="560" width="13.28515625" style="1" customWidth="1"/>
    <col min="561" max="561" width="28.28515625" style="1" customWidth="1"/>
    <col min="562" max="585" width="0" style="1" hidden="1" customWidth="1"/>
    <col min="586" max="588" width="8.7109375" style="1"/>
    <col min="589" max="589" width="21" style="1" customWidth="1"/>
    <col min="590" max="678" width="8.7109375" style="1"/>
    <col min="679" max="679" width="30.85546875" style="1" customWidth="1"/>
    <col min="680" max="680" width="17.28515625" style="1" customWidth="1"/>
    <col min="681" max="682" width="0" style="1" hidden="1" customWidth="1"/>
    <col min="683" max="683" width="36.28515625" style="1" customWidth="1"/>
    <col min="684" max="695" width="7.28515625" style="1" customWidth="1"/>
    <col min="696" max="696" width="7.7109375" style="1" customWidth="1"/>
    <col min="697" max="705" width="7.28515625" style="1" customWidth="1"/>
    <col min="706" max="706" width="8.140625" style="1" customWidth="1"/>
    <col min="707" max="730" width="7.28515625" style="1" customWidth="1"/>
    <col min="731" max="779" width="0" style="1" hidden="1" customWidth="1"/>
    <col min="780" max="780" width="13.28515625" style="1" customWidth="1"/>
    <col min="781" max="782" width="8.7109375" style="1"/>
    <col min="783" max="793" width="0" style="1" hidden="1" customWidth="1"/>
    <col min="794" max="794" width="8.7109375" style="1"/>
    <col min="795" max="795" width="7.7109375" style="1" bestFit="1" customWidth="1"/>
    <col min="796" max="796" width="45.7109375" style="1" customWidth="1"/>
    <col min="797" max="797" width="16.42578125" style="1" customWidth="1"/>
    <col min="798" max="798" width="22.140625" style="1" customWidth="1"/>
    <col min="799" max="799" width="20.140625" style="1" customWidth="1"/>
    <col min="800" max="800" width="21.7109375" style="1" customWidth="1"/>
    <col min="801" max="801" width="16" style="1" customWidth="1"/>
    <col min="802" max="802" width="18.42578125" style="1" customWidth="1"/>
    <col min="803" max="803" width="21.7109375" style="1" customWidth="1"/>
    <col min="804" max="804" width="13.28515625" style="1" customWidth="1"/>
    <col min="805" max="805" width="28.28515625" style="1" customWidth="1"/>
    <col min="806" max="806" width="4.7109375" style="1" customWidth="1"/>
    <col min="807" max="807" width="7.7109375" style="1" bestFit="1" customWidth="1"/>
    <col min="808" max="808" width="45.7109375" style="1" customWidth="1"/>
    <col min="809" max="809" width="16.42578125" style="1" customWidth="1"/>
    <col min="810" max="810" width="22.140625" style="1" customWidth="1"/>
    <col min="811" max="811" width="20.140625" style="1" customWidth="1"/>
    <col min="812" max="812" width="21.7109375" style="1" customWidth="1"/>
    <col min="813" max="813" width="16" style="1" customWidth="1"/>
    <col min="814" max="814" width="18.42578125" style="1" customWidth="1"/>
    <col min="815" max="815" width="21.7109375" style="1" customWidth="1"/>
    <col min="816" max="816" width="13.28515625" style="1" customWidth="1"/>
    <col min="817" max="817" width="28.28515625" style="1" customWidth="1"/>
    <col min="818" max="841" width="0" style="1" hidden="1" customWidth="1"/>
    <col min="842" max="844" width="8.7109375" style="1"/>
    <col min="845" max="845" width="21" style="1" customWidth="1"/>
    <col min="846" max="934" width="8.7109375" style="1"/>
    <col min="935" max="935" width="30.85546875" style="1" customWidth="1"/>
    <col min="936" max="936" width="17.28515625" style="1" customWidth="1"/>
    <col min="937" max="938" width="0" style="1" hidden="1" customWidth="1"/>
    <col min="939" max="939" width="36.28515625" style="1" customWidth="1"/>
    <col min="940" max="951" width="7.28515625" style="1" customWidth="1"/>
    <col min="952" max="952" width="7.7109375" style="1" customWidth="1"/>
    <col min="953" max="961" width="7.28515625" style="1" customWidth="1"/>
    <col min="962" max="962" width="8.140625" style="1" customWidth="1"/>
    <col min="963" max="986" width="7.28515625" style="1" customWidth="1"/>
    <col min="987" max="1035" width="0" style="1" hidden="1" customWidth="1"/>
    <col min="1036" max="1036" width="13.28515625" style="1" customWidth="1"/>
    <col min="1037" max="1038" width="8.7109375" style="1"/>
    <col min="1039" max="1049" width="0" style="1" hidden="1" customWidth="1"/>
    <col min="1050" max="1050" width="8.7109375" style="1"/>
    <col min="1051" max="1051" width="7.7109375" style="1" bestFit="1" customWidth="1"/>
    <col min="1052" max="1052" width="45.7109375" style="1" customWidth="1"/>
    <col min="1053" max="1053" width="16.42578125" style="1" customWidth="1"/>
    <col min="1054" max="1054" width="22.140625" style="1" customWidth="1"/>
    <col min="1055" max="1055" width="20.140625" style="1" customWidth="1"/>
    <col min="1056" max="1056" width="21.7109375" style="1" customWidth="1"/>
    <col min="1057" max="1057" width="16" style="1" customWidth="1"/>
    <col min="1058" max="1058" width="18.42578125" style="1" customWidth="1"/>
    <col min="1059" max="1059" width="21.7109375" style="1" customWidth="1"/>
    <col min="1060" max="1060" width="13.28515625" style="1" customWidth="1"/>
    <col min="1061" max="1061" width="28.28515625" style="1" customWidth="1"/>
    <col min="1062" max="1062" width="4.7109375" style="1" customWidth="1"/>
    <col min="1063" max="1063" width="7.7109375" style="1" bestFit="1" customWidth="1"/>
    <col min="1064" max="1064" width="45.7109375" style="1" customWidth="1"/>
    <col min="1065" max="1065" width="16.42578125" style="1" customWidth="1"/>
    <col min="1066" max="1066" width="22.140625" style="1" customWidth="1"/>
    <col min="1067" max="1067" width="20.140625" style="1" customWidth="1"/>
    <col min="1068" max="1068" width="21.7109375" style="1" customWidth="1"/>
    <col min="1069" max="1069" width="16" style="1" customWidth="1"/>
    <col min="1070" max="1070" width="18.42578125" style="1" customWidth="1"/>
    <col min="1071" max="1071" width="21.7109375" style="1" customWidth="1"/>
    <col min="1072" max="1072" width="13.28515625" style="1" customWidth="1"/>
    <col min="1073" max="1073" width="28.28515625" style="1" customWidth="1"/>
    <col min="1074" max="1097" width="0" style="1" hidden="1" customWidth="1"/>
    <col min="1098" max="1100" width="8.7109375" style="1"/>
    <col min="1101" max="1101" width="21" style="1" customWidth="1"/>
    <col min="1102" max="1190" width="8.7109375" style="1"/>
    <col min="1191" max="1191" width="30.85546875" style="1" customWidth="1"/>
    <col min="1192" max="1192" width="17.28515625" style="1" customWidth="1"/>
    <col min="1193" max="1194" width="0" style="1" hidden="1" customWidth="1"/>
    <col min="1195" max="1195" width="36.28515625" style="1" customWidth="1"/>
    <col min="1196" max="1207" width="7.28515625" style="1" customWidth="1"/>
    <col min="1208" max="1208" width="7.7109375" style="1" customWidth="1"/>
    <col min="1209" max="1217" width="7.28515625" style="1" customWidth="1"/>
    <col min="1218" max="1218" width="8.140625" style="1" customWidth="1"/>
    <col min="1219" max="1242" width="7.28515625" style="1" customWidth="1"/>
    <col min="1243" max="1291" width="0" style="1" hidden="1" customWidth="1"/>
    <col min="1292" max="1292" width="13.28515625" style="1" customWidth="1"/>
    <col min="1293" max="1294" width="8.7109375" style="1"/>
    <col min="1295" max="1305" width="0" style="1" hidden="1" customWidth="1"/>
    <col min="1306" max="1306" width="8.7109375" style="1"/>
    <col min="1307" max="1307" width="7.7109375" style="1" bestFit="1" customWidth="1"/>
    <col min="1308" max="1308" width="45.7109375" style="1" customWidth="1"/>
    <col min="1309" max="1309" width="16.42578125" style="1" customWidth="1"/>
    <col min="1310" max="1310" width="22.140625" style="1" customWidth="1"/>
    <col min="1311" max="1311" width="20.140625" style="1" customWidth="1"/>
    <col min="1312" max="1312" width="21.7109375" style="1" customWidth="1"/>
    <col min="1313" max="1313" width="16" style="1" customWidth="1"/>
    <col min="1314" max="1314" width="18.42578125" style="1" customWidth="1"/>
    <col min="1315" max="1315" width="21.7109375" style="1" customWidth="1"/>
    <col min="1316" max="1316" width="13.28515625" style="1" customWidth="1"/>
    <col min="1317" max="1317" width="28.28515625" style="1" customWidth="1"/>
    <col min="1318" max="1318" width="4.7109375" style="1" customWidth="1"/>
    <col min="1319" max="1319" width="7.7109375" style="1" bestFit="1" customWidth="1"/>
    <col min="1320" max="1320" width="45.7109375" style="1" customWidth="1"/>
    <col min="1321" max="1321" width="16.42578125" style="1" customWidth="1"/>
    <col min="1322" max="1322" width="22.140625" style="1" customWidth="1"/>
    <col min="1323" max="1323" width="20.140625" style="1" customWidth="1"/>
    <col min="1324" max="1324" width="21.7109375" style="1" customWidth="1"/>
    <col min="1325" max="1325" width="16" style="1" customWidth="1"/>
    <col min="1326" max="1326" width="18.42578125" style="1" customWidth="1"/>
    <col min="1327" max="1327" width="21.7109375" style="1" customWidth="1"/>
    <col min="1328" max="1328" width="13.28515625" style="1" customWidth="1"/>
    <col min="1329" max="1329" width="28.28515625" style="1" customWidth="1"/>
    <col min="1330" max="1353" width="0" style="1" hidden="1" customWidth="1"/>
    <col min="1354" max="1356" width="8.7109375" style="1"/>
    <col min="1357" max="1357" width="21" style="1" customWidth="1"/>
    <col min="1358" max="1446" width="8.7109375" style="1"/>
    <col min="1447" max="1447" width="30.85546875" style="1" customWidth="1"/>
    <col min="1448" max="1448" width="17.28515625" style="1" customWidth="1"/>
    <col min="1449" max="1450" width="0" style="1" hidden="1" customWidth="1"/>
    <col min="1451" max="1451" width="36.28515625" style="1" customWidth="1"/>
    <col min="1452" max="1463" width="7.28515625" style="1" customWidth="1"/>
    <col min="1464" max="1464" width="7.7109375" style="1" customWidth="1"/>
    <col min="1465" max="1473" width="7.28515625" style="1" customWidth="1"/>
    <col min="1474" max="1474" width="8.140625" style="1" customWidth="1"/>
    <col min="1475" max="1498" width="7.28515625" style="1" customWidth="1"/>
    <col min="1499" max="1547" width="0" style="1" hidden="1" customWidth="1"/>
    <col min="1548" max="1548" width="13.28515625" style="1" customWidth="1"/>
    <col min="1549" max="1550" width="8.7109375" style="1"/>
    <col min="1551" max="1561" width="0" style="1" hidden="1" customWidth="1"/>
    <col min="1562" max="1562" width="8.7109375" style="1"/>
    <col min="1563" max="1563" width="7.7109375" style="1" bestFit="1" customWidth="1"/>
    <col min="1564" max="1564" width="45.7109375" style="1" customWidth="1"/>
    <col min="1565" max="1565" width="16.42578125" style="1" customWidth="1"/>
    <col min="1566" max="1566" width="22.140625" style="1" customWidth="1"/>
    <col min="1567" max="1567" width="20.140625" style="1" customWidth="1"/>
    <col min="1568" max="1568" width="21.7109375" style="1" customWidth="1"/>
    <col min="1569" max="1569" width="16" style="1" customWidth="1"/>
    <col min="1570" max="1570" width="18.42578125" style="1" customWidth="1"/>
    <col min="1571" max="1571" width="21.7109375" style="1" customWidth="1"/>
    <col min="1572" max="1572" width="13.28515625" style="1" customWidth="1"/>
    <col min="1573" max="1573" width="28.28515625" style="1" customWidth="1"/>
    <col min="1574" max="1574" width="4.7109375" style="1" customWidth="1"/>
    <col min="1575" max="1575" width="7.7109375" style="1" bestFit="1" customWidth="1"/>
    <col min="1576" max="1576" width="45.7109375" style="1" customWidth="1"/>
    <col min="1577" max="1577" width="16.42578125" style="1" customWidth="1"/>
    <col min="1578" max="1578" width="22.140625" style="1" customWidth="1"/>
    <col min="1579" max="1579" width="20.140625" style="1" customWidth="1"/>
    <col min="1580" max="1580" width="21.7109375" style="1" customWidth="1"/>
    <col min="1581" max="1581" width="16" style="1" customWidth="1"/>
    <col min="1582" max="1582" width="18.42578125" style="1" customWidth="1"/>
    <col min="1583" max="1583" width="21.7109375" style="1" customWidth="1"/>
    <col min="1584" max="1584" width="13.28515625" style="1" customWidth="1"/>
    <col min="1585" max="1585" width="28.28515625" style="1" customWidth="1"/>
    <col min="1586" max="1609" width="0" style="1" hidden="1" customWidth="1"/>
    <col min="1610" max="1612" width="8.7109375" style="1"/>
    <col min="1613" max="1613" width="21" style="1" customWidth="1"/>
    <col min="1614" max="1702" width="8.7109375" style="1"/>
    <col min="1703" max="1703" width="30.85546875" style="1" customWidth="1"/>
    <col min="1704" max="1704" width="17.28515625" style="1" customWidth="1"/>
    <col min="1705" max="1706" width="0" style="1" hidden="1" customWidth="1"/>
    <col min="1707" max="1707" width="36.28515625" style="1" customWidth="1"/>
    <col min="1708" max="1719" width="7.28515625" style="1" customWidth="1"/>
    <col min="1720" max="1720" width="7.7109375" style="1" customWidth="1"/>
    <col min="1721" max="1729" width="7.28515625" style="1" customWidth="1"/>
    <col min="1730" max="1730" width="8.140625" style="1" customWidth="1"/>
    <col min="1731" max="1754" width="7.28515625" style="1" customWidth="1"/>
    <col min="1755" max="1803" width="0" style="1" hidden="1" customWidth="1"/>
    <col min="1804" max="1804" width="13.28515625" style="1" customWidth="1"/>
    <col min="1805" max="1806" width="8.7109375" style="1"/>
    <col min="1807" max="1817" width="0" style="1" hidden="1" customWidth="1"/>
    <col min="1818" max="1818" width="8.7109375" style="1"/>
    <col min="1819" max="1819" width="7.7109375" style="1" bestFit="1" customWidth="1"/>
    <col min="1820" max="1820" width="45.7109375" style="1" customWidth="1"/>
    <col min="1821" max="1821" width="16.42578125" style="1" customWidth="1"/>
    <col min="1822" max="1822" width="22.140625" style="1" customWidth="1"/>
    <col min="1823" max="1823" width="20.140625" style="1" customWidth="1"/>
    <col min="1824" max="1824" width="21.7109375" style="1" customWidth="1"/>
    <col min="1825" max="1825" width="16" style="1" customWidth="1"/>
    <col min="1826" max="1826" width="18.42578125" style="1" customWidth="1"/>
    <col min="1827" max="1827" width="21.7109375" style="1" customWidth="1"/>
    <col min="1828" max="1828" width="13.28515625" style="1" customWidth="1"/>
    <col min="1829" max="1829" width="28.28515625" style="1" customWidth="1"/>
    <col min="1830" max="1830" width="4.7109375" style="1" customWidth="1"/>
    <col min="1831" max="1831" width="7.7109375" style="1" bestFit="1" customWidth="1"/>
    <col min="1832" max="1832" width="45.7109375" style="1" customWidth="1"/>
    <col min="1833" max="1833" width="16.42578125" style="1" customWidth="1"/>
    <col min="1834" max="1834" width="22.140625" style="1" customWidth="1"/>
    <col min="1835" max="1835" width="20.140625" style="1" customWidth="1"/>
    <col min="1836" max="1836" width="21.7109375" style="1" customWidth="1"/>
    <col min="1837" max="1837" width="16" style="1" customWidth="1"/>
    <col min="1838" max="1838" width="18.42578125" style="1" customWidth="1"/>
    <col min="1839" max="1839" width="21.7109375" style="1" customWidth="1"/>
    <col min="1840" max="1840" width="13.28515625" style="1" customWidth="1"/>
    <col min="1841" max="1841" width="28.28515625" style="1" customWidth="1"/>
    <col min="1842" max="1865" width="0" style="1" hidden="1" customWidth="1"/>
    <col min="1866" max="1868" width="8.7109375" style="1"/>
    <col min="1869" max="1869" width="21" style="1" customWidth="1"/>
    <col min="1870" max="1958" width="8.7109375" style="1"/>
    <col min="1959" max="1959" width="30.85546875" style="1" customWidth="1"/>
    <col min="1960" max="1960" width="17.28515625" style="1" customWidth="1"/>
    <col min="1961" max="1962" width="0" style="1" hidden="1" customWidth="1"/>
    <col min="1963" max="1963" width="36.28515625" style="1" customWidth="1"/>
    <col min="1964" max="1975" width="7.28515625" style="1" customWidth="1"/>
    <col min="1976" max="1976" width="7.7109375" style="1" customWidth="1"/>
    <col min="1977" max="1985" width="7.28515625" style="1" customWidth="1"/>
    <col min="1986" max="1986" width="8.140625" style="1" customWidth="1"/>
    <col min="1987" max="2010" width="7.28515625" style="1" customWidth="1"/>
    <col min="2011" max="2059" width="0" style="1" hidden="1" customWidth="1"/>
    <col min="2060" max="2060" width="13.28515625" style="1" customWidth="1"/>
    <col min="2061" max="2062" width="8.7109375" style="1"/>
    <col min="2063" max="2073" width="0" style="1" hidden="1" customWidth="1"/>
    <col min="2074" max="2074" width="8.7109375" style="1"/>
    <col min="2075" max="2075" width="7.7109375" style="1" bestFit="1" customWidth="1"/>
    <col min="2076" max="2076" width="45.7109375" style="1" customWidth="1"/>
    <col min="2077" max="2077" width="16.42578125" style="1" customWidth="1"/>
    <col min="2078" max="2078" width="22.140625" style="1" customWidth="1"/>
    <col min="2079" max="2079" width="20.140625" style="1" customWidth="1"/>
    <col min="2080" max="2080" width="21.7109375" style="1" customWidth="1"/>
    <col min="2081" max="2081" width="16" style="1" customWidth="1"/>
    <col min="2082" max="2082" width="18.42578125" style="1" customWidth="1"/>
    <col min="2083" max="2083" width="21.7109375" style="1" customWidth="1"/>
    <col min="2084" max="2084" width="13.28515625" style="1" customWidth="1"/>
    <col min="2085" max="2085" width="28.28515625" style="1" customWidth="1"/>
    <col min="2086" max="2086" width="4.7109375" style="1" customWidth="1"/>
    <col min="2087" max="2087" width="7.7109375" style="1" bestFit="1" customWidth="1"/>
    <col min="2088" max="2088" width="45.7109375" style="1" customWidth="1"/>
    <col min="2089" max="2089" width="16.42578125" style="1" customWidth="1"/>
    <col min="2090" max="2090" width="22.140625" style="1" customWidth="1"/>
    <col min="2091" max="2091" width="20.140625" style="1" customWidth="1"/>
    <col min="2092" max="2092" width="21.7109375" style="1" customWidth="1"/>
    <col min="2093" max="2093" width="16" style="1" customWidth="1"/>
    <col min="2094" max="2094" width="18.42578125" style="1" customWidth="1"/>
    <col min="2095" max="2095" width="21.7109375" style="1" customWidth="1"/>
    <col min="2096" max="2096" width="13.28515625" style="1" customWidth="1"/>
    <col min="2097" max="2097" width="28.28515625" style="1" customWidth="1"/>
    <col min="2098" max="2121" width="0" style="1" hidden="1" customWidth="1"/>
    <col min="2122" max="2124" width="8.7109375" style="1"/>
    <col min="2125" max="2125" width="21" style="1" customWidth="1"/>
    <col min="2126" max="2214" width="8.7109375" style="1"/>
    <col min="2215" max="2215" width="30.85546875" style="1" customWidth="1"/>
    <col min="2216" max="2216" width="17.28515625" style="1" customWidth="1"/>
    <col min="2217" max="2218" width="0" style="1" hidden="1" customWidth="1"/>
    <col min="2219" max="2219" width="36.28515625" style="1" customWidth="1"/>
    <col min="2220" max="2231" width="7.28515625" style="1" customWidth="1"/>
    <col min="2232" max="2232" width="7.7109375" style="1" customWidth="1"/>
    <col min="2233" max="2241" width="7.28515625" style="1" customWidth="1"/>
    <col min="2242" max="2242" width="8.140625" style="1" customWidth="1"/>
    <col min="2243" max="2266" width="7.28515625" style="1" customWidth="1"/>
    <col min="2267" max="2315" width="0" style="1" hidden="1" customWidth="1"/>
    <col min="2316" max="2316" width="13.28515625" style="1" customWidth="1"/>
    <col min="2317" max="2318" width="8.7109375" style="1"/>
    <col min="2319" max="2329" width="0" style="1" hidden="1" customWidth="1"/>
    <col min="2330" max="2330" width="8.7109375" style="1"/>
    <col min="2331" max="2331" width="7.7109375" style="1" bestFit="1" customWidth="1"/>
    <col min="2332" max="2332" width="45.7109375" style="1" customWidth="1"/>
    <col min="2333" max="2333" width="16.42578125" style="1" customWidth="1"/>
    <col min="2334" max="2334" width="22.140625" style="1" customWidth="1"/>
    <col min="2335" max="2335" width="20.140625" style="1" customWidth="1"/>
    <col min="2336" max="2336" width="21.7109375" style="1" customWidth="1"/>
    <col min="2337" max="2337" width="16" style="1" customWidth="1"/>
    <col min="2338" max="2338" width="18.42578125" style="1" customWidth="1"/>
    <col min="2339" max="2339" width="21.7109375" style="1" customWidth="1"/>
    <col min="2340" max="2340" width="13.28515625" style="1" customWidth="1"/>
    <col min="2341" max="2341" width="28.28515625" style="1" customWidth="1"/>
    <col min="2342" max="2342" width="4.7109375" style="1" customWidth="1"/>
    <col min="2343" max="2343" width="7.7109375" style="1" bestFit="1" customWidth="1"/>
    <col min="2344" max="2344" width="45.7109375" style="1" customWidth="1"/>
    <col min="2345" max="2345" width="16.42578125" style="1" customWidth="1"/>
    <col min="2346" max="2346" width="22.140625" style="1" customWidth="1"/>
    <col min="2347" max="2347" width="20.140625" style="1" customWidth="1"/>
    <col min="2348" max="2348" width="21.7109375" style="1" customWidth="1"/>
    <col min="2349" max="2349" width="16" style="1" customWidth="1"/>
    <col min="2350" max="2350" width="18.42578125" style="1" customWidth="1"/>
    <col min="2351" max="2351" width="21.7109375" style="1" customWidth="1"/>
    <col min="2352" max="2352" width="13.28515625" style="1" customWidth="1"/>
    <col min="2353" max="2353" width="28.28515625" style="1" customWidth="1"/>
    <col min="2354" max="2377" width="0" style="1" hidden="1" customWidth="1"/>
    <col min="2378" max="2380" width="8.7109375" style="1"/>
    <col min="2381" max="2381" width="21" style="1" customWidth="1"/>
    <col min="2382" max="2470" width="8.7109375" style="1"/>
    <col min="2471" max="2471" width="30.85546875" style="1" customWidth="1"/>
    <col min="2472" max="2472" width="17.28515625" style="1" customWidth="1"/>
    <col min="2473" max="2474" width="0" style="1" hidden="1" customWidth="1"/>
    <col min="2475" max="2475" width="36.28515625" style="1" customWidth="1"/>
    <col min="2476" max="2487" width="7.28515625" style="1" customWidth="1"/>
    <col min="2488" max="2488" width="7.7109375" style="1" customWidth="1"/>
    <col min="2489" max="2497" width="7.28515625" style="1" customWidth="1"/>
    <col min="2498" max="2498" width="8.140625" style="1" customWidth="1"/>
    <col min="2499" max="2522" width="7.28515625" style="1" customWidth="1"/>
    <col min="2523" max="2571" width="0" style="1" hidden="1" customWidth="1"/>
    <col min="2572" max="2572" width="13.28515625" style="1" customWidth="1"/>
    <col min="2573" max="2574" width="8.7109375" style="1"/>
    <col min="2575" max="2585" width="0" style="1" hidden="1" customWidth="1"/>
    <col min="2586" max="2586" width="8.7109375" style="1"/>
    <col min="2587" max="2587" width="7.7109375" style="1" bestFit="1" customWidth="1"/>
    <col min="2588" max="2588" width="45.7109375" style="1" customWidth="1"/>
    <col min="2589" max="2589" width="16.42578125" style="1" customWidth="1"/>
    <col min="2590" max="2590" width="22.140625" style="1" customWidth="1"/>
    <col min="2591" max="2591" width="20.140625" style="1" customWidth="1"/>
    <col min="2592" max="2592" width="21.7109375" style="1" customWidth="1"/>
    <col min="2593" max="2593" width="16" style="1" customWidth="1"/>
    <col min="2594" max="2594" width="18.42578125" style="1" customWidth="1"/>
    <col min="2595" max="2595" width="21.7109375" style="1" customWidth="1"/>
    <col min="2596" max="2596" width="13.28515625" style="1" customWidth="1"/>
    <col min="2597" max="2597" width="28.28515625" style="1" customWidth="1"/>
    <col min="2598" max="2598" width="4.7109375" style="1" customWidth="1"/>
    <col min="2599" max="2599" width="7.7109375" style="1" bestFit="1" customWidth="1"/>
    <col min="2600" max="2600" width="45.7109375" style="1" customWidth="1"/>
    <col min="2601" max="2601" width="16.42578125" style="1" customWidth="1"/>
    <col min="2602" max="2602" width="22.140625" style="1" customWidth="1"/>
    <col min="2603" max="2603" width="20.140625" style="1" customWidth="1"/>
    <col min="2604" max="2604" width="21.7109375" style="1" customWidth="1"/>
    <col min="2605" max="2605" width="16" style="1" customWidth="1"/>
    <col min="2606" max="2606" width="18.42578125" style="1" customWidth="1"/>
    <col min="2607" max="2607" width="21.7109375" style="1" customWidth="1"/>
    <col min="2608" max="2608" width="13.28515625" style="1" customWidth="1"/>
    <col min="2609" max="2609" width="28.28515625" style="1" customWidth="1"/>
    <col min="2610" max="2633" width="0" style="1" hidden="1" customWidth="1"/>
    <col min="2634" max="2636" width="8.7109375" style="1"/>
    <col min="2637" max="2637" width="21" style="1" customWidth="1"/>
    <col min="2638" max="2726" width="8.7109375" style="1"/>
    <col min="2727" max="2727" width="30.85546875" style="1" customWidth="1"/>
    <col min="2728" max="2728" width="17.28515625" style="1" customWidth="1"/>
    <col min="2729" max="2730" width="0" style="1" hidden="1" customWidth="1"/>
    <col min="2731" max="2731" width="36.28515625" style="1" customWidth="1"/>
    <col min="2732" max="2743" width="7.28515625" style="1" customWidth="1"/>
    <col min="2744" max="2744" width="7.7109375" style="1" customWidth="1"/>
    <col min="2745" max="2753" width="7.28515625" style="1" customWidth="1"/>
    <col min="2754" max="2754" width="8.140625" style="1" customWidth="1"/>
    <col min="2755" max="2778" width="7.28515625" style="1" customWidth="1"/>
    <col min="2779" max="2827" width="0" style="1" hidden="1" customWidth="1"/>
    <col min="2828" max="2828" width="13.28515625" style="1" customWidth="1"/>
    <col min="2829" max="2830" width="8.7109375" style="1"/>
    <col min="2831" max="2841" width="0" style="1" hidden="1" customWidth="1"/>
    <col min="2842" max="2842" width="8.7109375" style="1"/>
    <col min="2843" max="2843" width="7.7109375" style="1" bestFit="1" customWidth="1"/>
    <col min="2844" max="2844" width="45.7109375" style="1" customWidth="1"/>
    <col min="2845" max="2845" width="16.42578125" style="1" customWidth="1"/>
    <col min="2846" max="2846" width="22.140625" style="1" customWidth="1"/>
    <col min="2847" max="2847" width="20.140625" style="1" customWidth="1"/>
    <col min="2848" max="2848" width="21.7109375" style="1" customWidth="1"/>
    <col min="2849" max="2849" width="16" style="1" customWidth="1"/>
    <col min="2850" max="2850" width="18.42578125" style="1" customWidth="1"/>
    <col min="2851" max="2851" width="21.7109375" style="1" customWidth="1"/>
    <col min="2852" max="2852" width="13.28515625" style="1" customWidth="1"/>
    <col min="2853" max="2853" width="28.28515625" style="1" customWidth="1"/>
    <col min="2854" max="2854" width="4.7109375" style="1" customWidth="1"/>
    <col min="2855" max="2855" width="7.7109375" style="1" bestFit="1" customWidth="1"/>
    <col min="2856" max="2856" width="45.7109375" style="1" customWidth="1"/>
    <col min="2857" max="2857" width="16.42578125" style="1" customWidth="1"/>
    <col min="2858" max="2858" width="22.140625" style="1" customWidth="1"/>
    <col min="2859" max="2859" width="20.140625" style="1" customWidth="1"/>
    <col min="2860" max="2860" width="21.7109375" style="1" customWidth="1"/>
    <col min="2861" max="2861" width="16" style="1" customWidth="1"/>
    <col min="2862" max="2862" width="18.42578125" style="1" customWidth="1"/>
    <col min="2863" max="2863" width="21.7109375" style="1" customWidth="1"/>
    <col min="2864" max="2864" width="13.28515625" style="1" customWidth="1"/>
    <col min="2865" max="2865" width="28.28515625" style="1" customWidth="1"/>
    <col min="2866" max="2889" width="0" style="1" hidden="1" customWidth="1"/>
    <col min="2890" max="2892" width="8.7109375" style="1"/>
    <col min="2893" max="2893" width="21" style="1" customWidth="1"/>
    <col min="2894" max="2982" width="8.7109375" style="1"/>
    <col min="2983" max="2983" width="30.85546875" style="1" customWidth="1"/>
    <col min="2984" max="2984" width="17.28515625" style="1" customWidth="1"/>
    <col min="2985" max="2986" width="0" style="1" hidden="1" customWidth="1"/>
    <col min="2987" max="2987" width="36.28515625" style="1" customWidth="1"/>
    <col min="2988" max="2999" width="7.28515625" style="1" customWidth="1"/>
    <col min="3000" max="3000" width="7.7109375" style="1" customWidth="1"/>
    <col min="3001" max="3009" width="7.28515625" style="1" customWidth="1"/>
    <col min="3010" max="3010" width="8.140625" style="1" customWidth="1"/>
    <col min="3011" max="3034" width="7.28515625" style="1" customWidth="1"/>
    <col min="3035" max="3083" width="0" style="1" hidden="1" customWidth="1"/>
    <col min="3084" max="3084" width="13.28515625" style="1" customWidth="1"/>
    <col min="3085" max="3086" width="8.7109375" style="1"/>
    <col min="3087" max="3097" width="0" style="1" hidden="1" customWidth="1"/>
    <col min="3098" max="3098" width="8.7109375" style="1"/>
    <col min="3099" max="3099" width="7.7109375" style="1" bestFit="1" customWidth="1"/>
    <col min="3100" max="3100" width="45.7109375" style="1" customWidth="1"/>
    <col min="3101" max="3101" width="16.42578125" style="1" customWidth="1"/>
    <col min="3102" max="3102" width="22.140625" style="1" customWidth="1"/>
    <col min="3103" max="3103" width="20.140625" style="1" customWidth="1"/>
    <col min="3104" max="3104" width="21.7109375" style="1" customWidth="1"/>
    <col min="3105" max="3105" width="16" style="1" customWidth="1"/>
    <col min="3106" max="3106" width="18.42578125" style="1" customWidth="1"/>
    <col min="3107" max="3107" width="21.7109375" style="1" customWidth="1"/>
    <col min="3108" max="3108" width="13.28515625" style="1" customWidth="1"/>
    <col min="3109" max="3109" width="28.28515625" style="1" customWidth="1"/>
    <col min="3110" max="3110" width="4.7109375" style="1" customWidth="1"/>
    <col min="3111" max="3111" width="7.7109375" style="1" bestFit="1" customWidth="1"/>
    <col min="3112" max="3112" width="45.7109375" style="1" customWidth="1"/>
    <col min="3113" max="3113" width="16.42578125" style="1" customWidth="1"/>
    <col min="3114" max="3114" width="22.140625" style="1" customWidth="1"/>
    <col min="3115" max="3115" width="20.140625" style="1" customWidth="1"/>
    <col min="3116" max="3116" width="21.7109375" style="1" customWidth="1"/>
    <col min="3117" max="3117" width="16" style="1" customWidth="1"/>
    <col min="3118" max="3118" width="18.42578125" style="1" customWidth="1"/>
    <col min="3119" max="3119" width="21.7109375" style="1" customWidth="1"/>
    <col min="3120" max="3120" width="13.28515625" style="1" customWidth="1"/>
    <col min="3121" max="3121" width="28.28515625" style="1" customWidth="1"/>
    <col min="3122" max="3145" width="0" style="1" hidden="1" customWidth="1"/>
    <col min="3146" max="3148" width="8.7109375" style="1"/>
    <col min="3149" max="3149" width="21" style="1" customWidth="1"/>
    <col min="3150" max="3238" width="8.7109375" style="1"/>
    <col min="3239" max="3239" width="30.85546875" style="1" customWidth="1"/>
    <col min="3240" max="3240" width="17.28515625" style="1" customWidth="1"/>
    <col min="3241" max="3242" width="0" style="1" hidden="1" customWidth="1"/>
    <col min="3243" max="3243" width="36.28515625" style="1" customWidth="1"/>
    <col min="3244" max="3255" width="7.28515625" style="1" customWidth="1"/>
    <col min="3256" max="3256" width="7.7109375" style="1" customWidth="1"/>
    <col min="3257" max="3265" width="7.28515625" style="1" customWidth="1"/>
    <col min="3266" max="3266" width="8.140625" style="1" customWidth="1"/>
    <col min="3267" max="3290" width="7.28515625" style="1" customWidth="1"/>
    <col min="3291" max="3339" width="0" style="1" hidden="1" customWidth="1"/>
    <col min="3340" max="3340" width="13.28515625" style="1" customWidth="1"/>
    <col min="3341" max="3342" width="8.7109375" style="1"/>
    <col min="3343" max="3353" width="0" style="1" hidden="1" customWidth="1"/>
    <col min="3354" max="3354" width="8.7109375" style="1"/>
    <col min="3355" max="3355" width="7.7109375" style="1" bestFit="1" customWidth="1"/>
    <col min="3356" max="3356" width="45.7109375" style="1" customWidth="1"/>
    <col min="3357" max="3357" width="16.42578125" style="1" customWidth="1"/>
    <col min="3358" max="3358" width="22.140625" style="1" customWidth="1"/>
    <col min="3359" max="3359" width="20.140625" style="1" customWidth="1"/>
    <col min="3360" max="3360" width="21.7109375" style="1" customWidth="1"/>
    <col min="3361" max="3361" width="16" style="1" customWidth="1"/>
    <col min="3362" max="3362" width="18.42578125" style="1" customWidth="1"/>
    <col min="3363" max="3363" width="21.7109375" style="1" customWidth="1"/>
    <col min="3364" max="3364" width="13.28515625" style="1" customWidth="1"/>
    <col min="3365" max="3365" width="28.28515625" style="1" customWidth="1"/>
    <col min="3366" max="3366" width="4.7109375" style="1" customWidth="1"/>
    <col min="3367" max="3367" width="7.7109375" style="1" bestFit="1" customWidth="1"/>
    <col min="3368" max="3368" width="45.7109375" style="1" customWidth="1"/>
    <col min="3369" max="3369" width="16.42578125" style="1" customWidth="1"/>
    <col min="3370" max="3370" width="22.140625" style="1" customWidth="1"/>
    <col min="3371" max="3371" width="20.140625" style="1" customWidth="1"/>
    <col min="3372" max="3372" width="21.7109375" style="1" customWidth="1"/>
    <col min="3373" max="3373" width="16" style="1" customWidth="1"/>
    <col min="3374" max="3374" width="18.42578125" style="1" customWidth="1"/>
    <col min="3375" max="3375" width="21.7109375" style="1" customWidth="1"/>
    <col min="3376" max="3376" width="13.28515625" style="1" customWidth="1"/>
    <col min="3377" max="3377" width="28.28515625" style="1" customWidth="1"/>
    <col min="3378" max="3401" width="0" style="1" hidden="1" customWidth="1"/>
    <col min="3402" max="3404" width="8.7109375" style="1"/>
    <col min="3405" max="3405" width="21" style="1" customWidth="1"/>
    <col min="3406" max="3494" width="8.7109375" style="1"/>
    <col min="3495" max="3495" width="30.85546875" style="1" customWidth="1"/>
    <col min="3496" max="3496" width="17.28515625" style="1" customWidth="1"/>
    <col min="3497" max="3498" width="0" style="1" hidden="1" customWidth="1"/>
    <col min="3499" max="3499" width="36.28515625" style="1" customWidth="1"/>
    <col min="3500" max="3511" width="7.28515625" style="1" customWidth="1"/>
    <col min="3512" max="3512" width="7.7109375" style="1" customWidth="1"/>
    <col min="3513" max="3521" width="7.28515625" style="1" customWidth="1"/>
    <col min="3522" max="3522" width="8.140625" style="1" customWidth="1"/>
    <col min="3523" max="3546" width="7.28515625" style="1" customWidth="1"/>
    <col min="3547" max="3595" width="0" style="1" hidden="1" customWidth="1"/>
    <col min="3596" max="3596" width="13.28515625" style="1" customWidth="1"/>
    <col min="3597" max="3598" width="8.7109375" style="1"/>
    <col min="3599" max="3609" width="0" style="1" hidden="1" customWidth="1"/>
    <col min="3610" max="3610" width="8.7109375" style="1"/>
    <col min="3611" max="3611" width="7.7109375" style="1" bestFit="1" customWidth="1"/>
    <col min="3612" max="3612" width="45.7109375" style="1" customWidth="1"/>
    <col min="3613" max="3613" width="16.42578125" style="1" customWidth="1"/>
    <col min="3614" max="3614" width="22.140625" style="1" customWidth="1"/>
    <col min="3615" max="3615" width="20.140625" style="1" customWidth="1"/>
    <col min="3616" max="3616" width="21.7109375" style="1" customWidth="1"/>
    <col min="3617" max="3617" width="16" style="1" customWidth="1"/>
    <col min="3618" max="3618" width="18.42578125" style="1" customWidth="1"/>
    <col min="3619" max="3619" width="21.7109375" style="1" customWidth="1"/>
    <col min="3620" max="3620" width="13.28515625" style="1" customWidth="1"/>
    <col min="3621" max="3621" width="28.28515625" style="1" customWidth="1"/>
    <col min="3622" max="3622" width="4.7109375" style="1" customWidth="1"/>
    <col min="3623" max="3623" width="7.7109375" style="1" bestFit="1" customWidth="1"/>
    <col min="3624" max="3624" width="45.7109375" style="1" customWidth="1"/>
    <col min="3625" max="3625" width="16.42578125" style="1" customWidth="1"/>
    <col min="3626" max="3626" width="22.140625" style="1" customWidth="1"/>
    <col min="3627" max="3627" width="20.140625" style="1" customWidth="1"/>
    <col min="3628" max="3628" width="21.7109375" style="1" customWidth="1"/>
    <col min="3629" max="3629" width="16" style="1" customWidth="1"/>
    <col min="3630" max="3630" width="18.42578125" style="1" customWidth="1"/>
    <col min="3631" max="3631" width="21.7109375" style="1" customWidth="1"/>
    <col min="3632" max="3632" width="13.28515625" style="1" customWidth="1"/>
    <col min="3633" max="3633" width="28.28515625" style="1" customWidth="1"/>
    <col min="3634" max="3657" width="0" style="1" hidden="1" customWidth="1"/>
    <col min="3658" max="3660" width="8.7109375" style="1"/>
    <col min="3661" max="3661" width="21" style="1" customWidth="1"/>
    <col min="3662" max="3750" width="8.7109375" style="1"/>
    <col min="3751" max="3751" width="30.85546875" style="1" customWidth="1"/>
    <col min="3752" max="3752" width="17.28515625" style="1" customWidth="1"/>
    <col min="3753" max="3754" width="0" style="1" hidden="1" customWidth="1"/>
    <col min="3755" max="3755" width="36.28515625" style="1" customWidth="1"/>
    <col min="3756" max="3767" width="7.28515625" style="1" customWidth="1"/>
    <col min="3768" max="3768" width="7.7109375" style="1" customWidth="1"/>
    <col min="3769" max="3777" width="7.28515625" style="1" customWidth="1"/>
    <col min="3778" max="3778" width="8.140625" style="1" customWidth="1"/>
    <col min="3779" max="3802" width="7.28515625" style="1" customWidth="1"/>
    <col min="3803" max="3851" width="0" style="1" hidden="1" customWidth="1"/>
    <col min="3852" max="3852" width="13.28515625" style="1" customWidth="1"/>
    <col min="3853" max="3854" width="8.7109375" style="1"/>
    <col min="3855" max="3865" width="0" style="1" hidden="1" customWidth="1"/>
    <col min="3866" max="3866" width="8.7109375" style="1"/>
    <col min="3867" max="3867" width="7.7109375" style="1" bestFit="1" customWidth="1"/>
    <col min="3868" max="3868" width="45.7109375" style="1" customWidth="1"/>
    <col min="3869" max="3869" width="16.42578125" style="1" customWidth="1"/>
    <col min="3870" max="3870" width="22.140625" style="1" customWidth="1"/>
    <col min="3871" max="3871" width="20.140625" style="1" customWidth="1"/>
    <col min="3872" max="3872" width="21.7109375" style="1" customWidth="1"/>
    <col min="3873" max="3873" width="16" style="1" customWidth="1"/>
    <col min="3874" max="3874" width="18.42578125" style="1" customWidth="1"/>
    <col min="3875" max="3875" width="21.7109375" style="1" customWidth="1"/>
    <col min="3876" max="3876" width="13.28515625" style="1" customWidth="1"/>
    <col min="3877" max="3877" width="28.28515625" style="1" customWidth="1"/>
    <col min="3878" max="3878" width="4.7109375" style="1" customWidth="1"/>
    <col min="3879" max="3879" width="7.7109375" style="1" bestFit="1" customWidth="1"/>
    <col min="3880" max="3880" width="45.7109375" style="1" customWidth="1"/>
    <col min="3881" max="3881" width="16.42578125" style="1" customWidth="1"/>
    <col min="3882" max="3882" width="22.140625" style="1" customWidth="1"/>
    <col min="3883" max="3883" width="20.140625" style="1" customWidth="1"/>
    <col min="3884" max="3884" width="21.7109375" style="1" customWidth="1"/>
    <col min="3885" max="3885" width="16" style="1" customWidth="1"/>
    <col min="3886" max="3886" width="18.42578125" style="1" customWidth="1"/>
    <col min="3887" max="3887" width="21.7109375" style="1" customWidth="1"/>
    <col min="3888" max="3888" width="13.28515625" style="1" customWidth="1"/>
    <col min="3889" max="3889" width="28.28515625" style="1" customWidth="1"/>
    <col min="3890" max="3913" width="0" style="1" hidden="1" customWidth="1"/>
    <col min="3914" max="3916" width="8.7109375" style="1"/>
    <col min="3917" max="3917" width="21" style="1" customWidth="1"/>
    <col min="3918" max="4006" width="8.7109375" style="1"/>
    <col min="4007" max="4007" width="30.85546875" style="1" customWidth="1"/>
    <col min="4008" max="4008" width="17.28515625" style="1" customWidth="1"/>
    <col min="4009" max="4010" width="0" style="1" hidden="1" customWidth="1"/>
    <col min="4011" max="4011" width="36.28515625" style="1" customWidth="1"/>
    <col min="4012" max="4023" width="7.28515625" style="1" customWidth="1"/>
    <col min="4024" max="4024" width="7.7109375" style="1" customWidth="1"/>
    <col min="4025" max="4033" width="7.28515625" style="1" customWidth="1"/>
    <col min="4034" max="4034" width="8.140625" style="1" customWidth="1"/>
    <col min="4035" max="4058" width="7.28515625" style="1" customWidth="1"/>
    <col min="4059" max="4107" width="0" style="1" hidden="1" customWidth="1"/>
    <col min="4108" max="4108" width="13.28515625" style="1" customWidth="1"/>
    <col min="4109" max="4110" width="8.7109375" style="1"/>
    <col min="4111" max="4121" width="0" style="1" hidden="1" customWidth="1"/>
    <col min="4122" max="4122" width="8.7109375" style="1"/>
    <col min="4123" max="4123" width="7.7109375" style="1" bestFit="1" customWidth="1"/>
    <col min="4124" max="4124" width="45.7109375" style="1" customWidth="1"/>
    <col min="4125" max="4125" width="16.42578125" style="1" customWidth="1"/>
    <col min="4126" max="4126" width="22.140625" style="1" customWidth="1"/>
    <col min="4127" max="4127" width="20.140625" style="1" customWidth="1"/>
    <col min="4128" max="4128" width="21.7109375" style="1" customWidth="1"/>
    <col min="4129" max="4129" width="16" style="1" customWidth="1"/>
    <col min="4130" max="4130" width="18.42578125" style="1" customWidth="1"/>
    <col min="4131" max="4131" width="21.7109375" style="1" customWidth="1"/>
    <col min="4132" max="4132" width="13.28515625" style="1" customWidth="1"/>
    <col min="4133" max="4133" width="28.28515625" style="1" customWidth="1"/>
    <col min="4134" max="4134" width="4.7109375" style="1" customWidth="1"/>
    <col min="4135" max="4135" width="7.7109375" style="1" bestFit="1" customWidth="1"/>
    <col min="4136" max="4136" width="45.7109375" style="1" customWidth="1"/>
    <col min="4137" max="4137" width="16.42578125" style="1" customWidth="1"/>
    <col min="4138" max="4138" width="22.140625" style="1" customWidth="1"/>
    <col min="4139" max="4139" width="20.140625" style="1" customWidth="1"/>
    <col min="4140" max="4140" width="21.7109375" style="1" customWidth="1"/>
    <col min="4141" max="4141" width="16" style="1" customWidth="1"/>
    <col min="4142" max="4142" width="18.42578125" style="1" customWidth="1"/>
    <col min="4143" max="4143" width="21.7109375" style="1" customWidth="1"/>
    <col min="4144" max="4144" width="13.28515625" style="1" customWidth="1"/>
    <col min="4145" max="4145" width="28.28515625" style="1" customWidth="1"/>
    <col min="4146" max="4169" width="0" style="1" hidden="1" customWidth="1"/>
    <col min="4170" max="4172" width="8.7109375" style="1"/>
    <col min="4173" max="4173" width="21" style="1" customWidth="1"/>
    <col min="4174" max="4262" width="8.7109375" style="1"/>
    <col min="4263" max="4263" width="30.85546875" style="1" customWidth="1"/>
    <col min="4264" max="4264" width="17.28515625" style="1" customWidth="1"/>
    <col min="4265" max="4266" width="0" style="1" hidden="1" customWidth="1"/>
    <col min="4267" max="4267" width="36.28515625" style="1" customWidth="1"/>
    <col min="4268" max="4279" width="7.28515625" style="1" customWidth="1"/>
    <col min="4280" max="4280" width="7.7109375" style="1" customWidth="1"/>
    <col min="4281" max="4289" width="7.28515625" style="1" customWidth="1"/>
    <col min="4290" max="4290" width="8.140625" style="1" customWidth="1"/>
    <col min="4291" max="4314" width="7.28515625" style="1" customWidth="1"/>
    <col min="4315" max="4363" width="0" style="1" hidden="1" customWidth="1"/>
    <col min="4364" max="4364" width="13.28515625" style="1" customWidth="1"/>
    <col min="4365" max="4366" width="8.7109375" style="1"/>
    <col min="4367" max="4377" width="0" style="1" hidden="1" customWidth="1"/>
    <col min="4378" max="4378" width="8.7109375" style="1"/>
    <col min="4379" max="4379" width="7.7109375" style="1" bestFit="1" customWidth="1"/>
    <col min="4380" max="4380" width="45.7109375" style="1" customWidth="1"/>
    <col min="4381" max="4381" width="16.42578125" style="1" customWidth="1"/>
    <col min="4382" max="4382" width="22.140625" style="1" customWidth="1"/>
    <col min="4383" max="4383" width="20.140625" style="1" customWidth="1"/>
    <col min="4384" max="4384" width="21.7109375" style="1" customWidth="1"/>
    <col min="4385" max="4385" width="16" style="1" customWidth="1"/>
    <col min="4386" max="4386" width="18.42578125" style="1" customWidth="1"/>
    <col min="4387" max="4387" width="21.7109375" style="1" customWidth="1"/>
    <col min="4388" max="4388" width="13.28515625" style="1" customWidth="1"/>
    <col min="4389" max="4389" width="28.28515625" style="1" customWidth="1"/>
    <col min="4390" max="4390" width="4.7109375" style="1" customWidth="1"/>
    <col min="4391" max="4391" width="7.7109375" style="1" bestFit="1" customWidth="1"/>
    <col min="4392" max="4392" width="45.7109375" style="1" customWidth="1"/>
    <col min="4393" max="4393" width="16.42578125" style="1" customWidth="1"/>
    <col min="4394" max="4394" width="22.140625" style="1" customWidth="1"/>
    <col min="4395" max="4395" width="20.140625" style="1" customWidth="1"/>
    <col min="4396" max="4396" width="21.7109375" style="1" customWidth="1"/>
    <col min="4397" max="4397" width="16" style="1" customWidth="1"/>
    <col min="4398" max="4398" width="18.42578125" style="1" customWidth="1"/>
    <col min="4399" max="4399" width="21.7109375" style="1" customWidth="1"/>
    <col min="4400" max="4400" width="13.28515625" style="1" customWidth="1"/>
    <col min="4401" max="4401" width="28.28515625" style="1" customWidth="1"/>
    <col min="4402" max="4425" width="0" style="1" hidden="1" customWidth="1"/>
    <col min="4426" max="4428" width="8.7109375" style="1"/>
    <col min="4429" max="4429" width="21" style="1" customWidth="1"/>
    <col min="4430" max="4518" width="8.7109375" style="1"/>
    <col min="4519" max="4519" width="30.85546875" style="1" customWidth="1"/>
    <col min="4520" max="4520" width="17.28515625" style="1" customWidth="1"/>
    <col min="4521" max="4522" width="0" style="1" hidden="1" customWidth="1"/>
    <col min="4523" max="4523" width="36.28515625" style="1" customWidth="1"/>
    <col min="4524" max="4535" width="7.28515625" style="1" customWidth="1"/>
    <col min="4536" max="4536" width="7.7109375" style="1" customWidth="1"/>
    <col min="4537" max="4545" width="7.28515625" style="1" customWidth="1"/>
    <col min="4546" max="4546" width="8.140625" style="1" customWidth="1"/>
    <col min="4547" max="4570" width="7.28515625" style="1" customWidth="1"/>
    <col min="4571" max="4619" width="0" style="1" hidden="1" customWidth="1"/>
    <col min="4620" max="4620" width="13.28515625" style="1" customWidth="1"/>
    <col min="4621" max="4622" width="8.7109375" style="1"/>
    <col min="4623" max="4633" width="0" style="1" hidden="1" customWidth="1"/>
    <col min="4634" max="4634" width="8.7109375" style="1"/>
    <col min="4635" max="4635" width="7.7109375" style="1" bestFit="1" customWidth="1"/>
    <col min="4636" max="4636" width="45.7109375" style="1" customWidth="1"/>
    <col min="4637" max="4637" width="16.42578125" style="1" customWidth="1"/>
    <col min="4638" max="4638" width="22.140625" style="1" customWidth="1"/>
    <col min="4639" max="4639" width="20.140625" style="1" customWidth="1"/>
    <col min="4640" max="4640" width="21.7109375" style="1" customWidth="1"/>
    <col min="4641" max="4641" width="16" style="1" customWidth="1"/>
    <col min="4642" max="4642" width="18.42578125" style="1" customWidth="1"/>
    <col min="4643" max="4643" width="21.7109375" style="1" customWidth="1"/>
    <col min="4644" max="4644" width="13.28515625" style="1" customWidth="1"/>
    <col min="4645" max="4645" width="28.28515625" style="1" customWidth="1"/>
    <col min="4646" max="4646" width="4.7109375" style="1" customWidth="1"/>
    <col min="4647" max="4647" width="7.7109375" style="1" bestFit="1" customWidth="1"/>
    <col min="4648" max="4648" width="45.7109375" style="1" customWidth="1"/>
    <col min="4649" max="4649" width="16.42578125" style="1" customWidth="1"/>
    <col min="4650" max="4650" width="22.140625" style="1" customWidth="1"/>
    <col min="4651" max="4651" width="20.140625" style="1" customWidth="1"/>
    <col min="4652" max="4652" width="21.7109375" style="1" customWidth="1"/>
    <col min="4653" max="4653" width="16" style="1" customWidth="1"/>
    <col min="4654" max="4654" width="18.42578125" style="1" customWidth="1"/>
    <col min="4655" max="4655" width="21.7109375" style="1" customWidth="1"/>
    <col min="4656" max="4656" width="13.28515625" style="1" customWidth="1"/>
    <col min="4657" max="4657" width="28.28515625" style="1" customWidth="1"/>
    <col min="4658" max="4681" width="0" style="1" hidden="1" customWidth="1"/>
    <col min="4682" max="4684" width="8.7109375" style="1"/>
    <col min="4685" max="4685" width="21" style="1" customWidth="1"/>
    <col min="4686" max="4774" width="8.7109375" style="1"/>
    <col min="4775" max="4775" width="30.85546875" style="1" customWidth="1"/>
    <col min="4776" max="4776" width="17.28515625" style="1" customWidth="1"/>
    <col min="4777" max="4778" width="0" style="1" hidden="1" customWidth="1"/>
    <col min="4779" max="4779" width="36.28515625" style="1" customWidth="1"/>
    <col min="4780" max="4791" width="7.28515625" style="1" customWidth="1"/>
    <col min="4792" max="4792" width="7.7109375" style="1" customWidth="1"/>
    <col min="4793" max="4801" width="7.28515625" style="1" customWidth="1"/>
    <col min="4802" max="4802" width="8.140625" style="1" customWidth="1"/>
    <col min="4803" max="4826" width="7.28515625" style="1" customWidth="1"/>
    <col min="4827" max="4875" width="0" style="1" hidden="1" customWidth="1"/>
    <col min="4876" max="4876" width="13.28515625" style="1" customWidth="1"/>
    <col min="4877" max="4878" width="8.7109375" style="1"/>
    <col min="4879" max="4889" width="0" style="1" hidden="1" customWidth="1"/>
    <col min="4890" max="4890" width="8.7109375" style="1"/>
    <col min="4891" max="4891" width="7.7109375" style="1" bestFit="1" customWidth="1"/>
    <col min="4892" max="4892" width="45.7109375" style="1" customWidth="1"/>
    <col min="4893" max="4893" width="16.42578125" style="1" customWidth="1"/>
    <col min="4894" max="4894" width="22.140625" style="1" customWidth="1"/>
    <col min="4895" max="4895" width="20.140625" style="1" customWidth="1"/>
    <col min="4896" max="4896" width="21.7109375" style="1" customWidth="1"/>
    <col min="4897" max="4897" width="16" style="1" customWidth="1"/>
    <col min="4898" max="4898" width="18.42578125" style="1" customWidth="1"/>
    <col min="4899" max="4899" width="21.7109375" style="1" customWidth="1"/>
    <col min="4900" max="4900" width="13.28515625" style="1" customWidth="1"/>
    <col min="4901" max="4901" width="28.28515625" style="1" customWidth="1"/>
    <col min="4902" max="4902" width="4.7109375" style="1" customWidth="1"/>
    <col min="4903" max="4903" width="7.7109375" style="1" bestFit="1" customWidth="1"/>
    <col min="4904" max="4904" width="45.7109375" style="1" customWidth="1"/>
    <col min="4905" max="4905" width="16.42578125" style="1" customWidth="1"/>
    <col min="4906" max="4906" width="22.140625" style="1" customWidth="1"/>
    <col min="4907" max="4907" width="20.140625" style="1" customWidth="1"/>
    <col min="4908" max="4908" width="21.7109375" style="1" customWidth="1"/>
    <col min="4909" max="4909" width="16" style="1" customWidth="1"/>
    <col min="4910" max="4910" width="18.42578125" style="1" customWidth="1"/>
    <col min="4911" max="4911" width="21.7109375" style="1" customWidth="1"/>
    <col min="4912" max="4912" width="13.28515625" style="1" customWidth="1"/>
    <col min="4913" max="4913" width="28.28515625" style="1" customWidth="1"/>
    <col min="4914" max="4937" width="0" style="1" hidden="1" customWidth="1"/>
    <col min="4938" max="4940" width="8.7109375" style="1"/>
    <col min="4941" max="4941" width="21" style="1" customWidth="1"/>
    <col min="4942" max="5030" width="8.7109375" style="1"/>
    <col min="5031" max="5031" width="30.85546875" style="1" customWidth="1"/>
    <col min="5032" max="5032" width="17.28515625" style="1" customWidth="1"/>
    <col min="5033" max="5034" width="0" style="1" hidden="1" customWidth="1"/>
    <col min="5035" max="5035" width="36.28515625" style="1" customWidth="1"/>
    <col min="5036" max="5047" width="7.28515625" style="1" customWidth="1"/>
    <col min="5048" max="5048" width="7.7109375" style="1" customWidth="1"/>
    <col min="5049" max="5057" width="7.28515625" style="1" customWidth="1"/>
    <col min="5058" max="5058" width="8.140625" style="1" customWidth="1"/>
    <col min="5059" max="5082" width="7.28515625" style="1" customWidth="1"/>
    <col min="5083" max="5131" width="0" style="1" hidden="1" customWidth="1"/>
    <col min="5132" max="5132" width="13.28515625" style="1" customWidth="1"/>
    <col min="5133" max="5134" width="8.7109375" style="1"/>
    <col min="5135" max="5145" width="0" style="1" hidden="1" customWidth="1"/>
    <col min="5146" max="5146" width="8.7109375" style="1"/>
    <col min="5147" max="5147" width="7.7109375" style="1" bestFit="1" customWidth="1"/>
    <col min="5148" max="5148" width="45.7109375" style="1" customWidth="1"/>
    <col min="5149" max="5149" width="16.42578125" style="1" customWidth="1"/>
    <col min="5150" max="5150" width="22.140625" style="1" customWidth="1"/>
    <col min="5151" max="5151" width="20.140625" style="1" customWidth="1"/>
    <col min="5152" max="5152" width="21.7109375" style="1" customWidth="1"/>
    <col min="5153" max="5153" width="16" style="1" customWidth="1"/>
    <col min="5154" max="5154" width="18.42578125" style="1" customWidth="1"/>
    <col min="5155" max="5155" width="21.7109375" style="1" customWidth="1"/>
    <col min="5156" max="5156" width="13.28515625" style="1" customWidth="1"/>
    <col min="5157" max="5157" width="28.28515625" style="1" customWidth="1"/>
    <col min="5158" max="5158" width="4.7109375" style="1" customWidth="1"/>
    <col min="5159" max="5159" width="7.7109375" style="1" bestFit="1" customWidth="1"/>
    <col min="5160" max="5160" width="45.7109375" style="1" customWidth="1"/>
    <col min="5161" max="5161" width="16.42578125" style="1" customWidth="1"/>
    <col min="5162" max="5162" width="22.140625" style="1" customWidth="1"/>
    <col min="5163" max="5163" width="20.140625" style="1" customWidth="1"/>
    <col min="5164" max="5164" width="21.7109375" style="1" customWidth="1"/>
    <col min="5165" max="5165" width="16" style="1" customWidth="1"/>
    <col min="5166" max="5166" width="18.42578125" style="1" customWidth="1"/>
    <col min="5167" max="5167" width="21.7109375" style="1" customWidth="1"/>
    <col min="5168" max="5168" width="13.28515625" style="1" customWidth="1"/>
    <col min="5169" max="5169" width="28.28515625" style="1" customWidth="1"/>
    <col min="5170" max="5193" width="0" style="1" hidden="1" customWidth="1"/>
    <col min="5194" max="5196" width="8.7109375" style="1"/>
    <col min="5197" max="5197" width="21" style="1" customWidth="1"/>
    <col min="5198" max="5286" width="8.7109375" style="1"/>
    <col min="5287" max="5287" width="30.85546875" style="1" customWidth="1"/>
    <col min="5288" max="5288" width="17.28515625" style="1" customWidth="1"/>
    <col min="5289" max="5290" width="0" style="1" hidden="1" customWidth="1"/>
    <col min="5291" max="5291" width="36.28515625" style="1" customWidth="1"/>
    <col min="5292" max="5303" width="7.28515625" style="1" customWidth="1"/>
    <col min="5304" max="5304" width="7.7109375" style="1" customWidth="1"/>
    <col min="5305" max="5313" width="7.28515625" style="1" customWidth="1"/>
    <col min="5314" max="5314" width="8.140625" style="1" customWidth="1"/>
    <col min="5315" max="5338" width="7.28515625" style="1" customWidth="1"/>
    <col min="5339" max="5387" width="0" style="1" hidden="1" customWidth="1"/>
    <col min="5388" max="5388" width="13.28515625" style="1" customWidth="1"/>
    <col min="5389" max="5390" width="8.7109375" style="1"/>
    <col min="5391" max="5401" width="0" style="1" hidden="1" customWidth="1"/>
    <col min="5402" max="5402" width="8.7109375" style="1"/>
    <col min="5403" max="5403" width="7.7109375" style="1" bestFit="1" customWidth="1"/>
    <col min="5404" max="5404" width="45.7109375" style="1" customWidth="1"/>
    <col min="5405" max="5405" width="16.42578125" style="1" customWidth="1"/>
    <col min="5406" max="5406" width="22.140625" style="1" customWidth="1"/>
    <col min="5407" max="5407" width="20.140625" style="1" customWidth="1"/>
    <col min="5408" max="5408" width="21.7109375" style="1" customWidth="1"/>
    <col min="5409" max="5409" width="16" style="1" customWidth="1"/>
    <col min="5410" max="5410" width="18.42578125" style="1" customWidth="1"/>
    <col min="5411" max="5411" width="21.7109375" style="1" customWidth="1"/>
    <col min="5412" max="5412" width="13.28515625" style="1" customWidth="1"/>
    <col min="5413" max="5413" width="28.28515625" style="1" customWidth="1"/>
    <col min="5414" max="5414" width="4.7109375" style="1" customWidth="1"/>
    <col min="5415" max="5415" width="7.7109375" style="1" bestFit="1" customWidth="1"/>
    <col min="5416" max="5416" width="45.7109375" style="1" customWidth="1"/>
    <col min="5417" max="5417" width="16.42578125" style="1" customWidth="1"/>
    <col min="5418" max="5418" width="22.140625" style="1" customWidth="1"/>
    <col min="5419" max="5419" width="20.140625" style="1" customWidth="1"/>
    <col min="5420" max="5420" width="21.7109375" style="1" customWidth="1"/>
    <col min="5421" max="5421" width="16" style="1" customWidth="1"/>
    <col min="5422" max="5422" width="18.42578125" style="1" customWidth="1"/>
    <col min="5423" max="5423" width="21.7109375" style="1" customWidth="1"/>
    <col min="5424" max="5424" width="13.28515625" style="1" customWidth="1"/>
    <col min="5425" max="5425" width="28.28515625" style="1" customWidth="1"/>
    <col min="5426" max="5449" width="0" style="1" hidden="1" customWidth="1"/>
    <col min="5450" max="5452" width="8.7109375" style="1"/>
    <col min="5453" max="5453" width="21" style="1" customWidth="1"/>
    <col min="5454" max="5542" width="8.7109375" style="1"/>
    <col min="5543" max="5543" width="30.85546875" style="1" customWidth="1"/>
    <col min="5544" max="5544" width="17.28515625" style="1" customWidth="1"/>
    <col min="5545" max="5546" width="0" style="1" hidden="1" customWidth="1"/>
    <col min="5547" max="5547" width="36.28515625" style="1" customWidth="1"/>
    <col min="5548" max="5559" width="7.28515625" style="1" customWidth="1"/>
    <col min="5560" max="5560" width="7.7109375" style="1" customWidth="1"/>
    <col min="5561" max="5569" width="7.28515625" style="1" customWidth="1"/>
    <col min="5570" max="5570" width="8.140625" style="1" customWidth="1"/>
    <col min="5571" max="5594" width="7.28515625" style="1" customWidth="1"/>
    <col min="5595" max="5643" width="0" style="1" hidden="1" customWidth="1"/>
    <col min="5644" max="5644" width="13.28515625" style="1" customWidth="1"/>
    <col min="5645" max="5646" width="8.7109375" style="1"/>
    <col min="5647" max="5657" width="0" style="1" hidden="1" customWidth="1"/>
    <col min="5658" max="5658" width="8.7109375" style="1"/>
    <col min="5659" max="5659" width="7.7109375" style="1" bestFit="1" customWidth="1"/>
    <col min="5660" max="5660" width="45.7109375" style="1" customWidth="1"/>
    <col min="5661" max="5661" width="16.42578125" style="1" customWidth="1"/>
    <col min="5662" max="5662" width="22.140625" style="1" customWidth="1"/>
    <col min="5663" max="5663" width="20.140625" style="1" customWidth="1"/>
    <col min="5664" max="5664" width="21.7109375" style="1" customWidth="1"/>
    <col min="5665" max="5665" width="16" style="1" customWidth="1"/>
    <col min="5666" max="5666" width="18.42578125" style="1" customWidth="1"/>
    <col min="5667" max="5667" width="21.7109375" style="1" customWidth="1"/>
    <col min="5668" max="5668" width="13.28515625" style="1" customWidth="1"/>
    <col min="5669" max="5669" width="28.28515625" style="1" customWidth="1"/>
    <col min="5670" max="5670" width="4.7109375" style="1" customWidth="1"/>
    <col min="5671" max="5671" width="7.7109375" style="1" bestFit="1" customWidth="1"/>
    <col min="5672" max="5672" width="45.7109375" style="1" customWidth="1"/>
    <col min="5673" max="5673" width="16.42578125" style="1" customWidth="1"/>
    <col min="5674" max="5674" width="22.140625" style="1" customWidth="1"/>
    <col min="5675" max="5675" width="20.140625" style="1" customWidth="1"/>
    <col min="5676" max="5676" width="21.7109375" style="1" customWidth="1"/>
    <col min="5677" max="5677" width="16" style="1" customWidth="1"/>
    <col min="5678" max="5678" width="18.42578125" style="1" customWidth="1"/>
    <col min="5679" max="5679" width="21.7109375" style="1" customWidth="1"/>
    <col min="5680" max="5680" width="13.28515625" style="1" customWidth="1"/>
    <col min="5681" max="5681" width="28.28515625" style="1" customWidth="1"/>
    <col min="5682" max="5705" width="0" style="1" hidden="1" customWidth="1"/>
    <col min="5706" max="5708" width="8.7109375" style="1"/>
    <col min="5709" max="5709" width="21" style="1" customWidth="1"/>
    <col min="5710" max="5798" width="8.7109375" style="1"/>
    <col min="5799" max="5799" width="30.85546875" style="1" customWidth="1"/>
    <col min="5800" max="5800" width="17.28515625" style="1" customWidth="1"/>
    <col min="5801" max="5802" width="0" style="1" hidden="1" customWidth="1"/>
    <col min="5803" max="5803" width="36.28515625" style="1" customWidth="1"/>
    <col min="5804" max="5815" width="7.28515625" style="1" customWidth="1"/>
    <col min="5816" max="5816" width="7.7109375" style="1" customWidth="1"/>
    <col min="5817" max="5825" width="7.28515625" style="1" customWidth="1"/>
    <col min="5826" max="5826" width="8.140625" style="1" customWidth="1"/>
    <col min="5827" max="5850" width="7.28515625" style="1" customWidth="1"/>
    <col min="5851" max="5899" width="0" style="1" hidden="1" customWidth="1"/>
    <col min="5900" max="5900" width="13.28515625" style="1" customWidth="1"/>
    <col min="5901" max="5902" width="8.7109375" style="1"/>
    <col min="5903" max="5913" width="0" style="1" hidden="1" customWidth="1"/>
    <col min="5914" max="5914" width="8.7109375" style="1"/>
    <col min="5915" max="5915" width="7.7109375" style="1" bestFit="1" customWidth="1"/>
    <col min="5916" max="5916" width="45.7109375" style="1" customWidth="1"/>
    <col min="5917" max="5917" width="16.42578125" style="1" customWidth="1"/>
    <col min="5918" max="5918" width="22.140625" style="1" customWidth="1"/>
    <col min="5919" max="5919" width="20.140625" style="1" customWidth="1"/>
    <col min="5920" max="5920" width="21.7109375" style="1" customWidth="1"/>
    <col min="5921" max="5921" width="16" style="1" customWidth="1"/>
    <col min="5922" max="5922" width="18.42578125" style="1" customWidth="1"/>
    <col min="5923" max="5923" width="21.7109375" style="1" customWidth="1"/>
    <col min="5924" max="5924" width="13.28515625" style="1" customWidth="1"/>
    <col min="5925" max="5925" width="28.28515625" style="1" customWidth="1"/>
    <col min="5926" max="5926" width="4.7109375" style="1" customWidth="1"/>
    <col min="5927" max="5927" width="7.7109375" style="1" bestFit="1" customWidth="1"/>
    <col min="5928" max="5928" width="45.7109375" style="1" customWidth="1"/>
    <col min="5929" max="5929" width="16.42578125" style="1" customWidth="1"/>
    <col min="5930" max="5930" width="22.140625" style="1" customWidth="1"/>
    <col min="5931" max="5931" width="20.140625" style="1" customWidth="1"/>
    <col min="5932" max="5932" width="21.7109375" style="1" customWidth="1"/>
    <col min="5933" max="5933" width="16" style="1" customWidth="1"/>
    <col min="5934" max="5934" width="18.42578125" style="1" customWidth="1"/>
    <col min="5935" max="5935" width="21.7109375" style="1" customWidth="1"/>
    <col min="5936" max="5936" width="13.28515625" style="1" customWidth="1"/>
    <col min="5937" max="5937" width="28.28515625" style="1" customWidth="1"/>
    <col min="5938" max="5961" width="0" style="1" hidden="1" customWidth="1"/>
    <col min="5962" max="5964" width="8.7109375" style="1"/>
    <col min="5965" max="5965" width="21" style="1" customWidth="1"/>
    <col min="5966" max="6054" width="8.7109375" style="1"/>
    <col min="6055" max="6055" width="30.85546875" style="1" customWidth="1"/>
    <col min="6056" max="6056" width="17.28515625" style="1" customWidth="1"/>
    <col min="6057" max="6058" width="0" style="1" hidden="1" customWidth="1"/>
    <col min="6059" max="6059" width="36.28515625" style="1" customWidth="1"/>
    <col min="6060" max="6071" width="7.28515625" style="1" customWidth="1"/>
    <col min="6072" max="6072" width="7.7109375" style="1" customWidth="1"/>
    <col min="6073" max="6081" width="7.28515625" style="1" customWidth="1"/>
    <col min="6082" max="6082" width="8.140625" style="1" customWidth="1"/>
    <col min="6083" max="6106" width="7.28515625" style="1" customWidth="1"/>
    <col min="6107" max="6155" width="0" style="1" hidden="1" customWidth="1"/>
    <col min="6156" max="6156" width="13.28515625" style="1" customWidth="1"/>
    <col min="6157" max="6158" width="8.7109375" style="1"/>
    <col min="6159" max="6169" width="0" style="1" hidden="1" customWidth="1"/>
    <col min="6170" max="6170" width="8.7109375" style="1"/>
    <col min="6171" max="6171" width="7.7109375" style="1" bestFit="1" customWidth="1"/>
    <col min="6172" max="6172" width="45.7109375" style="1" customWidth="1"/>
    <col min="6173" max="6173" width="16.42578125" style="1" customWidth="1"/>
    <col min="6174" max="6174" width="22.140625" style="1" customWidth="1"/>
    <col min="6175" max="6175" width="20.140625" style="1" customWidth="1"/>
    <col min="6176" max="6176" width="21.7109375" style="1" customWidth="1"/>
    <col min="6177" max="6177" width="16" style="1" customWidth="1"/>
    <col min="6178" max="6178" width="18.42578125" style="1" customWidth="1"/>
    <col min="6179" max="6179" width="21.7109375" style="1" customWidth="1"/>
    <col min="6180" max="6180" width="13.28515625" style="1" customWidth="1"/>
    <col min="6181" max="6181" width="28.28515625" style="1" customWidth="1"/>
    <col min="6182" max="6182" width="4.7109375" style="1" customWidth="1"/>
    <col min="6183" max="6183" width="7.7109375" style="1" bestFit="1" customWidth="1"/>
    <col min="6184" max="6184" width="45.7109375" style="1" customWidth="1"/>
    <col min="6185" max="6185" width="16.42578125" style="1" customWidth="1"/>
    <col min="6186" max="6186" width="22.140625" style="1" customWidth="1"/>
    <col min="6187" max="6187" width="20.140625" style="1" customWidth="1"/>
    <col min="6188" max="6188" width="21.7109375" style="1" customWidth="1"/>
    <col min="6189" max="6189" width="16" style="1" customWidth="1"/>
    <col min="6190" max="6190" width="18.42578125" style="1" customWidth="1"/>
    <col min="6191" max="6191" width="21.7109375" style="1" customWidth="1"/>
    <col min="6192" max="6192" width="13.28515625" style="1" customWidth="1"/>
    <col min="6193" max="6193" width="28.28515625" style="1" customWidth="1"/>
    <col min="6194" max="6217" width="0" style="1" hidden="1" customWidth="1"/>
    <col min="6218" max="6220" width="8.7109375" style="1"/>
    <col min="6221" max="6221" width="21" style="1" customWidth="1"/>
    <col min="6222" max="6310" width="8.7109375" style="1"/>
    <col min="6311" max="6311" width="30.85546875" style="1" customWidth="1"/>
    <col min="6312" max="6312" width="17.28515625" style="1" customWidth="1"/>
    <col min="6313" max="6314" width="0" style="1" hidden="1" customWidth="1"/>
    <col min="6315" max="6315" width="36.28515625" style="1" customWidth="1"/>
    <col min="6316" max="6327" width="7.28515625" style="1" customWidth="1"/>
    <col min="6328" max="6328" width="7.7109375" style="1" customWidth="1"/>
    <col min="6329" max="6337" width="7.28515625" style="1" customWidth="1"/>
    <col min="6338" max="6338" width="8.140625" style="1" customWidth="1"/>
    <col min="6339" max="6362" width="7.28515625" style="1" customWidth="1"/>
    <col min="6363" max="6411" width="0" style="1" hidden="1" customWidth="1"/>
    <col min="6412" max="6412" width="13.28515625" style="1" customWidth="1"/>
    <col min="6413" max="6414" width="8.7109375" style="1"/>
    <col min="6415" max="6425" width="0" style="1" hidden="1" customWidth="1"/>
    <col min="6426" max="6426" width="8.7109375" style="1"/>
    <col min="6427" max="6427" width="7.7109375" style="1" bestFit="1" customWidth="1"/>
    <col min="6428" max="6428" width="45.7109375" style="1" customWidth="1"/>
    <col min="6429" max="6429" width="16.42578125" style="1" customWidth="1"/>
    <col min="6430" max="6430" width="22.140625" style="1" customWidth="1"/>
    <col min="6431" max="6431" width="20.140625" style="1" customWidth="1"/>
    <col min="6432" max="6432" width="21.7109375" style="1" customWidth="1"/>
    <col min="6433" max="6433" width="16" style="1" customWidth="1"/>
    <col min="6434" max="6434" width="18.42578125" style="1" customWidth="1"/>
    <col min="6435" max="6435" width="21.7109375" style="1" customWidth="1"/>
    <col min="6436" max="6436" width="13.28515625" style="1" customWidth="1"/>
    <col min="6437" max="6437" width="28.28515625" style="1" customWidth="1"/>
    <col min="6438" max="6438" width="4.7109375" style="1" customWidth="1"/>
    <col min="6439" max="6439" width="7.7109375" style="1" bestFit="1" customWidth="1"/>
    <col min="6440" max="6440" width="45.7109375" style="1" customWidth="1"/>
    <col min="6441" max="6441" width="16.42578125" style="1" customWidth="1"/>
    <col min="6442" max="6442" width="22.140625" style="1" customWidth="1"/>
    <col min="6443" max="6443" width="20.140625" style="1" customWidth="1"/>
    <col min="6444" max="6444" width="21.7109375" style="1" customWidth="1"/>
    <col min="6445" max="6445" width="16" style="1" customWidth="1"/>
    <col min="6446" max="6446" width="18.42578125" style="1" customWidth="1"/>
    <col min="6447" max="6447" width="21.7109375" style="1" customWidth="1"/>
    <col min="6448" max="6448" width="13.28515625" style="1" customWidth="1"/>
    <col min="6449" max="6449" width="28.28515625" style="1" customWidth="1"/>
    <col min="6450" max="6473" width="0" style="1" hidden="1" customWidth="1"/>
    <col min="6474" max="6476" width="8.7109375" style="1"/>
    <col min="6477" max="6477" width="21" style="1" customWidth="1"/>
    <col min="6478" max="6566" width="8.7109375" style="1"/>
    <col min="6567" max="6567" width="30.85546875" style="1" customWidth="1"/>
    <col min="6568" max="6568" width="17.28515625" style="1" customWidth="1"/>
    <col min="6569" max="6570" width="0" style="1" hidden="1" customWidth="1"/>
    <col min="6571" max="6571" width="36.28515625" style="1" customWidth="1"/>
    <col min="6572" max="6583" width="7.28515625" style="1" customWidth="1"/>
    <col min="6584" max="6584" width="7.7109375" style="1" customWidth="1"/>
    <col min="6585" max="6593" width="7.28515625" style="1" customWidth="1"/>
    <col min="6594" max="6594" width="8.140625" style="1" customWidth="1"/>
    <col min="6595" max="6618" width="7.28515625" style="1" customWidth="1"/>
    <col min="6619" max="6667" width="0" style="1" hidden="1" customWidth="1"/>
    <col min="6668" max="6668" width="13.28515625" style="1" customWidth="1"/>
    <col min="6669" max="6670" width="8.7109375" style="1"/>
    <col min="6671" max="6681" width="0" style="1" hidden="1" customWidth="1"/>
    <col min="6682" max="6682" width="8.7109375" style="1"/>
    <col min="6683" max="6683" width="7.7109375" style="1" bestFit="1" customWidth="1"/>
    <col min="6684" max="6684" width="45.7109375" style="1" customWidth="1"/>
    <col min="6685" max="6685" width="16.42578125" style="1" customWidth="1"/>
    <col min="6686" max="6686" width="22.140625" style="1" customWidth="1"/>
    <col min="6687" max="6687" width="20.140625" style="1" customWidth="1"/>
    <col min="6688" max="6688" width="21.7109375" style="1" customWidth="1"/>
    <col min="6689" max="6689" width="16" style="1" customWidth="1"/>
    <col min="6690" max="6690" width="18.42578125" style="1" customWidth="1"/>
    <col min="6691" max="6691" width="21.7109375" style="1" customWidth="1"/>
    <col min="6692" max="6692" width="13.28515625" style="1" customWidth="1"/>
    <col min="6693" max="6693" width="28.28515625" style="1" customWidth="1"/>
    <col min="6694" max="6694" width="4.7109375" style="1" customWidth="1"/>
    <col min="6695" max="6695" width="7.7109375" style="1" bestFit="1" customWidth="1"/>
    <col min="6696" max="6696" width="45.7109375" style="1" customWidth="1"/>
    <col min="6697" max="6697" width="16.42578125" style="1" customWidth="1"/>
    <col min="6698" max="6698" width="22.140625" style="1" customWidth="1"/>
    <col min="6699" max="6699" width="20.140625" style="1" customWidth="1"/>
    <col min="6700" max="6700" width="21.7109375" style="1" customWidth="1"/>
    <col min="6701" max="6701" width="16" style="1" customWidth="1"/>
    <col min="6702" max="6702" width="18.42578125" style="1" customWidth="1"/>
    <col min="6703" max="6703" width="21.7109375" style="1" customWidth="1"/>
    <col min="6704" max="6704" width="13.28515625" style="1" customWidth="1"/>
    <col min="6705" max="6705" width="28.28515625" style="1" customWidth="1"/>
    <col min="6706" max="6729" width="0" style="1" hidden="1" customWidth="1"/>
    <col min="6730" max="6732" width="8.7109375" style="1"/>
    <col min="6733" max="6733" width="21" style="1" customWidth="1"/>
    <col min="6734" max="6822" width="8.7109375" style="1"/>
    <col min="6823" max="6823" width="30.85546875" style="1" customWidth="1"/>
    <col min="6824" max="6824" width="17.28515625" style="1" customWidth="1"/>
    <col min="6825" max="6826" width="0" style="1" hidden="1" customWidth="1"/>
    <col min="6827" max="6827" width="36.28515625" style="1" customWidth="1"/>
    <col min="6828" max="6839" width="7.28515625" style="1" customWidth="1"/>
    <col min="6840" max="6840" width="7.7109375" style="1" customWidth="1"/>
    <col min="6841" max="6849" width="7.28515625" style="1" customWidth="1"/>
    <col min="6850" max="6850" width="8.140625" style="1" customWidth="1"/>
    <col min="6851" max="6874" width="7.28515625" style="1" customWidth="1"/>
    <col min="6875" max="6923" width="0" style="1" hidden="1" customWidth="1"/>
    <col min="6924" max="6924" width="13.28515625" style="1" customWidth="1"/>
    <col min="6925" max="6926" width="8.7109375" style="1"/>
    <col min="6927" max="6937" width="0" style="1" hidden="1" customWidth="1"/>
    <col min="6938" max="6938" width="8.7109375" style="1"/>
    <col min="6939" max="6939" width="7.7109375" style="1" bestFit="1" customWidth="1"/>
    <col min="6940" max="6940" width="45.7109375" style="1" customWidth="1"/>
    <col min="6941" max="6941" width="16.42578125" style="1" customWidth="1"/>
    <col min="6942" max="6942" width="22.140625" style="1" customWidth="1"/>
    <col min="6943" max="6943" width="20.140625" style="1" customWidth="1"/>
    <col min="6944" max="6944" width="21.7109375" style="1" customWidth="1"/>
    <col min="6945" max="6945" width="16" style="1" customWidth="1"/>
    <col min="6946" max="6946" width="18.42578125" style="1" customWidth="1"/>
    <col min="6947" max="6947" width="21.7109375" style="1" customWidth="1"/>
    <col min="6948" max="6948" width="13.28515625" style="1" customWidth="1"/>
    <col min="6949" max="6949" width="28.28515625" style="1" customWidth="1"/>
    <col min="6950" max="6950" width="4.7109375" style="1" customWidth="1"/>
    <col min="6951" max="6951" width="7.7109375" style="1" bestFit="1" customWidth="1"/>
    <col min="6952" max="6952" width="45.7109375" style="1" customWidth="1"/>
    <col min="6953" max="6953" width="16.42578125" style="1" customWidth="1"/>
    <col min="6954" max="6954" width="22.140625" style="1" customWidth="1"/>
    <col min="6955" max="6955" width="20.140625" style="1" customWidth="1"/>
    <col min="6956" max="6956" width="21.7109375" style="1" customWidth="1"/>
    <col min="6957" max="6957" width="16" style="1" customWidth="1"/>
    <col min="6958" max="6958" width="18.42578125" style="1" customWidth="1"/>
    <col min="6959" max="6959" width="21.7109375" style="1" customWidth="1"/>
    <col min="6960" max="6960" width="13.28515625" style="1" customWidth="1"/>
    <col min="6961" max="6961" width="28.28515625" style="1" customWidth="1"/>
    <col min="6962" max="6985" width="0" style="1" hidden="1" customWidth="1"/>
    <col min="6986" max="6988" width="8.7109375" style="1"/>
    <col min="6989" max="6989" width="21" style="1" customWidth="1"/>
    <col min="6990" max="7078" width="8.7109375" style="1"/>
    <col min="7079" max="7079" width="30.85546875" style="1" customWidth="1"/>
    <col min="7080" max="7080" width="17.28515625" style="1" customWidth="1"/>
    <col min="7081" max="7082" width="0" style="1" hidden="1" customWidth="1"/>
    <col min="7083" max="7083" width="36.28515625" style="1" customWidth="1"/>
    <col min="7084" max="7095" width="7.28515625" style="1" customWidth="1"/>
    <col min="7096" max="7096" width="7.7109375" style="1" customWidth="1"/>
    <col min="7097" max="7105" width="7.28515625" style="1" customWidth="1"/>
    <col min="7106" max="7106" width="8.140625" style="1" customWidth="1"/>
    <col min="7107" max="7130" width="7.28515625" style="1" customWidth="1"/>
    <col min="7131" max="7179" width="0" style="1" hidden="1" customWidth="1"/>
    <col min="7180" max="7180" width="13.28515625" style="1" customWidth="1"/>
    <col min="7181" max="7182" width="8.7109375" style="1"/>
    <col min="7183" max="7193" width="0" style="1" hidden="1" customWidth="1"/>
    <col min="7194" max="7194" width="8.7109375" style="1"/>
    <col min="7195" max="7195" width="7.7109375" style="1" bestFit="1" customWidth="1"/>
    <col min="7196" max="7196" width="45.7109375" style="1" customWidth="1"/>
    <col min="7197" max="7197" width="16.42578125" style="1" customWidth="1"/>
    <col min="7198" max="7198" width="22.140625" style="1" customWidth="1"/>
    <col min="7199" max="7199" width="20.140625" style="1" customWidth="1"/>
    <col min="7200" max="7200" width="21.7109375" style="1" customWidth="1"/>
    <col min="7201" max="7201" width="16" style="1" customWidth="1"/>
    <col min="7202" max="7202" width="18.42578125" style="1" customWidth="1"/>
    <col min="7203" max="7203" width="21.7109375" style="1" customWidth="1"/>
    <col min="7204" max="7204" width="13.28515625" style="1" customWidth="1"/>
    <col min="7205" max="7205" width="28.28515625" style="1" customWidth="1"/>
    <col min="7206" max="7206" width="4.7109375" style="1" customWidth="1"/>
    <col min="7207" max="7207" width="7.7109375" style="1" bestFit="1" customWidth="1"/>
    <col min="7208" max="7208" width="45.7109375" style="1" customWidth="1"/>
    <col min="7209" max="7209" width="16.42578125" style="1" customWidth="1"/>
    <col min="7210" max="7210" width="22.140625" style="1" customWidth="1"/>
    <col min="7211" max="7211" width="20.140625" style="1" customWidth="1"/>
    <col min="7212" max="7212" width="21.7109375" style="1" customWidth="1"/>
    <col min="7213" max="7213" width="16" style="1" customWidth="1"/>
    <col min="7214" max="7214" width="18.42578125" style="1" customWidth="1"/>
    <col min="7215" max="7215" width="21.7109375" style="1" customWidth="1"/>
    <col min="7216" max="7216" width="13.28515625" style="1" customWidth="1"/>
    <col min="7217" max="7217" width="28.28515625" style="1" customWidth="1"/>
    <col min="7218" max="7241" width="0" style="1" hidden="1" customWidth="1"/>
    <col min="7242" max="7244" width="8.7109375" style="1"/>
    <col min="7245" max="7245" width="21" style="1" customWidth="1"/>
    <col min="7246" max="7334" width="8.7109375" style="1"/>
    <col min="7335" max="7335" width="30.85546875" style="1" customWidth="1"/>
    <col min="7336" max="7336" width="17.28515625" style="1" customWidth="1"/>
    <col min="7337" max="7338" width="0" style="1" hidden="1" customWidth="1"/>
    <col min="7339" max="7339" width="36.28515625" style="1" customWidth="1"/>
    <col min="7340" max="7351" width="7.28515625" style="1" customWidth="1"/>
    <col min="7352" max="7352" width="7.7109375" style="1" customWidth="1"/>
    <col min="7353" max="7361" width="7.28515625" style="1" customWidth="1"/>
    <col min="7362" max="7362" width="8.140625" style="1" customWidth="1"/>
    <col min="7363" max="7386" width="7.28515625" style="1" customWidth="1"/>
    <col min="7387" max="7435" width="0" style="1" hidden="1" customWidth="1"/>
    <col min="7436" max="7436" width="13.28515625" style="1" customWidth="1"/>
    <col min="7437" max="7438" width="8.7109375" style="1"/>
    <col min="7439" max="7449" width="0" style="1" hidden="1" customWidth="1"/>
    <col min="7450" max="7450" width="8.7109375" style="1"/>
    <col min="7451" max="7451" width="7.7109375" style="1" bestFit="1" customWidth="1"/>
    <col min="7452" max="7452" width="45.7109375" style="1" customWidth="1"/>
    <col min="7453" max="7453" width="16.42578125" style="1" customWidth="1"/>
    <col min="7454" max="7454" width="22.140625" style="1" customWidth="1"/>
    <col min="7455" max="7455" width="20.140625" style="1" customWidth="1"/>
    <col min="7456" max="7456" width="21.7109375" style="1" customWidth="1"/>
    <col min="7457" max="7457" width="16" style="1" customWidth="1"/>
    <col min="7458" max="7458" width="18.42578125" style="1" customWidth="1"/>
    <col min="7459" max="7459" width="21.7109375" style="1" customWidth="1"/>
    <col min="7460" max="7460" width="13.28515625" style="1" customWidth="1"/>
    <col min="7461" max="7461" width="28.28515625" style="1" customWidth="1"/>
    <col min="7462" max="7462" width="4.7109375" style="1" customWidth="1"/>
    <col min="7463" max="7463" width="7.7109375" style="1" bestFit="1" customWidth="1"/>
    <col min="7464" max="7464" width="45.7109375" style="1" customWidth="1"/>
    <col min="7465" max="7465" width="16.42578125" style="1" customWidth="1"/>
    <col min="7466" max="7466" width="22.140625" style="1" customWidth="1"/>
    <col min="7467" max="7467" width="20.140625" style="1" customWidth="1"/>
    <col min="7468" max="7468" width="21.7109375" style="1" customWidth="1"/>
    <col min="7469" max="7469" width="16" style="1" customWidth="1"/>
    <col min="7470" max="7470" width="18.42578125" style="1" customWidth="1"/>
    <col min="7471" max="7471" width="21.7109375" style="1" customWidth="1"/>
    <col min="7472" max="7472" width="13.28515625" style="1" customWidth="1"/>
    <col min="7473" max="7473" width="28.28515625" style="1" customWidth="1"/>
    <col min="7474" max="7497" width="0" style="1" hidden="1" customWidth="1"/>
    <col min="7498" max="7500" width="8.7109375" style="1"/>
    <col min="7501" max="7501" width="21" style="1" customWidth="1"/>
    <col min="7502" max="7590" width="8.7109375" style="1"/>
    <col min="7591" max="7591" width="30.85546875" style="1" customWidth="1"/>
    <col min="7592" max="7592" width="17.28515625" style="1" customWidth="1"/>
    <col min="7593" max="7594" width="0" style="1" hidden="1" customWidth="1"/>
    <col min="7595" max="7595" width="36.28515625" style="1" customWidth="1"/>
    <col min="7596" max="7607" width="7.28515625" style="1" customWidth="1"/>
    <col min="7608" max="7608" width="7.7109375" style="1" customWidth="1"/>
    <col min="7609" max="7617" width="7.28515625" style="1" customWidth="1"/>
    <col min="7618" max="7618" width="8.140625" style="1" customWidth="1"/>
    <col min="7619" max="7642" width="7.28515625" style="1" customWidth="1"/>
    <col min="7643" max="7691" width="0" style="1" hidden="1" customWidth="1"/>
    <col min="7692" max="7692" width="13.28515625" style="1" customWidth="1"/>
    <col min="7693" max="7694" width="8.7109375" style="1"/>
    <col min="7695" max="7705" width="0" style="1" hidden="1" customWidth="1"/>
    <col min="7706" max="7706" width="8.7109375" style="1"/>
    <col min="7707" max="7707" width="7.7109375" style="1" bestFit="1" customWidth="1"/>
    <col min="7708" max="7708" width="45.7109375" style="1" customWidth="1"/>
    <col min="7709" max="7709" width="16.42578125" style="1" customWidth="1"/>
    <col min="7710" max="7710" width="22.140625" style="1" customWidth="1"/>
    <col min="7711" max="7711" width="20.140625" style="1" customWidth="1"/>
    <col min="7712" max="7712" width="21.7109375" style="1" customWidth="1"/>
    <col min="7713" max="7713" width="16" style="1" customWidth="1"/>
    <col min="7714" max="7714" width="18.42578125" style="1" customWidth="1"/>
    <col min="7715" max="7715" width="21.7109375" style="1" customWidth="1"/>
    <col min="7716" max="7716" width="13.28515625" style="1" customWidth="1"/>
    <col min="7717" max="7717" width="28.28515625" style="1" customWidth="1"/>
    <col min="7718" max="7718" width="4.7109375" style="1" customWidth="1"/>
    <col min="7719" max="7719" width="7.7109375" style="1" bestFit="1" customWidth="1"/>
    <col min="7720" max="7720" width="45.7109375" style="1" customWidth="1"/>
    <col min="7721" max="7721" width="16.42578125" style="1" customWidth="1"/>
    <col min="7722" max="7722" width="22.140625" style="1" customWidth="1"/>
    <col min="7723" max="7723" width="20.140625" style="1" customWidth="1"/>
    <col min="7724" max="7724" width="21.7109375" style="1" customWidth="1"/>
    <col min="7725" max="7725" width="16" style="1" customWidth="1"/>
    <col min="7726" max="7726" width="18.42578125" style="1" customWidth="1"/>
    <col min="7727" max="7727" width="21.7109375" style="1" customWidth="1"/>
    <col min="7728" max="7728" width="13.28515625" style="1" customWidth="1"/>
    <col min="7729" max="7729" width="28.28515625" style="1" customWidth="1"/>
    <col min="7730" max="7753" width="0" style="1" hidden="1" customWidth="1"/>
    <col min="7754" max="7756" width="8.7109375" style="1"/>
    <col min="7757" max="7757" width="21" style="1" customWidth="1"/>
    <col min="7758" max="7846" width="8.7109375" style="1"/>
    <col min="7847" max="7847" width="30.85546875" style="1" customWidth="1"/>
    <col min="7848" max="7848" width="17.28515625" style="1" customWidth="1"/>
    <col min="7849" max="7850" width="0" style="1" hidden="1" customWidth="1"/>
    <col min="7851" max="7851" width="36.28515625" style="1" customWidth="1"/>
    <col min="7852" max="7863" width="7.28515625" style="1" customWidth="1"/>
    <col min="7864" max="7864" width="7.7109375" style="1" customWidth="1"/>
    <col min="7865" max="7873" width="7.28515625" style="1" customWidth="1"/>
    <col min="7874" max="7874" width="8.140625" style="1" customWidth="1"/>
    <col min="7875" max="7898" width="7.28515625" style="1" customWidth="1"/>
    <col min="7899" max="7947" width="0" style="1" hidden="1" customWidth="1"/>
    <col min="7948" max="7948" width="13.28515625" style="1" customWidth="1"/>
    <col min="7949" max="7950" width="8.7109375" style="1"/>
    <col min="7951" max="7961" width="0" style="1" hidden="1" customWidth="1"/>
    <col min="7962" max="7962" width="8.7109375" style="1"/>
    <col min="7963" max="7963" width="7.7109375" style="1" bestFit="1" customWidth="1"/>
    <col min="7964" max="7964" width="45.7109375" style="1" customWidth="1"/>
    <col min="7965" max="7965" width="16.42578125" style="1" customWidth="1"/>
    <col min="7966" max="7966" width="22.140625" style="1" customWidth="1"/>
    <col min="7967" max="7967" width="20.140625" style="1" customWidth="1"/>
    <col min="7968" max="7968" width="21.7109375" style="1" customWidth="1"/>
    <col min="7969" max="7969" width="16" style="1" customWidth="1"/>
    <col min="7970" max="7970" width="18.42578125" style="1" customWidth="1"/>
    <col min="7971" max="7971" width="21.7109375" style="1" customWidth="1"/>
    <col min="7972" max="7972" width="13.28515625" style="1" customWidth="1"/>
    <col min="7973" max="7973" width="28.28515625" style="1" customWidth="1"/>
    <col min="7974" max="7974" width="4.7109375" style="1" customWidth="1"/>
    <col min="7975" max="7975" width="7.7109375" style="1" bestFit="1" customWidth="1"/>
    <col min="7976" max="7976" width="45.7109375" style="1" customWidth="1"/>
    <col min="7977" max="7977" width="16.42578125" style="1" customWidth="1"/>
    <col min="7978" max="7978" width="22.140625" style="1" customWidth="1"/>
    <col min="7979" max="7979" width="20.140625" style="1" customWidth="1"/>
    <col min="7980" max="7980" width="21.7109375" style="1" customWidth="1"/>
    <col min="7981" max="7981" width="16" style="1" customWidth="1"/>
    <col min="7982" max="7982" width="18.42578125" style="1" customWidth="1"/>
    <col min="7983" max="7983" width="21.7109375" style="1" customWidth="1"/>
    <col min="7984" max="7984" width="13.28515625" style="1" customWidth="1"/>
    <col min="7985" max="7985" width="28.28515625" style="1" customWidth="1"/>
    <col min="7986" max="8009" width="0" style="1" hidden="1" customWidth="1"/>
    <col min="8010" max="8012" width="8.7109375" style="1"/>
    <col min="8013" max="8013" width="21" style="1" customWidth="1"/>
    <col min="8014" max="8102" width="8.7109375" style="1"/>
    <col min="8103" max="8103" width="30.85546875" style="1" customWidth="1"/>
    <col min="8104" max="8104" width="17.28515625" style="1" customWidth="1"/>
    <col min="8105" max="8106" width="0" style="1" hidden="1" customWidth="1"/>
    <col min="8107" max="8107" width="36.28515625" style="1" customWidth="1"/>
    <col min="8108" max="8119" width="7.28515625" style="1" customWidth="1"/>
    <col min="8120" max="8120" width="7.7109375" style="1" customWidth="1"/>
    <col min="8121" max="8129" width="7.28515625" style="1" customWidth="1"/>
    <col min="8130" max="8130" width="8.140625" style="1" customWidth="1"/>
    <col min="8131" max="8154" width="7.28515625" style="1" customWidth="1"/>
    <col min="8155" max="8203" width="0" style="1" hidden="1" customWidth="1"/>
    <col min="8204" max="8204" width="13.28515625" style="1" customWidth="1"/>
    <col min="8205" max="8206" width="8.7109375" style="1"/>
    <col min="8207" max="8217" width="0" style="1" hidden="1" customWidth="1"/>
    <col min="8218" max="8218" width="8.7109375" style="1"/>
    <col min="8219" max="8219" width="7.7109375" style="1" bestFit="1" customWidth="1"/>
    <col min="8220" max="8220" width="45.7109375" style="1" customWidth="1"/>
    <col min="8221" max="8221" width="16.42578125" style="1" customWidth="1"/>
    <col min="8222" max="8222" width="22.140625" style="1" customWidth="1"/>
    <col min="8223" max="8223" width="20.140625" style="1" customWidth="1"/>
    <col min="8224" max="8224" width="21.7109375" style="1" customWidth="1"/>
    <col min="8225" max="8225" width="16" style="1" customWidth="1"/>
    <col min="8226" max="8226" width="18.42578125" style="1" customWidth="1"/>
    <col min="8227" max="8227" width="21.7109375" style="1" customWidth="1"/>
    <col min="8228" max="8228" width="13.28515625" style="1" customWidth="1"/>
    <col min="8229" max="8229" width="28.28515625" style="1" customWidth="1"/>
    <col min="8230" max="8230" width="4.7109375" style="1" customWidth="1"/>
    <col min="8231" max="8231" width="7.7109375" style="1" bestFit="1" customWidth="1"/>
    <col min="8232" max="8232" width="45.7109375" style="1" customWidth="1"/>
    <col min="8233" max="8233" width="16.42578125" style="1" customWidth="1"/>
    <col min="8234" max="8234" width="22.140625" style="1" customWidth="1"/>
    <col min="8235" max="8235" width="20.140625" style="1" customWidth="1"/>
    <col min="8236" max="8236" width="21.7109375" style="1" customWidth="1"/>
    <col min="8237" max="8237" width="16" style="1" customWidth="1"/>
    <col min="8238" max="8238" width="18.42578125" style="1" customWidth="1"/>
    <col min="8239" max="8239" width="21.7109375" style="1" customWidth="1"/>
    <col min="8240" max="8240" width="13.28515625" style="1" customWidth="1"/>
    <col min="8241" max="8241" width="28.28515625" style="1" customWidth="1"/>
    <col min="8242" max="8265" width="0" style="1" hidden="1" customWidth="1"/>
    <col min="8266" max="8268" width="8.7109375" style="1"/>
    <col min="8269" max="8269" width="21" style="1" customWidth="1"/>
    <col min="8270" max="8358" width="8.7109375" style="1"/>
    <col min="8359" max="8359" width="30.85546875" style="1" customWidth="1"/>
    <col min="8360" max="8360" width="17.28515625" style="1" customWidth="1"/>
    <col min="8361" max="8362" width="0" style="1" hidden="1" customWidth="1"/>
    <col min="8363" max="8363" width="36.28515625" style="1" customWidth="1"/>
    <col min="8364" max="8375" width="7.28515625" style="1" customWidth="1"/>
    <col min="8376" max="8376" width="7.7109375" style="1" customWidth="1"/>
    <col min="8377" max="8385" width="7.28515625" style="1" customWidth="1"/>
    <col min="8386" max="8386" width="8.140625" style="1" customWidth="1"/>
    <col min="8387" max="8410" width="7.28515625" style="1" customWidth="1"/>
    <col min="8411" max="8459" width="0" style="1" hidden="1" customWidth="1"/>
    <col min="8460" max="8460" width="13.28515625" style="1" customWidth="1"/>
    <col min="8461" max="8462" width="8.7109375" style="1"/>
    <col min="8463" max="8473" width="0" style="1" hidden="1" customWidth="1"/>
    <col min="8474" max="8474" width="8.7109375" style="1"/>
    <col min="8475" max="8475" width="7.7109375" style="1" bestFit="1" customWidth="1"/>
    <col min="8476" max="8476" width="45.7109375" style="1" customWidth="1"/>
    <col min="8477" max="8477" width="16.42578125" style="1" customWidth="1"/>
    <col min="8478" max="8478" width="22.140625" style="1" customWidth="1"/>
    <col min="8479" max="8479" width="20.140625" style="1" customWidth="1"/>
    <col min="8480" max="8480" width="21.7109375" style="1" customWidth="1"/>
    <col min="8481" max="8481" width="16" style="1" customWidth="1"/>
    <col min="8482" max="8482" width="18.42578125" style="1" customWidth="1"/>
    <col min="8483" max="8483" width="21.7109375" style="1" customWidth="1"/>
    <col min="8484" max="8484" width="13.28515625" style="1" customWidth="1"/>
    <col min="8485" max="8485" width="28.28515625" style="1" customWidth="1"/>
    <col min="8486" max="8486" width="4.7109375" style="1" customWidth="1"/>
    <col min="8487" max="8487" width="7.7109375" style="1" bestFit="1" customWidth="1"/>
    <col min="8488" max="8488" width="45.7109375" style="1" customWidth="1"/>
    <col min="8489" max="8489" width="16.42578125" style="1" customWidth="1"/>
    <col min="8490" max="8490" width="22.140625" style="1" customWidth="1"/>
    <col min="8491" max="8491" width="20.140625" style="1" customWidth="1"/>
    <col min="8492" max="8492" width="21.7109375" style="1" customWidth="1"/>
    <col min="8493" max="8493" width="16" style="1" customWidth="1"/>
    <col min="8494" max="8494" width="18.42578125" style="1" customWidth="1"/>
    <col min="8495" max="8495" width="21.7109375" style="1" customWidth="1"/>
    <col min="8496" max="8496" width="13.28515625" style="1" customWidth="1"/>
    <col min="8497" max="8497" width="28.28515625" style="1" customWidth="1"/>
    <col min="8498" max="8521" width="0" style="1" hidden="1" customWidth="1"/>
    <col min="8522" max="8524" width="8.7109375" style="1"/>
    <col min="8525" max="8525" width="21" style="1" customWidth="1"/>
    <col min="8526" max="8614" width="8.7109375" style="1"/>
    <col min="8615" max="8615" width="30.85546875" style="1" customWidth="1"/>
    <col min="8616" max="8616" width="17.28515625" style="1" customWidth="1"/>
    <col min="8617" max="8618" width="0" style="1" hidden="1" customWidth="1"/>
    <col min="8619" max="8619" width="36.28515625" style="1" customWidth="1"/>
    <col min="8620" max="8631" width="7.28515625" style="1" customWidth="1"/>
    <col min="8632" max="8632" width="7.7109375" style="1" customWidth="1"/>
    <col min="8633" max="8641" width="7.28515625" style="1" customWidth="1"/>
    <col min="8642" max="8642" width="8.140625" style="1" customWidth="1"/>
    <col min="8643" max="8666" width="7.28515625" style="1" customWidth="1"/>
    <col min="8667" max="8715" width="0" style="1" hidden="1" customWidth="1"/>
    <col min="8716" max="8716" width="13.28515625" style="1" customWidth="1"/>
    <col min="8717" max="8718" width="8.7109375" style="1"/>
    <col min="8719" max="8729" width="0" style="1" hidden="1" customWidth="1"/>
    <col min="8730" max="8730" width="8.7109375" style="1"/>
    <col min="8731" max="8731" width="7.7109375" style="1" bestFit="1" customWidth="1"/>
    <col min="8732" max="8732" width="45.7109375" style="1" customWidth="1"/>
    <col min="8733" max="8733" width="16.42578125" style="1" customWidth="1"/>
    <col min="8734" max="8734" width="22.140625" style="1" customWidth="1"/>
    <col min="8735" max="8735" width="20.140625" style="1" customWidth="1"/>
    <col min="8736" max="8736" width="21.7109375" style="1" customWidth="1"/>
    <col min="8737" max="8737" width="16" style="1" customWidth="1"/>
    <col min="8738" max="8738" width="18.42578125" style="1" customWidth="1"/>
    <col min="8739" max="8739" width="21.7109375" style="1" customWidth="1"/>
    <col min="8740" max="8740" width="13.28515625" style="1" customWidth="1"/>
    <col min="8741" max="8741" width="28.28515625" style="1" customWidth="1"/>
    <col min="8742" max="8742" width="4.7109375" style="1" customWidth="1"/>
    <col min="8743" max="8743" width="7.7109375" style="1" bestFit="1" customWidth="1"/>
    <col min="8744" max="8744" width="45.7109375" style="1" customWidth="1"/>
    <col min="8745" max="8745" width="16.42578125" style="1" customWidth="1"/>
    <col min="8746" max="8746" width="22.140625" style="1" customWidth="1"/>
    <col min="8747" max="8747" width="20.140625" style="1" customWidth="1"/>
    <col min="8748" max="8748" width="21.7109375" style="1" customWidth="1"/>
    <col min="8749" max="8749" width="16" style="1" customWidth="1"/>
    <col min="8750" max="8750" width="18.42578125" style="1" customWidth="1"/>
    <col min="8751" max="8751" width="21.7109375" style="1" customWidth="1"/>
    <col min="8752" max="8752" width="13.28515625" style="1" customWidth="1"/>
    <col min="8753" max="8753" width="28.28515625" style="1" customWidth="1"/>
    <col min="8754" max="8777" width="0" style="1" hidden="1" customWidth="1"/>
    <col min="8778" max="8780" width="8.7109375" style="1"/>
    <col min="8781" max="8781" width="21" style="1" customWidth="1"/>
    <col min="8782" max="8870" width="8.7109375" style="1"/>
    <col min="8871" max="8871" width="30.85546875" style="1" customWidth="1"/>
    <col min="8872" max="8872" width="17.28515625" style="1" customWidth="1"/>
    <col min="8873" max="8874" width="0" style="1" hidden="1" customWidth="1"/>
    <col min="8875" max="8875" width="36.28515625" style="1" customWidth="1"/>
    <col min="8876" max="8887" width="7.28515625" style="1" customWidth="1"/>
    <col min="8888" max="8888" width="7.7109375" style="1" customWidth="1"/>
    <col min="8889" max="8897" width="7.28515625" style="1" customWidth="1"/>
    <col min="8898" max="8898" width="8.140625" style="1" customWidth="1"/>
    <col min="8899" max="8922" width="7.28515625" style="1" customWidth="1"/>
    <col min="8923" max="8971" width="0" style="1" hidden="1" customWidth="1"/>
    <col min="8972" max="8972" width="13.28515625" style="1" customWidth="1"/>
    <col min="8973" max="8974" width="8.7109375" style="1"/>
    <col min="8975" max="8985" width="0" style="1" hidden="1" customWidth="1"/>
    <col min="8986" max="8986" width="8.7109375" style="1"/>
    <col min="8987" max="8987" width="7.7109375" style="1" bestFit="1" customWidth="1"/>
    <col min="8988" max="8988" width="45.7109375" style="1" customWidth="1"/>
    <col min="8989" max="8989" width="16.42578125" style="1" customWidth="1"/>
    <col min="8990" max="8990" width="22.140625" style="1" customWidth="1"/>
    <col min="8991" max="8991" width="20.140625" style="1" customWidth="1"/>
    <col min="8992" max="8992" width="21.7109375" style="1" customWidth="1"/>
    <col min="8993" max="8993" width="16" style="1" customWidth="1"/>
    <col min="8994" max="8994" width="18.42578125" style="1" customWidth="1"/>
    <col min="8995" max="8995" width="21.7109375" style="1" customWidth="1"/>
    <col min="8996" max="8996" width="13.28515625" style="1" customWidth="1"/>
    <col min="8997" max="8997" width="28.28515625" style="1" customWidth="1"/>
    <col min="8998" max="8998" width="4.7109375" style="1" customWidth="1"/>
    <col min="8999" max="8999" width="7.7109375" style="1" bestFit="1" customWidth="1"/>
    <col min="9000" max="9000" width="45.7109375" style="1" customWidth="1"/>
    <col min="9001" max="9001" width="16.42578125" style="1" customWidth="1"/>
    <col min="9002" max="9002" width="22.140625" style="1" customWidth="1"/>
    <col min="9003" max="9003" width="20.140625" style="1" customWidth="1"/>
    <col min="9004" max="9004" width="21.7109375" style="1" customWidth="1"/>
    <col min="9005" max="9005" width="16" style="1" customWidth="1"/>
    <col min="9006" max="9006" width="18.42578125" style="1" customWidth="1"/>
    <col min="9007" max="9007" width="21.7109375" style="1" customWidth="1"/>
    <col min="9008" max="9008" width="13.28515625" style="1" customWidth="1"/>
    <col min="9009" max="9009" width="28.28515625" style="1" customWidth="1"/>
    <col min="9010" max="9033" width="0" style="1" hidden="1" customWidth="1"/>
    <col min="9034" max="9036" width="8.7109375" style="1"/>
    <col min="9037" max="9037" width="21" style="1" customWidth="1"/>
    <col min="9038" max="9126" width="8.7109375" style="1"/>
    <col min="9127" max="9127" width="30.85546875" style="1" customWidth="1"/>
    <col min="9128" max="9128" width="17.28515625" style="1" customWidth="1"/>
    <col min="9129" max="9130" width="0" style="1" hidden="1" customWidth="1"/>
    <col min="9131" max="9131" width="36.28515625" style="1" customWidth="1"/>
    <col min="9132" max="9143" width="7.28515625" style="1" customWidth="1"/>
    <col min="9144" max="9144" width="7.7109375" style="1" customWidth="1"/>
    <col min="9145" max="9153" width="7.28515625" style="1" customWidth="1"/>
    <col min="9154" max="9154" width="8.140625" style="1" customWidth="1"/>
    <col min="9155" max="9178" width="7.28515625" style="1" customWidth="1"/>
    <col min="9179" max="9227" width="0" style="1" hidden="1" customWidth="1"/>
    <col min="9228" max="9228" width="13.28515625" style="1" customWidth="1"/>
    <col min="9229" max="9230" width="8.7109375" style="1"/>
    <col min="9231" max="9241" width="0" style="1" hidden="1" customWidth="1"/>
    <col min="9242" max="9242" width="8.7109375" style="1"/>
    <col min="9243" max="9243" width="7.7109375" style="1" bestFit="1" customWidth="1"/>
    <col min="9244" max="9244" width="45.7109375" style="1" customWidth="1"/>
    <col min="9245" max="9245" width="16.42578125" style="1" customWidth="1"/>
    <col min="9246" max="9246" width="22.140625" style="1" customWidth="1"/>
    <col min="9247" max="9247" width="20.140625" style="1" customWidth="1"/>
    <col min="9248" max="9248" width="21.7109375" style="1" customWidth="1"/>
    <col min="9249" max="9249" width="16" style="1" customWidth="1"/>
    <col min="9250" max="9250" width="18.42578125" style="1" customWidth="1"/>
    <col min="9251" max="9251" width="21.7109375" style="1" customWidth="1"/>
    <col min="9252" max="9252" width="13.28515625" style="1" customWidth="1"/>
    <col min="9253" max="9253" width="28.28515625" style="1" customWidth="1"/>
    <col min="9254" max="9254" width="4.7109375" style="1" customWidth="1"/>
    <col min="9255" max="9255" width="7.7109375" style="1" bestFit="1" customWidth="1"/>
    <col min="9256" max="9256" width="45.7109375" style="1" customWidth="1"/>
    <col min="9257" max="9257" width="16.42578125" style="1" customWidth="1"/>
    <col min="9258" max="9258" width="22.140625" style="1" customWidth="1"/>
    <col min="9259" max="9259" width="20.140625" style="1" customWidth="1"/>
    <col min="9260" max="9260" width="21.7109375" style="1" customWidth="1"/>
    <col min="9261" max="9261" width="16" style="1" customWidth="1"/>
    <col min="9262" max="9262" width="18.42578125" style="1" customWidth="1"/>
    <col min="9263" max="9263" width="21.7109375" style="1" customWidth="1"/>
    <col min="9264" max="9264" width="13.28515625" style="1" customWidth="1"/>
    <col min="9265" max="9265" width="28.28515625" style="1" customWidth="1"/>
    <col min="9266" max="9289" width="0" style="1" hidden="1" customWidth="1"/>
    <col min="9290" max="9292" width="8.7109375" style="1"/>
    <col min="9293" max="9293" width="21" style="1" customWidth="1"/>
    <col min="9294" max="9382" width="8.7109375" style="1"/>
    <col min="9383" max="9383" width="30.85546875" style="1" customWidth="1"/>
    <col min="9384" max="9384" width="17.28515625" style="1" customWidth="1"/>
    <col min="9385" max="9386" width="0" style="1" hidden="1" customWidth="1"/>
    <col min="9387" max="9387" width="36.28515625" style="1" customWidth="1"/>
    <col min="9388" max="9399" width="7.28515625" style="1" customWidth="1"/>
    <col min="9400" max="9400" width="7.7109375" style="1" customWidth="1"/>
    <col min="9401" max="9409" width="7.28515625" style="1" customWidth="1"/>
    <col min="9410" max="9410" width="8.140625" style="1" customWidth="1"/>
    <col min="9411" max="9434" width="7.28515625" style="1" customWidth="1"/>
    <col min="9435" max="9483" width="0" style="1" hidden="1" customWidth="1"/>
    <col min="9484" max="9484" width="13.28515625" style="1" customWidth="1"/>
    <col min="9485" max="9486" width="8.7109375" style="1"/>
    <col min="9487" max="9497" width="0" style="1" hidden="1" customWidth="1"/>
    <col min="9498" max="9498" width="8.7109375" style="1"/>
    <col min="9499" max="9499" width="7.7109375" style="1" bestFit="1" customWidth="1"/>
    <col min="9500" max="9500" width="45.7109375" style="1" customWidth="1"/>
    <col min="9501" max="9501" width="16.42578125" style="1" customWidth="1"/>
    <col min="9502" max="9502" width="22.140625" style="1" customWidth="1"/>
    <col min="9503" max="9503" width="20.140625" style="1" customWidth="1"/>
    <col min="9504" max="9504" width="21.7109375" style="1" customWidth="1"/>
    <col min="9505" max="9505" width="16" style="1" customWidth="1"/>
    <col min="9506" max="9506" width="18.42578125" style="1" customWidth="1"/>
    <col min="9507" max="9507" width="21.7109375" style="1" customWidth="1"/>
    <col min="9508" max="9508" width="13.28515625" style="1" customWidth="1"/>
    <col min="9509" max="9509" width="28.28515625" style="1" customWidth="1"/>
    <col min="9510" max="9510" width="4.7109375" style="1" customWidth="1"/>
    <col min="9511" max="9511" width="7.7109375" style="1" bestFit="1" customWidth="1"/>
    <col min="9512" max="9512" width="45.7109375" style="1" customWidth="1"/>
    <col min="9513" max="9513" width="16.42578125" style="1" customWidth="1"/>
    <col min="9514" max="9514" width="22.140625" style="1" customWidth="1"/>
    <col min="9515" max="9515" width="20.140625" style="1" customWidth="1"/>
    <col min="9516" max="9516" width="21.7109375" style="1" customWidth="1"/>
    <col min="9517" max="9517" width="16" style="1" customWidth="1"/>
    <col min="9518" max="9518" width="18.42578125" style="1" customWidth="1"/>
    <col min="9519" max="9519" width="21.7109375" style="1" customWidth="1"/>
    <col min="9520" max="9520" width="13.28515625" style="1" customWidth="1"/>
    <col min="9521" max="9521" width="28.28515625" style="1" customWidth="1"/>
    <col min="9522" max="9545" width="0" style="1" hidden="1" customWidth="1"/>
    <col min="9546" max="9548" width="8.7109375" style="1"/>
    <col min="9549" max="9549" width="21" style="1" customWidth="1"/>
    <col min="9550" max="9638" width="8.7109375" style="1"/>
    <col min="9639" max="9639" width="30.85546875" style="1" customWidth="1"/>
    <col min="9640" max="9640" width="17.28515625" style="1" customWidth="1"/>
    <col min="9641" max="9642" width="0" style="1" hidden="1" customWidth="1"/>
    <col min="9643" max="9643" width="36.28515625" style="1" customWidth="1"/>
    <col min="9644" max="9655" width="7.28515625" style="1" customWidth="1"/>
    <col min="9656" max="9656" width="7.7109375" style="1" customWidth="1"/>
    <col min="9657" max="9665" width="7.28515625" style="1" customWidth="1"/>
    <col min="9666" max="9666" width="8.140625" style="1" customWidth="1"/>
    <col min="9667" max="9690" width="7.28515625" style="1" customWidth="1"/>
    <col min="9691" max="9739" width="0" style="1" hidden="1" customWidth="1"/>
    <col min="9740" max="9740" width="13.28515625" style="1" customWidth="1"/>
    <col min="9741" max="9742" width="8.7109375" style="1"/>
    <col min="9743" max="9753" width="0" style="1" hidden="1" customWidth="1"/>
    <col min="9754" max="9754" width="8.7109375" style="1"/>
    <col min="9755" max="9755" width="7.7109375" style="1" bestFit="1" customWidth="1"/>
    <col min="9756" max="9756" width="45.7109375" style="1" customWidth="1"/>
    <col min="9757" max="9757" width="16.42578125" style="1" customWidth="1"/>
    <col min="9758" max="9758" width="22.140625" style="1" customWidth="1"/>
    <col min="9759" max="9759" width="20.140625" style="1" customWidth="1"/>
    <col min="9760" max="9760" width="21.7109375" style="1" customWidth="1"/>
    <col min="9761" max="9761" width="16" style="1" customWidth="1"/>
    <col min="9762" max="9762" width="18.42578125" style="1" customWidth="1"/>
    <col min="9763" max="9763" width="21.7109375" style="1" customWidth="1"/>
    <col min="9764" max="9764" width="13.28515625" style="1" customWidth="1"/>
    <col min="9765" max="9765" width="28.28515625" style="1" customWidth="1"/>
    <col min="9766" max="9766" width="4.7109375" style="1" customWidth="1"/>
    <col min="9767" max="9767" width="7.7109375" style="1" bestFit="1" customWidth="1"/>
    <col min="9768" max="9768" width="45.7109375" style="1" customWidth="1"/>
    <col min="9769" max="9769" width="16.42578125" style="1" customWidth="1"/>
    <col min="9770" max="9770" width="22.140625" style="1" customWidth="1"/>
    <col min="9771" max="9771" width="20.140625" style="1" customWidth="1"/>
    <col min="9772" max="9772" width="21.7109375" style="1" customWidth="1"/>
    <col min="9773" max="9773" width="16" style="1" customWidth="1"/>
    <col min="9774" max="9774" width="18.42578125" style="1" customWidth="1"/>
    <col min="9775" max="9775" width="21.7109375" style="1" customWidth="1"/>
    <col min="9776" max="9776" width="13.28515625" style="1" customWidth="1"/>
    <col min="9777" max="9777" width="28.28515625" style="1" customWidth="1"/>
    <col min="9778" max="9801" width="0" style="1" hidden="1" customWidth="1"/>
    <col min="9802" max="9804" width="8.7109375" style="1"/>
    <col min="9805" max="9805" width="21" style="1" customWidth="1"/>
    <col min="9806" max="9894" width="8.7109375" style="1"/>
    <col min="9895" max="9895" width="30.85546875" style="1" customWidth="1"/>
    <col min="9896" max="9896" width="17.28515625" style="1" customWidth="1"/>
    <col min="9897" max="9898" width="0" style="1" hidden="1" customWidth="1"/>
    <col min="9899" max="9899" width="36.28515625" style="1" customWidth="1"/>
    <col min="9900" max="9911" width="7.28515625" style="1" customWidth="1"/>
    <col min="9912" max="9912" width="7.7109375" style="1" customWidth="1"/>
    <col min="9913" max="9921" width="7.28515625" style="1" customWidth="1"/>
    <col min="9922" max="9922" width="8.140625" style="1" customWidth="1"/>
    <col min="9923" max="9946" width="7.28515625" style="1" customWidth="1"/>
    <col min="9947" max="9995" width="0" style="1" hidden="1" customWidth="1"/>
    <col min="9996" max="9996" width="13.28515625" style="1" customWidth="1"/>
    <col min="9997" max="9998" width="8.7109375" style="1"/>
    <col min="9999" max="10009" width="0" style="1" hidden="1" customWidth="1"/>
    <col min="10010" max="10010" width="8.7109375" style="1"/>
    <col min="10011" max="10011" width="7.7109375" style="1" bestFit="1" customWidth="1"/>
    <col min="10012" max="10012" width="45.7109375" style="1" customWidth="1"/>
    <col min="10013" max="10013" width="16.42578125" style="1" customWidth="1"/>
    <col min="10014" max="10014" width="22.140625" style="1" customWidth="1"/>
    <col min="10015" max="10015" width="20.140625" style="1" customWidth="1"/>
    <col min="10016" max="10016" width="21.7109375" style="1" customWidth="1"/>
    <col min="10017" max="10017" width="16" style="1" customWidth="1"/>
    <col min="10018" max="10018" width="18.42578125" style="1" customWidth="1"/>
    <col min="10019" max="10019" width="21.7109375" style="1" customWidth="1"/>
    <col min="10020" max="10020" width="13.28515625" style="1" customWidth="1"/>
    <col min="10021" max="10021" width="28.28515625" style="1" customWidth="1"/>
    <col min="10022" max="10022" width="4.7109375" style="1" customWidth="1"/>
    <col min="10023" max="10023" width="7.7109375" style="1" bestFit="1" customWidth="1"/>
    <col min="10024" max="10024" width="45.7109375" style="1" customWidth="1"/>
    <col min="10025" max="10025" width="16.42578125" style="1" customWidth="1"/>
    <col min="10026" max="10026" width="22.140625" style="1" customWidth="1"/>
    <col min="10027" max="10027" width="20.140625" style="1" customWidth="1"/>
    <col min="10028" max="10028" width="21.7109375" style="1" customWidth="1"/>
    <col min="10029" max="10029" width="16" style="1" customWidth="1"/>
    <col min="10030" max="10030" width="18.42578125" style="1" customWidth="1"/>
    <col min="10031" max="10031" width="21.7109375" style="1" customWidth="1"/>
    <col min="10032" max="10032" width="13.28515625" style="1" customWidth="1"/>
    <col min="10033" max="10033" width="28.28515625" style="1" customWidth="1"/>
    <col min="10034" max="10057" width="0" style="1" hidden="1" customWidth="1"/>
    <col min="10058" max="10060" width="8.7109375" style="1"/>
    <col min="10061" max="10061" width="21" style="1" customWidth="1"/>
    <col min="10062" max="10150" width="8.7109375" style="1"/>
    <col min="10151" max="10151" width="30.85546875" style="1" customWidth="1"/>
    <col min="10152" max="10152" width="17.28515625" style="1" customWidth="1"/>
    <col min="10153" max="10154" width="0" style="1" hidden="1" customWidth="1"/>
    <col min="10155" max="10155" width="36.28515625" style="1" customWidth="1"/>
    <col min="10156" max="10167" width="7.28515625" style="1" customWidth="1"/>
    <col min="10168" max="10168" width="7.7109375" style="1" customWidth="1"/>
    <col min="10169" max="10177" width="7.28515625" style="1" customWidth="1"/>
    <col min="10178" max="10178" width="8.140625" style="1" customWidth="1"/>
    <col min="10179" max="10202" width="7.28515625" style="1" customWidth="1"/>
    <col min="10203" max="10251" width="0" style="1" hidden="1" customWidth="1"/>
    <col min="10252" max="10252" width="13.28515625" style="1" customWidth="1"/>
    <col min="10253" max="10254" width="8.7109375" style="1"/>
    <col min="10255" max="10265" width="0" style="1" hidden="1" customWidth="1"/>
    <col min="10266" max="10266" width="8.7109375" style="1"/>
    <col min="10267" max="10267" width="7.7109375" style="1" bestFit="1" customWidth="1"/>
    <col min="10268" max="10268" width="45.7109375" style="1" customWidth="1"/>
    <col min="10269" max="10269" width="16.42578125" style="1" customWidth="1"/>
    <col min="10270" max="10270" width="22.140625" style="1" customWidth="1"/>
    <col min="10271" max="10271" width="20.140625" style="1" customWidth="1"/>
    <col min="10272" max="10272" width="21.7109375" style="1" customWidth="1"/>
    <col min="10273" max="10273" width="16" style="1" customWidth="1"/>
    <col min="10274" max="10274" width="18.42578125" style="1" customWidth="1"/>
    <col min="10275" max="10275" width="21.7109375" style="1" customWidth="1"/>
    <col min="10276" max="10276" width="13.28515625" style="1" customWidth="1"/>
    <col min="10277" max="10277" width="28.28515625" style="1" customWidth="1"/>
    <col min="10278" max="10278" width="4.7109375" style="1" customWidth="1"/>
    <col min="10279" max="10279" width="7.7109375" style="1" bestFit="1" customWidth="1"/>
    <col min="10280" max="10280" width="45.7109375" style="1" customWidth="1"/>
    <col min="10281" max="10281" width="16.42578125" style="1" customWidth="1"/>
    <col min="10282" max="10282" width="22.140625" style="1" customWidth="1"/>
    <col min="10283" max="10283" width="20.140625" style="1" customWidth="1"/>
    <col min="10284" max="10284" width="21.7109375" style="1" customWidth="1"/>
    <col min="10285" max="10285" width="16" style="1" customWidth="1"/>
    <col min="10286" max="10286" width="18.42578125" style="1" customWidth="1"/>
    <col min="10287" max="10287" width="21.7109375" style="1" customWidth="1"/>
    <col min="10288" max="10288" width="13.28515625" style="1" customWidth="1"/>
    <col min="10289" max="10289" width="28.28515625" style="1" customWidth="1"/>
    <col min="10290" max="10313" width="0" style="1" hidden="1" customWidth="1"/>
    <col min="10314" max="10316" width="8.7109375" style="1"/>
    <col min="10317" max="10317" width="21" style="1" customWidth="1"/>
    <col min="10318" max="10406" width="8.7109375" style="1"/>
    <col min="10407" max="10407" width="30.85546875" style="1" customWidth="1"/>
    <col min="10408" max="10408" width="17.28515625" style="1" customWidth="1"/>
    <col min="10409" max="10410" width="0" style="1" hidden="1" customWidth="1"/>
    <col min="10411" max="10411" width="36.28515625" style="1" customWidth="1"/>
    <col min="10412" max="10423" width="7.28515625" style="1" customWidth="1"/>
    <col min="10424" max="10424" width="7.7109375" style="1" customWidth="1"/>
    <col min="10425" max="10433" width="7.28515625" style="1" customWidth="1"/>
    <col min="10434" max="10434" width="8.140625" style="1" customWidth="1"/>
    <col min="10435" max="10458" width="7.28515625" style="1" customWidth="1"/>
    <col min="10459" max="10507" width="0" style="1" hidden="1" customWidth="1"/>
    <col min="10508" max="10508" width="13.28515625" style="1" customWidth="1"/>
    <col min="10509" max="10510" width="8.7109375" style="1"/>
    <col min="10511" max="10521" width="0" style="1" hidden="1" customWidth="1"/>
    <col min="10522" max="10522" width="8.7109375" style="1"/>
    <col min="10523" max="10523" width="7.7109375" style="1" bestFit="1" customWidth="1"/>
    <col min="10524" max="10524" width="45.7109375" style="1" customWidth="1"/>
    <col min="10525" max="10525" width="16.42578125" style="1" customWidth="1"/>
    <col min="10526" max="10526" width="22.140625" style="1" customWidth="1"/>
    <col min="10527" max="10527" width="20.140625" style="1" customWidth="1"/>
    <col min="10528" max="10528" width="21.7109375" style="1" customWidth="1"/>
    <col min="10529" max="10529" width="16" style="1" customWidth="1"/>
    <col min="10530" max="10530" width="18.42578125" style="1" customWidth="1"/>
    <col min="10531" max="10531" width="21.7109375" style="1" customWidth="1"/>
    <col min="10532" max="10532" width="13.28515625" style="1" customWidth="1"/>
    <col min="10533" max="10533" width="28.28515625" style="1" customWidth="1"/>
    <col min="10534" max="10534" width="4.7109375" style="1" customWidth="1"/>
    <col min="10535" max="10535" width="7.7109375" style="1" bestFit="1" customWidth="1"/>
    <col min="10536" max="10536" width="45.7109375" style="1" customWidth="1"/>
    <col min="10537" max="10537" width="16.42578125" style="1" customWidth="1"/>
    <col min="10538" max="10538" width="22.140625" style="1" customWidth="1"/>
    <col min="10539" max="10539" width="20.140625" style="1" customWidth="1"/>
    <col min="10540" max="10540" width="21.7109375" style="1" customWidth="1"/>
    <col min="10541" max="10541" width="16" style="1" customWidth="1"/>
    <col min="10542" max="10542" width="18.42578125" style="1" customWidth="1"/>
    <col min="10543" max="10543" width="21.7109375" style="1" customWidth="1"/>
    <col min="10544" max="10544" width="13.28515625" style="1" customWidth="1"/>
    <col min="10545" max="10545" width="28.28515625" style="1" customWidth="1"/>
    <col min="10546" max="10569" width="0" style="1" hidden="1" customWidth="1"/>
    <col min="10570" max="10572" width="8.7109375" style="1"/>
    <col min="10573" max="10573" width="21" style="1" customWidth="1"/>
    <col min="10574" max="10662" width="8.7109375" style="1"/>
    <col min="10663" max="10663" width="30.85546875" style="1" customWidth="1"/>
    <col min="10664" max="10664" width="17.28515625" style="1" customWidth="1"/>
    <col min="10665" max="10666" width="0" style="1" hidden="1" customWidth="1"/>
    <col min="10667" max="10667" width="36.28515625" style="1" customWidth="1"/>
    <col min="10668" max="10679" width="7.28515625" style="1" customWidth="1"/>
    <col min="10680" max="10680" width="7.7109375" style="1" customWidth="1"/>
    <col min="10681" max="10689" width="7.28515625" style="1" customWidth="1"/>
    <col min="10690" max="10690" width="8.140625" style="1" customWidth="1"/>
    <col min="10691" max="10714" width="7.28515625" style="1" customWidth="1"/>
    <col min="10715" max="10763" width="0" style="1" hidden="1" customWidth="1"/>
    <col min="10764" max="10764" width="13.28515625" style="1" customWidth="1"/>
    <col min="10765" max="10766" width="8.7109375" style="1"/>
    <col min="10767" max="10777" width="0" style="1" hidden="1" customWidth="1"/>
    <col min="10778" max="10778" width="8.7109375" style="1"/>
    <col min="10779" max="10779" width="7.7109375" style="1" bestFit="1" customWidth="1"/>
    <col min="10780" max="10780" width="45.7109375" style="1" customWidth="1"/>
    <col min="10781" max="10781" width="16.42578125" style="1" customWidth="1"/>
    <col min="10782" max="10782" width="22.140625" style="1" customWidth="1"/>
    <col min="10783" max="10783" width="20.140625" style="1" customWidth="1"/>
    <col min="10784" max="10784" width="21.7109375" style="1" customWidth="1"/>
    <col min="10785" max="10785" width="16" style="1" customWidth="1"/>
    <col min="10786" max="10786" width="18.42578125" style="1" customWidth="1"/>
    <col min="10787" max="10787" width="21.7109375" style="1" customWidth="1"/>
    <col min="10788" max="10788" width="13.28515625" style="1" customWidth="1"/>
    <col min="10789" max="10789" width="28.28515625" style="1" customWidth="1"/>
    <col min="10790" max="10790" width="4.7109375" style="1" customWidth="1"/>
    <col min="10791" max="10791" width="7.7109375" style="1" bestFit="1" customWidth="1"/>
    <col min="10792" max="10792" width="45.7109375" style="1" customWidth="1"/>
    <col min="10793" max="10793" width="16.42578125" style="1" customWidth="1"/>
    <col min="10794" max="10794" width="22.140625" style="1" customWidth="1"/>
    <col min="10795" max="10795" width="20.140625" style="1" customWidth="1"/>
    <col min="10796" max="10796" width="21.7109375" style="1" customWidth="1"/>
    <col min="10797" max="10797" width="16" style="1" customWidth="1"/>
    <col min="10798" max="10798" width="18.42578125" style="1" customWidth="1"/>
    <col min="10799" max="10799" width="21.7109375" style="1" customWidth="1"/>
    <col min="10800" max="10800" width="13.28515625" style="1" customWidth="1"/>
    <col min="10801" max="10801" width="28.28515625" style="1" customWidth="1"/>
    <col min="10802" max="10825" width="0" style="1" hidden="1" customWidth="1"/>
    <col min="10826" max="10828" width="8.7109375" style="1"/>
    <col min="10829" max="10829" width="21" style="1" customWidth="1"/>
    <col min="10830" max="10918" width="8.7109375" style="1"/>
    <col min="10919" max="10919" width="30.85546875" style="1" customWidth="1"/>
    <col min="10920" max="10920" width="17.28515625" style="1" customWidth="1"/>
    <col min="10921" max="10922" width="0" style="1" hidden="1" customWidth="1"/>
    <col min="10923" max="10923" width="36.28515625" style="1" customWidth="1"/>
    <col min="10924" max="10935" width="7.28515625" style="1" customWidth="1"/>
    <col min="10936" max="10936" width="7.7109375" style="1" customWidth="1"/>
    <col min="10937" max="10945" width="7.28515625" style="1" customWidth="1"/>
    <col min="10946" max="10946" width="8.140625" style="1" customWidth="1"/>
    <col min="10947" max="10970" width="7.28515625" style="1" customWidth="1"/>
    <col min="10971" max="11019" width="0" style="1" hidden="1" customWidth="1"/>
    <col min="11020" max="11020" width="13.28515625" style="1" customWidth="1"/>
    <col min="11021" max="11022" width="8.7109375" style="1"/>
    <col min="11023" max="11033" width="0" style="1" hidden="1" customWidth="1"/>
    <col min="11034" max="11034" width="8.7109375" style="1"/>
    <col min="11035" max="11035" width="7.7109375" style="1" bestFit="1" customWidth="1"/>
    <col min="11036" max="11036" width="45.7109375" style="1" customWidth="1"/>
    <col min="11037" max="11037" width="16.42578125" style="1" customWidth="1"/>
    <col min="11038" max="11038" width="22.140625" style="1" customWidth="1"/>
    <col min="11039" max="11039" width="20.140625" style="1" customWidth="1"/>
    <col min="11040" max="11040" width="21.7109375" style="1" customWidth="1"/>
    <col min="11041" max="11041" width="16" style="1" customWidth="1"/>
    <col min="11042" max="11042" width="18.42578125" style="1" customWidth="1"/>
    <col min="11043" max="11043" width="21.7109375" style="1" customWidth="1"/>
    <col min="11044" max="11044" width="13.28515625" style="1" customWidth="1"/>
    <col min="11045" max="11045" width="28.28515625" style="1" customWidth="1"/>
    <col min="11046" max="11046" width="4.7109375" style="1" customWidth="1"/>
    <col min="11047" max="11047" width="7.7109375" style="1" bestFit="1" customWidth="1"/>
    <col min="11048" max="11048" width="45.7109375" style="1" customWidth="1"/>
    <col min="11049" max="11049" width="16.42578125" style="1" customWidth="1"/>
    <col min="11050" max="11050" width="22.140625" style="1" customWidth="1"/>
    <col min="11051" max="11051" width="20.140625" style="1" customWidth="1"/>
    <col min="11052" max="11052" width="21.7109375" style="1" customWidth="1"/>
    <col min="11053" max="11053" width="16" style="1" customWidth="1"/>
    <col min="11054" max="11054" width="18.42578125" style="1" customWidth="1"/>
    <col min="11055" max="11055" width="21.7109375" style="1" customWidth="1"/>
    <col min="11056" max="11056" width="13.28515625" style="1" customWidth="1"/>
    <col min="11057" max="11057" width="28.28515625" style="1" customWidth="1"/>
    <col min="11058" max="11081" width="0" style="1" hidden="1" customWidth="1"/>
    <col min="11082" max="11084" width="8.7109375" style="1"/>
    <col min="11085" max="11085" width="21" style="1" customWidth="1"/>
    <col min="11086" max="11174" width="8.7109375" style="1"/>
    <col min="11175" max="11175" width="30.85546875" style="1" customWidth="1"/>
    <col min="11176" max="11176" width="17.28515625" style="1" customWidth="1"/>
    <col min="11177" max="11178" width="0" style="1" hidden="1" customWidth="1"/>
    <col min="11179" max="11179" width="36.28515625" style="1" customWidth="1"/>
    <col min="11180" max="11191" width="7.28515625" style="1" customWidth="1"/>
    <col min="11192" max="11192" width="7.7109375" style="1" customWidth="1"/>
    <col min="11193" max="11201" width="7.28515625" style="1" customWidth="1"/>
    <col min="11202" max="11202" width="8.140625" style="1" customWidth="1"/>
    <col min="11203" max="11226" width="7.28515625" style="1" customWidth="1"/>
    <col min="11227" max="11275" width="0" style="1" hidden="1" customWidth="1"/>
    <col min="11276" max="11276" width="13.28515625" style="1" customWidth="1"/>
    <col min="11277" max="11278" width="8.7109375" style="1"/>
    <col min="11279" max="11289" width="0" style="1" hidden="1" customWidth="1"/>
    <col min="11290" max="11290" width="8.7109375" style="1"/>
    <col min="11291" max="11291" width="7.7109375" style="1" bestFit="1" customWidth="1"/>
    <col min="11292" max="11292" width="45.7109375" style="1" customWidth="1"/>
    <col min="11293" max="11293" width="16.42578125" style="1" customWidth="1"/>
    <col min="11294" max="11294" width="22.140625" style="1" customWidth="1"/>
    <col min="11295" max="11295" width="20.140625" style="1" customWidth="1"/>
    <col min="11296" max="11296" width="21.7109375" style="1" customWidth="1"/>
    <col min="11297" max="11297" width="16" style="1" customWidth="1"/>
    <col min="11298" max="11298" width="18.42578125" style="1" customWidth="1"/>
    <col min="11299" max="11299" width="21.7109375" style="1" customWidth="1"/>
    <col min="11300" max="11300" width="13.28515625" style="1" customWidth="1"/>
    <col min="11301" max="11301" width="28.28515625" style="1" customWidth="1"/>
    <col min="11302" max="11302" width="4.7109375" style="1" customWidth="1"/>
    <col min="11303" max="11303" width="7.7109375" style="1" bestFit="1" customWidth="1"/>
    <col min="11304" max="11304" width="45.7109375" style="1" customWidth="1"/>
    <col min="11305" max="11305" width="16.42578125" style="1" customWidth="1"/>
    <col min="11306" max="11306" width="22.140625" style="1" customWidth="1"/>
    <col min="11307" max="11307" width="20.140625" style="1" customWidth="1"/>
    <col min="11308" max="11308" width="21.7109375" style="1" customWidth="1"/>
    <col min="11309" max="11309" width="16" style="1" customWidth="1"/>
    <col min="11310" max="11310" width="18.42578125" style="1" customWidth="1"/>
    <col min="11311" max="11311" width="21.7109375" style="1" customWidth="1"/>
    <col min="11312" max="11312" width="13.28515625" style="1" customWidth="1"/>
    <col min="11313" max="11313" width="28.28515625" style="1" customWidth="1"/>
    <col min="11314" max="11337" width="0" style="1" hidden="1" customWidth="1"/>
    <col min="11338" max="11340" width="8.7109375" style="1"/>
    <col min="11341" max="11341" width="21" style="1" customWidth="1"/>
    <col min="11342" max="11430" width="8.7109375" style="1"/>
    <col min="11431" max="11431" width="30.85546875" style="1" customWidth="1"/>
    <col min="11432" max="11432" width="17.28515625" style="1" customWidth="1"/>
    <col min="11433" max="11434" width="0" style="1" hidden="1" customWidth="1"/>
    <col min="11435" max="11435" width="36.28515625" style="1" customWidth="1"/>
    <col min="11436" max="11447" width="7.28515625" style="1" customWidth="1"/>
    <col min="11448" max="11448" width="7.7109375" style="1" customWidth="1"/>
    <col min="11449" max="11457" width="7.28515625" style="1" customWidth="1"/>
    <col min="11458" max="11458" width="8.140625" style="1" customWidth="1"/>
    <col min="11459" max="11482" width="7.28515625" style="1" customWidth="1"/>
    <col min="11483" max="11531" width="0" style="1" hidden="1" customWidth="1"/>
    <col min="11532" max="11532" width="13.28515625" style="1" customWidth="1"/>
    <col min="11533" max="11534" width="8.7109375" style="1"/>
    <col min="11535" max="11545" width="0" style="1" hidden="1" customWidth="1"/>
    <col min="11546" max="11546" width="8.7109375" style="1"/>
    <col min="11547" max="11547" width="7.7109375" style="1" bestFit="1" customWidth="1"/>
    <col min="11548" max="11548" width="45.7109375" style="1" customWidth="1"/>
    <col min="11549" max="11549" width="16.42578125" style="1" customWidth="1"/>
    <col min="11550" max="11550" width="22.140625" style="1" customWidth="1"/>
    <col min="11551" max="11551" width="20.140625" style="1" customWidth="1"/>
    <col min="11552" max="11552" width="21.7109375" style="1" customWidth="1"/>
    <col min="11553" max="11553" width="16" style="1" customWidth="1"/>
    <col min="11554" max="11554" width="18.42578125" style="1" customWidth="1"/>
    <col min="11555" max="11555" width="21.7109375" style="1" customWidth="1"/>
    <col min="11556" max="11556" width="13.28515625" style="1" customWidth="1"/>
    <col min="11557" max="11557" width="28.28515625" style="1" customWidth="1"/>
    <col min="11558" max="11558" width="4.7109375" style="1" customWidth="1"/>
    <col min="11559" max="11559" width="7.7109375" style="1" bestFit="1" customWidth="1"/>
    <col min="11560" max="11560" width="45.7109375" style="1" customWidth="1"/>
    <col min="11561" max="11561" width="16.42578125" style="1" customWidth="1"/>
    <col min="11562" max="11562" width="22.140625" style="1" customWidth="1"/>
    <col min="11563" max="11563" width="20.140625" style="1" customWidth="1"/>
    <col min="11564" max="11564" width="21.7109375" style="1" customWidth="1"/>
    <col min="11565" max="11565" width="16" style="1" customWidth="1"/>
    <col min="11566" max="11566" width="18.42578125" style="1" customWidth="1"/>
    <col min="11567" max="11567" width="21.7109375" style="1" customWidth="1"/>
    <col min="11568" max="11568" width="13.28515625" style="1" customWidth="1"/>
    <col min="11569" max="11569" width="28.28515625" style="1" customWidth="1"/>
    <col min="11570" max="11593" width="0" style="1" hidden="1" customWidth="1"/>
    <col min="11594" max="11596" width="8.7109375" style="1"/>
    <col min="11597" max="11597" width="21" style="1" customWidth="1"/>
    <col min="11598" max="11686" width="8.7109375" style="1"/>
    <col min="11687" max="11687" width="30.85546875" style="1" customWidth="1"/>
    <col min="11688" max="11688" width="17.28515625" style="1" customWidth="1"/>
    <col min="11689" max="11690" width="0" style="1" hidden="1" customWidth="1"/>
    <col min="11691" max="11691" width="36.28515625" style="1" customWidth="1"/>
    <col min="11692" max="11703" width="7.28515625" style="1" customWidth="1"/>
    <col min="11704" max="11704" width="7.7109375" style="1" customWidth="1"/>
    <col min="11705" max="11713" width="7.28515625" style="1" customWidth="1"/>
    <col min="11714" max="11714" width="8.140625" style="1" customWidth="1"/>
    <col min="11715" max="11738" width="7.28515625" style="1" customWidth="1"/>
    <col min="11739" max="11787" width="0" style="1" hidden="1" customWidth="1"/>
    <col min="11788" max="11788" width="13.28515625" style="1" customWidth="1"/>
    <col min="11789" max="11790" width="8.7109375" style="1"/>
    <col min="11791" max="11801" width="0" style="1" hidden="1" customWidth="1"/>
    <col min="11802" max="11802" width="8.7109375" style="1"/>
    <col min="11803" max="11803" width="7.7109375" style="1" bestFit="1" customWidth="1"/>
    <col min="11804" max="11804" width="45.7109375" style="1" customWidth="1"/>
    <col min="11805" max="11805" width="16.42578125" style="1" customWidth="1"/>
    <col min="11806" max="11806" width="22.140625" style="1" customWidth="1"/>
    <col min="11807" max="11807" width="20.140625" style="1" customWidth="1"/>
    <col min="11808" max="11808" width="21.7109375" style="1" customWidth="1"/>
    <col min="11809" max="11809" width="16" style="1" customWidth="1"/>
    <col min="11810" max="11810" width="18.42578125" style="1" customWidth="1"/>
    <col min="11811" max="11811" width="21.7109375" style="1" customWidth="1"/>
    <col min="11812" max="11812" width="13.28515625" style="1" customWidth="1"/>
    <col min="11813" max="11813" width="28.28515625" style="1" customWidth="1"/>
    <col min="11814" max="11814" width="4.7109375" style="1" customWidth="1"/>
    <col min="11815" max="11815" width="7.7109375" style="1" bestFit="1" customWidth="1"/>
    <col min="11816" max="11816" width="45.7109375" style="1" customWidth="1"/>
    <col min="11817" max="11817" width="16.42578125" style="1" customWidth="1"/>
    <col min="11818" max="11818" width="22.140625" style="1" customWidth="1"/>
    <col min="11819" max="11819" width="20.140625" style="1" customWidth="1"/>
    <col min="11820" max="11820" width="21.7109375" style="1" customWidth="1"/>
    <col min="11821" max="11821" width="16" style="1" customWidth="1"/>
    <col min="11822" max="11822" width="18.42578125" style="1" customWidth="1"/>
    <col min="11823" max="11823" width="21.7109375" style="1" customWidth="1"/>
    <col min="11824" max="11824" width="13.28515625" style="1" customWidth="1"/>
    <col min="11825" max="11825" width="28.28515625" style="1" customWidth="1"/>
    <col min="11826" max="11849" width="0" style="1" hidden="1" customWidth="1"/>
    <col min="11850" max="11852" width="8.7109375" style="1"/>
    <col min="11853" max="11853" width="21" style="1" customWidth="1"/>
    <col min="11854" max="11942" width="8.7109375" style="1"/>
    <col min="11943" max="11943" width="30.85546875" style="1" customWidth="1"/>
    <col min="11944" max="11944" width="17.28515625" style="1" customWidth="1"/>
    <col min="11945" max="11946" width="0" style="1" hidden="1" customWidth="1"/>
    <col min="11947" max="11947" width="36.28515625" style="1" customWidth="1"/>
    <col min="11948" max="11959" width="7.28515625" style="1" customWidth="1"/>
    <col min="11960" max="11960" width="7.7109375" style="1" customWidth="1"/>
    <col min="11961" max="11969" width="7.28515625" style="1" customWidth="1"/>
    <col min="11970" max="11970" width="8.140625" style="1" customWidth="1"/>
    <col min="11971" max="11994" width="7.28515625" style="1" customWidth="1"/>
    <col min="11995" max="12043" width="0" style="1" hidden="1" customWidth="1"/>
    <col min="12044" max="12044" width="13.28515625" style="1" customWidth="1"/>
    <col min="12045" max="12046" width="8.7109375" style="1"/>
    <col min="12047" max="12057" width="0" style="1" hidden="1" customWidth="1"/>
    <col min="12058" max="12058" width="8.7109375" style="1"/>
    <col min="12059" max="12059" width="7.7109375" style="1" bestFit="1" customWidth="1"/>
    <col min="12060" max="12060" width="45.7109375" style="1" customWidth="1"/>
    <col min="12061" max="12061" width="16.42578125" style="1" customWidth="1"/>
    <col min="12062" max="12062" width="22.140625" style="1" customWidth="1"/>
    <col min="12063" max="12063" width="20.140625" style="1" customWidth="1"/>
    <col min="12064" max="12064" width="21.7109375" style="1" customWidth="1"/>
    <col min="12065" max="12065" width="16" style="1" customWidth="1"/>
    <col min="12066" max="12066" width="18.42578125" style="1" customWidth="1"/>
    <col min="12067" max="12067" width="21.7109375" style="1" customWidth="1"/>
    <col min="12068" max="12068" width="13.28515625" style="1" customWidth="1"/>
    <col min="12069" max="12069" width="28.28515625" style="1" customWidth="1"/>
    <col min="12070" max="12070" width="4.7109375" style="1" customWidth="1"/>
    <col min="12071" max="12071" width="7.7109375" style="1" bestFit="1" customWidth="1"/>
    <col min="12072" max="12072" width="45.7109375" style="1" customWidth="1"/>
    <col min="12073" max="12073" width="16.42578125" style="1" customWidth="1"/>
    <col min="12074" max="12074" width="22.140625" style="1" customWidth="1"/>
    <col min="12075" max="12075" width="20.140625" style="1" customWidth="1"/>
    <col min="12076" max="12076" width="21.7109375" style="1" customWidth="1"/>
    <col min="12077" max="12077" width="16" style="1" customWidth="1"/>
    <col min="12078" max="12078" width="18.42578125" style="1" customWidth="1"/>
    <col min="12079" max="12079" width="21.7109375" style="1" customWidth="1"/>
    <col min="12080" max="12080" width="13.28515625" style="1" customWidth="1"/>
    <col min="12081" max="12081" width="28.28515625" style="1" customWidth="1"/>
    <col min="12082" max="12105" width="0" style="1" hidden="1" customWidth="1"/>
    <col min="12106" max="12108" width="8.7109375" style="1"/>
    <col min="12109" max="12109" width="21" style="1" customWidth="1"/>
    <col min="12110" max="12198" width="8.7109375" style="1"/>
    <col min="12199" max="12199" width="30.85546875" style="1" customWidth="1"/>
    <col min="12200" max="12200" width="17.28515625" style="1" customWidth="1"/>
    <col min="12201" max="12202" width="0" style="1" hidden="1" customWidth="1"/>
    <col min="12203" max="12203" width="36.28515625" style="1" customWidth="1"/>
    <col min="12204" max="12215" width="7.28515625" style="1" customWidth="1"/>
    <col min="12216" max="12216" width="7.7109375" style="1" customWidth="1"/>
    <col min="12217" max="12225" width="7.28515625" style="1" customWidth="1"/>
    <col min="12226" max="12226" width="8.140625" style="1" customWidth="1"/>
    <col min="12227" max="12250" width="7.28515625" style="1" customWidth="1"/>
    <col min="12251" max="12299" width="0" style="1" hidden="1" customWidth="1"/>
    <col min="12300" max="12300" width="13.28515625" style="1" customWidth="1"/>
    <col min="12301" max="12302" width="8.7109375" style="1"/>
    <col min="12303" max="12313" width="0" style="1" hidden="1" customWidth="1"/>
    <col min="12314" max="12314" width="8.7109375" style="1"/>
    <col min="12315" max="12315" width="7.7109375" style="1" bestFit="1" customWidth="1"/>
    <col min="12316" max="12316" width="45.7109375" style="1" customWidth="1"/>
    <col min="12317" max="12317" width="16.42578125" style="1" customWidth="1"/>
    <col min="12318" max="12318" width="22.140625" style="1" customWidth="1"/>
    <col min="12319" max="12319" width="20.140625" style="1" customWidth="1"/>
    <col min="12320" max="12320" width="21.7109375" style="1" customWidth="1"/>
    <col min="12321" max="12321" width="16" style="1" customWidth="1"/>
    <col min="12322" max="12322" width="18.42578125" style="1" customWidth="1"/>
    <col min="12323" max="12323" width="21.7109375" style="1" customWidth="1"/>
    <col min="12324" max="12324" width="13.28515625" style="1" customWidth="1"/>
    <col min="12325" max="12325" width="28.28515625" style="1" customWidth="1"/>
    <col min="12326" max="12326" width="4.7109375" style="1" customWidth="1"/>
    <col min="12327" max="12327" width="7.7109375" style="1" bestFit="1" customWidth="1"/>
    <col min="12328" max="12328" width="45.7109375" style="1" customWidth="1"/>
    <col min="12329" max="12329" width="16.42578125" style="1" customWidth="1"/>
    <col min="12330" max="12330" width="22.140625" style="1" customWidth="1"/>
    <col min="12331" max="12331" width="20.140625" style="1" customWidth="1"/>
    <col min="12332" max="12332" width="21.7109375" style="1" customWidth="1"/>
    <col min="12333" max="12333" width="16" style="1" customWidth="1"/>
    <col min="12334" max="12334" width="18.42578125" style="1" customWidth="1"/>
    <col min="12335" max="12335" width="21.7109375" style="1" customWidth="1"/>
    <col min="12336" max="12336" width="13.28515625" style="1" customWidth="1"/>
    <col min="12337" max="12337" width="28.28515625" style="1" customWidth="1"/>
    <col min="12338" max="12361" width="0" style="1" hidden="1" customWidth="1"/>
    <col min="12362" max="12364" width="8.7109375" style="1"/>
    <col min="12365" max="12365" width="21" style="1" customWidth="1"/>
    <col min="12366" max="12454" width="8.7109375" style="1"/>
    <col min="12455" max="12455" width="30.85546875" style="1" customWidth="1"/>
    <col min="12456" max="12456" width="17.28515625" style="1" customWidth="1"/>
    <col min="12457" max="12458" width="0" style="1" hidden="1" customWidth="1"/>
    <col min="12459" max="12459" width="36.28515625" style="1" customWidth="1"/>
    <col min="12460" max="12471" width="7.28515625" style="1" customWidth="1"/>
    <col min="12472" max="12472" width="7.7109375" style="1" customWidth="1"/>
    <col min="12473" max="12481" width="7.28515625" style="1" customWidth="1"/>
    <col min="12482" max="12482" width="8.140625" style="1" customWidth="1"/>
    <col min="12483" max="12506" width="7.28515625" style="1" customWidth="1"/>
    <col min="12507" max="12555" width="0" style="1" hidden="1" customWidth="1"/>
    <col min="12556" max="12556" width="13.28515625" style="1" customWidth="1"/>
    <col min="12557" max="12558" width="8.7109375" style="1"/>
    <col min="12559" max="12569" width="0" style="1" hidden="1" customWidth="1"/>
    <col min="12570" max="12570" width="8.7109375" style="1"/>
    <col min="12571" max="12571" width="7.7109375" style="1" bestFit="1" customWidth="1"/>
    <col min="12572" max="12572" width="45.7109375" style="1" customWidth="1"/>
    <col min="12573" max="12573" width="16.42578125" style="1" customWidth="1"/>
    <col min="12574" max="12574" width="22.140625" style="1" customWidth="1"/>
    <col min="12575" max="12575" width="20.140625" style="1" customWidth="1"/>
    <col min="12576" max="12576" width="21.7109375" style="1" customWidth="1"/>
    <col min="12577" max="12577" width="16" style="1" customWidth="1"/>
    <col min="12578" max="12578" width="18.42578125" style="1" customWidth="1"/>
    <col min="12579" max="12579" width="21.7109375" style="1" customWidth="1"/>
    <col min="12580" max="12580" width="13.28515625" style="1" customWidth="1"/>
    <col min="12581" max="12581" width="28.28515625" style="1" customWidth="1"/>
    <col min="12582" max="12582" width="4.7109375" style="1" customWidth="1"/>
    <col min="12583" max="12583" width="7.7109375" style="1" bestFit="1" customWidth="1"/>
    <col min="12584" max="12584" width="45.7109375" style="1" customWidth="1"/>
    <col min="12585" max="12585" width="16.42578125" style="1" customWidth="1"/>
    <col min="12586" max="12586" width="22.140625" style="1" customWidth="1"/>
    <col min="12587" max="12587" width="20.140625" style="1" customWidth="1"/>
    <col min="12588" max="12588" width="21.7109375" style="1" customWidth="1"/>
    <col min="12589" max="12589" width="16" style="1" customWidth="1"/>
    <col min="12590" max="12590" width="18.42578125" style="1" customWidth="1"/>
    <col min="12591" max="12591" width="21.7109375" style="1" customWidth="1"/>
    <col min="12592" max="12592" width="13.28515625" style="1" customWidth="1"/>
    <col min="12593" max="12593" width="28.28515625" style="1" customWidth="1"/>
    <col min="12594" max="12617" width="0" style="1" hidden="1" customWidth="1"/>
    <col min="12618" max="12620" width="8.7109375" style="1"/>
    <col min="12621" max="12621" width="21" style="1" customWidth="1"/>
    <col min="12622" max="12710" width="8.7109375" style="1"/>
    <col min="12711" max="12711" width="30.85546875" style="1" customWidth="1"/>
    <col min="12712" max="12712" width="17.28515625" style="1" customWidth="1"/>
    <col min="12713" max="12714" width="0" style="1" hidden="1" customWidth="1"/>
    <col min="12715" max="12715" width="36.28515625" style="1" customWidth="1"/>
    <col min="12716" max="12727" width="7.28515625" style="1" customWidth="1"/>
    <col min="12728" max="12728" width="7.7109375" style="1" customWidth="1"/>
    <col min="12729" max="12737" width="7.28515625" style="1" customWidth="1"/>
    <col min="12738" max="12738" width="8.140625" style="1" customWidth="1"/>
    <col min="12739" max="12762" width="7.28515625" style="1" customWidth="1"/>
    <col min="12763" max="12811" width="0" style="1" hidden="1" customWidth="1"/>
    <col min="12812" max="12812" width="13.28515625" style="1" customWidth="1"/>
    <col min="12813" max="12814" width="8.7109375" style="1"/>
    <col min="12815" max="12825" width="0" style="1" hidden="1" customWidth="1"/>
    <col min="12826" max="12826" width="8.7109375" style="1"/>
    <col min="12827" max="12827" width="7.7109375" style="1" bestFit="1" customWidth="1"/>
    <col min="12828" max="12828" width="45.7109375" style="1" customWidth="1"/>
    <col min="12829" max="12829" width="16.42578125" style="1" customWidth="1"/>
    <col min="12830" max="12830" width="22.140625" style="1" customWidth="1"/>
    <col min="12831" max="12831" width="20.140625" style="1" customWidth="1"/>
    <col min="12832" max="12832" width="21.7109375" style="1" customWidth="1"/>
    <col min="12833" max="12833" width="16" style="1" customWidth="1"/>
    <col min="12834" max="12834" width="18.42578125" style="1" customWidth="1"/>
    <col min="12835" max="12835" width="21.7109375" style="1" customWidth="1"/>
    <col min="12836" max="12836" width="13.28515625" style="1" customWidth="1"/>
    <col min="12837" max="12837" width="28.28515625" style="1" customWidth="1"/>
    <col min="12838" max="12838" width="4.7109375" style="1" customWidth="1"/>
    <col min="12839" max="12839" width="7.7109375" style="1" bestFit="1" customWidth="1"/>
    <col min="12840" max="12840" width="45.7109375" style="1" customWidth="1"/>
    <col min="12841" max="12841" width="16.42578125" style="1" customWidth="1"/>
    <col min="12842" max="12842" width="22.140625" style="1" customWidth="1"/>
    <col min="12843" max="12843" width="20.140625" style="1" customWidth="1"/>
    <col min="12844" max="12844" width="21.7109375" style="1" customWidth="1"/>
    <col min="12845" max="12845" width="16" style="1" customWidth="1"/>
    <col min="12846" max="12846" width="18.42578125" style="1" customWidth="1"/>
    <col min="12847" max="12847" width="21.7109375" style="1" customWidth="1"/>
    <col min="12848" max="12848" width="13.28515625" style="1" customWidth="1"/>
    <col min="12849" max="12849" width="28.28515625" style="1" customWidth="1"/>
    <col min="12850" max="12873" width="0" style="1" hidden="1" customWidth="1"/>
    <col min="12874" max="12876" width="8.7109375" style="1"/>
    <col min="12877" max="12877" width="21" style="1" customWidth="1"/>
    <col min="12878" max="12966" width="8.7109375" style="1"/>
    <col min="12967" max="12967" width="30.85546875" style="1" customWidth="1"/>
    <col min="12968" max="12968" width="17.28515625" style="1" customWidth="1"/>
    <col min="12969" max="12970" width="0" style="1" hidden="1" customWidth="1"/>
    <col min="12971" max="12971" width="36.28515625" style="1" customWidth="1"/>
    <col min="12972" max="12983" width="7.28515625" style="1" customWidth="1"/>
    <col min="12984" max="12984" width="7.7109375" style="1" customWidth="1"/>
    <col min="12985" max="12993" width="7.28515625" style="1" customWidth="1"/>
    <col min="12994" max="12994" width="8.140625" style="1" customWidth="1"/>
    <col min="12995" max="13018" width="7.28515625" style="1" customWidth="1"/>
    <col min="13019" max="13067" width="0" style="1" hidden="1" customWidth="1"/>
    <col min="13068" max="13068" width="13.28515625" style="1" customWidth="1"/>
    <col min="13069" max="13070" width="8.7109375" style="1"/>
    <col min="13071" max="13081" width="0" style="1" hidden="1" customWidth="1"/>
    <col min="13082" max="13082" width="8.7109375" style="1"/>
    <col min="13083" max="13083" width="7.7109375" style="1" bestFit="1" customWidth="1"/>
    <col min="13084" max="13084" width="45.7109375" style="1" customWidth="1"/>
    <col min="13085" max="13085" width="16.42578125" style="1" customWidth="1"/>
    <col min="13086" max="13086" width="22.140625" style="1" customWidth="1"/>
    <col min="13087" max="13087" width="20.140625" style="1" customWidth="1"/>
    <col min="13088" max="13088" width="21.7109375" style="1" customWidth="1"/>
    <col min="13089" max="13089" width="16" style="1" customWidth="1"/>
    <col min="13090" max="13090" width="18.42578125" style="1" customWidth="1"/>
    <col min="13091" max="13091" width="21.7109375" style="1" customWidth="1"/>
    <col min="13092" max="13092" width="13.28515625" style="1" customWidth="1"/>
    <col min="13093" max="13093" width="28.28515625" style="1" customWidth="1"/>
    <col min="13094" max="13094" width="4.7109375" style="1" customWidth="1"/>
    <col min="13095" max="13095" width="7.7109375" style="1" bestFit="1" customWidth="1"/>
    <col min="13096" max="13096" width="45.7109375" style="1" customWidth="1"/>
    <col min="13097" max="13097" width="16.42578125" style="1" customWidth="1"/>
    <col min="13098" max="13098" width="22.140625" style="1" customWidth="1"/>
    <col min="13099" max="13099" width="20.140625" style="1" customWidth="1"/>
    <col min="13100" max="13100" width="21.7109375" style="1" customWidth="1"/>
    <col min="13101" max="13101" width="16" style="1" customWidth="1"/>
    <col min="13102" max="13102" width="18.42578125" style="1" customWidth="1"/>
    <col min="13103" max="13103" width="21.7109375" style="1" customWidth="1"/>
    <col min="13104" max="13104" width="13.28515625" style="1" customWidth="1"/>
    <col min="13105" max="13105" width="28.28515625" style="1" customWidth="1"/>
    <col min="13106" max="13129" width="0" style="1" hidden="1" customWidth="1"/>
    <col min="13130" max="13132" width="8.7109375" style="1"/>
    <col min="13133" max="13133" width="21" style="1" customWidth="1"/>
    <col min="13134" max="13222" width="8.7109375" style="1"/>
    <col min="13223" max="13223" width="30.85546875" style="1" customWidth="1"/>
    <col min="13224" max="13224" width="17.28515625" style="1" customWidth="1"/>
    <col min="13225" max="13226" width="0" style="1" hidden="1" customWidth="1"/>
    <col min="13227" max="13227" width="36.28515625" style="1" customWidth="1"/>
    <col min="13228" max="13239" width="7.28515625" style="1" customWidth="1"/>
    <col min="13240" max="13240" width="7.7109375" style="1" customWidth="1"/>
    <col min="13241" max="13249" width="7.28515625" style="1" customWidth="1"/>
    <col min="13250" max="13250" width="8.140625" style="1" customWidth="1"/>
    <col min="13251" max="13274" width="7.28515625" style="1" customWidth="1"/>
    <col min="13275" max="13323" width="0" style="1" hidden="1" customWidth="1"/>
    <col min="13324" max="13324" width="13.28515625" style="1" customWidth="1"/>
    <col min="13325" max="13326" width="8.7109375" style="1"/>
    <col min="13327" max="13337" width="0" style="1" hidden="1" customWidth="1"/>
    <col min="13338" max="13338" width="8.7109375" style="1"/>
    <col min="13339" max="13339" width="7.7109375" style="1" bestFit="1" customWidth="1"/>
    <col min="13340" max="13340" width="45.7109375" style="1" customWidth="1"/>
    <col min="13341" max="13341" width="16.42578125" style="1" customWidth="1"/>
    <col min="13342" max="13342" width="22.140625" style="1" customWidth="1"/>
    <col min="13343" max="13343" width="20.140625" style="1" customWidth="1"/>
    <col min="13344" max="13344" width="21.7109375" style="1" customWidth="1"/>
    <col min="13345" max="13345" width="16" style="1" customWidth="1"/>
    <col min="13346" max="13346" width="18.42578125" style="1" customWidth="1"/>
    <col min="13347" max="13347" width="21.7109375" style="1" customWidth="1"/>
    <col min="13348" max="13348" width="13.28515625" style="1" customWidth="1"/>
    <col min="13349" max="13349" width="28.28515625" style="1" customWidth="1"/>
    <col min="13350" max="13350" width="4.7109375" style="1" customWidth="1"/>
    <col min="13351" max="13351" width="7.7109375" style="1" bestFit="1" customWidth="1"/>
    <col min="13352" max="13352" width="45.7109375" style="1" customWidth="1"/>
    <col min="13353" max="13353" width="16.42578125" style="1" customWidth="1"/>
    <col min="13354" max="13354" width="22.140625" style="1" customWidth="1"/>
    <col min="13355" max="13355" width="20.140625" style="1" customWidth="1"/>
    <col min="13356" max="13356" width="21.7109375" style="1" customWidth="1"/>
    <col min="13357" max="13357" width="16" style="1" customWidth="1"/>
    <col min="13358" max="13358" width="18.42578125" style="1" customWidth="1"/>
    <col min="13359" max="13359" width="21.7109375" style="1" customWidth="1"/>
    <col min="13360" max="13360" width="13.28515625" style="1" customWidth="1"/>
    <col min="13361" max="13361" width="28.28515625" style="1" customWidth="1"/>
    <col min="13362" max="13385" width="0" style="1" hidden="1" customWidth="1"/>
    <col min="13386" max="13388" width="8.7109375" style="1"/>
    <col min="13389" max="13389" width="21" style="1" customWidth="1"/>
    <col min="13390" max="13478" width="8.7109375" style="1"/>
    <col min="13479" max="13479" width="30.85546875" style="1" customWidth="1"/>
    <col min="13480" max="13480" width="17.28515625" style="1" customWidth="1"/>
    <col min="13481" max="13482" width="0" style="1" hidden="1" customWidth="1"/>
    <col min="13483" max="13483" width="36.28515625" style="1" customWidth="1"/>
    <col min="13484" max="13495" width="7.28515625" style="1" customWidth="1"/>
    <col min="13496" max="13496" width="7.7109375" style="1" customWidth="1"/>
    <col min="13497" max="13505" width="7.28515625" style="1" customWidth="1"/>
    <col min="13506" max="13506" width="8.140625" style="1" customWidth="1"/>
    <col min="13507" max="13530" width="7.28515625" style="1" customWidth="1"/>
    <col min="13531" max="13579" width="0" style="1" hidden="1" customWidth="1"/>
    <col min="13580" max="13580" width="13.28515625" style="1" customWidth="1"/>
    <col min="13581" max="13582" width="8.7109375" style="1"/>
    <col min="13583" max="13593" width="0" style="1" hidden="1" customWidth="1"/>
    <col min="13594" max="13594" width="8.7109375" style="1"/>
    <col min="13595" max="13595" width="7.7109375" style="1" bestFit="1" customWidth="1"/>
    <col min="13596" max="13596" width="45.7109375" style="1" customWidth="1"/>
    <col min="13597" max="13597" width="16.42578125" style="1" customWidth="1"/>
    <col min="13598" max="13598" width="22.140625" style="1" customWidth="1"/>
    <col min="13599" max="13599" width="20.140625" style="1" customWidth="1"/>
    <col min="13600" max="13600" width="21.7109375" style="1" customWidth="1"/>
    <col min="13601" max="13601" width="16" style="1" customWidth="1"/>
    <col min="13602" max="13602" width="18.42578125" style="1" customWidth="1"/>
    <col min="13603" max="13603" width="21.7109375" style="1" customWidth="1"/>
    <col min="13604" max="13604" width="13.28515625" style="1" customWidth="1"/>
    <col min="13605" max="13605" width="28.28515625" style="1" customWidth="1"/>
    <col min="13606" max="13606" width="4.7109375" style="1" customWidth="1"/>
    <col min="13607" max="13607" width="7.7109375" style="1" bestFit="1" customWidth="1"/>
    <col min="13608" max="13608" width="45.7109375" style="1" customWidth="1"/>
    <col min="13609" max="13609" width="16.42578125" style="1" customWidth="1"/>
    <col min="13610" max="13610" width="22.140625" style="1" customWidth="1"/>
    <col min="13611" max="13611" width="20.140625" style="1" customWidth="1"/>
    <col min="13612" max="13612" width="21.7109375" style="1" customWidth="1"/>
    <col min="13613" max="13613" width="16" style="1" customWidth="1"/>
    <col min="13614" max="13614" width="18.42578125" style="1" customWidth="1"/>
    <col min="13615" max="13615" width="21.7109375" style="1" customWidth="1"/>
    <col min="13616" max="13616" width="13.28515625" style="1" customWidth="1"/>
    <col min="13617" max="13617" width="28.28515625" style="1" customWidth="1"/>
    <col min="13618" max="13641" width="0" style="1" hidden="1" customWidth="1"/>
    <col min="13642" max="13644" width="8.7109375" style="1"/>
    <col min="13645" max="13645" width="21" style="1" customWidth="1"/>
    <col min="13646" max="13734" width="8.7109375" style="1"/>
    <col min="13735" max="13735" width="30.85546875" style="1" customWidth="1"/>
    <col min="13736" max="13736" width="17.28515625" style="1" customWidth="1"/>
    <col min="13737" max="13738" width="0" style="1" hidden="1" customWidth="1"/>
    <col min="13739" max="13739" width="36.28515625" style="1" customWidth="1"/>
    <col min="13740" max="13751" width="7.28515625" style="1" customWidth="1"/>
    <col min="13752" max="13752" width="7.7109375" style="1" customWidth="1"/>
    <col min="13753" max="13761" width="7.28515625" style="1" customWidth="1"/>
    <col min="13762" max="13762" width="8.140625" style="1" customWidth="1"/>
    <col min="13763" max="13786" width="7.28515625" style="1" customWidth="1"/>
    <col min="13787" max="13835" width="0" style="1" hidden="1" customWidth="1"/>
    <col min="13836" max="13836" width="13.28515625" style="1" customWidth="1"/>
    <col min="13837" max="13838" width="8.7109375" style="1"/>
    <col min="13839" max="13849" width="0" style="1" hidden="1" customWidth="1"/>
    <col min="13850" max="13850" width="8.7109375" style="1"/>
    <col min="13851" max="13851" width="7.7109375" style="1" bestFit="1" customWidth="1"/>
    <col min="13852" max="13852" width="45.7109375" style="1" customWidth="1"/>
    <col min="13853" max="13853" width="16.42578125" style="1" customWidth="1"/>
    <col min="13854" max="13854" width="22.140625" style="1" customWidth="1"/>
    <col min="13855" max="13855" width="20.140625" style="1" customWidth="1"/>
    <col min="13856" max="13856" width="21.7109375" style="1" customWidth="1"/>
    <col min="13857" max="13857" width="16" style="1" customWidth="1"/>
    <col min="13858" max="13858" width="18.42578125" style="1" customWidth="1"/>
    <col min="13859" max="13859" width="21.7109375" style="1" customWidth="1"/>
    <col min="13860" max="13860" width="13.28515625" style="1" customWidth="1"/>
    <col min="13861" max="13861" width="28.28515625" style="1" customWidth="1"/>
    <col min="13862" max="13862" width="4.7109375" style="1" customWidth="1"/>
    <col min="13863" max="13863" width="7.7109375" style="1" bestFit="1" customWidth="1"/>
    <col min="13864" max="13864" width="45.7109375" style="1" customWidth="1"/>
    <col min="13865" max="13865" width="16.42578125" style="1" customWidth="1"/>
    <col min="13866" max="13866" width="22.140625" style="1" customWidth="1"/>
    <col min="13867" max="13867" width="20.140625" style="1" customWidth="1"/>
    <col min="13868" max="13868" width="21.7109375" style="1" customWidth="1"/>
    <col min="13869" max="13869" width="16" style="1" customWidth="1"/>
    <col min="13870" max="13870" width="18.42578125" style="1" customWidth="1"/>
    <col min="13871" max="13871" width="21.7109375" style="1" customWidth="1"/>
    <col min="13872" max="13872" width="13.28515625" style="1" customWidth="1"/>
    <col min="13873" max="13873" width="28.28515625" style="1" customWidth="1"/>
    <col min="13874" max="13897" width="0" style="1" hidden="1" customWidth="1"/>
    <col min="13898" max="13900" width="8.7109375" style="1"/>
    <col min="13901" max="13901" width="21" style="1" customWidth="1"/>
    <col min="13902" max="13990" width="8.7109375" style="1"/>
    <col min="13991" max="13991" width="30.85546875" style="1" customWidth="1"/>
    <col min="13992" max="13992" width="17.28515625" style="1" customWidth="1"/>
    <col min="13993" max="13994" width="0" style="1" hidden="1" customWidth="1"/>
    <col min="13995" max="13995" width="36.28515625" style="1" customWidth="1"/>
    <col min="13996" max="14007" width="7.28515625" style="1" customWidth="1"/>
    <col min="14008" max="14008" width="7.7109375" style="1" customWidth="1"/>
    <col min="14009" max="14017" width="7.28515625" style="1" customWidth="1"/>
    <col min="14018" max="14018" width="8.140625" style="1" customWidth="1"/>
    <col min="14019" max="14042" width="7.28515625" style="1" customWidth="1"/>
    <col min="14043" max="14091" width="0" style="1" hidden="1" customWidth="1"/>
    <col min="14092" max="14092" width="13.28515625" style="1" customWidth="1"/>
    <col min="14093" max="14094" width="8.7109375" style="1"/>
    <col min="14095" max="14105" width="0" style="1" hidden="1" customWidth="1"/>
    <col min="14106" max="14106" width="8.7109375" style="1"/>
    <col min="14107" max="14107" width="7.7109375" style="1" bestFit="1" customWidth="1"/>
    <col min="14108" max="14108" width="45.7109375" style="1" customWidth="1"/>
    <col min="14109" max="14109" width="16.42578125" style="1" customWidth="1"/>
    <col min="14110" max="14110" width="22.140625" style="1" customWidth="1"/>
    <col min="14111" max="14111" width="20.140625" style="1" customWidth="1"/>
    <col min="14112" max="14112" width="21.7109375" style="1" customWidth="1"/>
    <col min="14113" max="14113" width="16" style="1" customWidth="1"/>
    <col min="14114" max="14114" width="18.42578125" style="1" customWidth="1"/>
    <col min="14115" max="14115" width="21.7109375" style="1" customWidth="1"/>
    <col min="14116" max="14116" width="13.28515625" style="1" customWidth="1"/>
    <col min="14117" max="14117" width="28.28515625" style="1" customWidth="1"/>
    <col min="14118" max="14118" width="4.7109375" style="1" customWidth="1"/>
    <col min="14119" max="14119" width="7.7109375" style="1" bestFit="1" customWidth="1"/>
    <col min="14120" max="14120" width="45.7109375" style="1" customWidth="1"/>
    <col min="14121" max="14121" width="16.42578125" style="1" customWidth="1"/>
    <col min="14122" max="14122" width="22.140625" style="1" customWidth="1"/>
    <col min="14123" max="14123" width="20.140625" style="1" customWidth="1"/>
    <col min="14124" max="14124" width="21.7109375" style="1" customWidth="1"/>
    <col min="14125" max="14125" width="16" style="1" customWidth="1"/>
    <col min="14126" max="14126" width="18.42578125" style="1" customWidth="1"/>
    <col min="14127" max="14127" width="21.7109375" style="1" customWidth="1"/>
    <col min="14128" max="14128" width="13.28515625" style="1" customWidth="1"/>
    <col min="14129" max="14129" width="28.28515625" style="1" customWidth="1"/>
    <col min="14130" max="14153" width="0" style="1" hidden="1" customWidth="1"/>
    <col min="14154" max="14156" width="8.7109375" style="1"/>
    <col min="14157" max="14157" width="21" style="1" customWidth="1"/>
    <col min="14158" max="14246" width="8.7109375" style="1"/>
    <col min="14247" max="14247" width="30.85546875" style="1" customWidth="1"/>
    <col min="14248" max="14248" width="17.28515625" style="1" customWidth="1"/>
    <col min="14249" max="14250" width="0" style="1" hidden="1" customWidth="1"/>
    <col min="14251" max="14251" width="36.28515625" style="1" customWidth="1"/>
    <col min="14252" max="14263" width="7.28515625" style="1" customWidth="1"/>
    <col min="14264" max="14264" width="7.7109375" style="1" customWidth="1"/>
    <col min="14265" max="14273" width="7.28515625" style="1" customWidth="1"/>
    <col min="14274" max="14274" width="8.140625" style="1" customWidth="1"/>
    <col min="14275" max="14298" width="7.28515625" style="1" customWidth="1"/>
    <col min="14299" max="14347" width="0" style="1" hidden="1" customWidth="1"/>
    <col min="14348" max="14348" width="13.28515625" style="1" customWidth="1"/>
    <col min="14349" max="14350" width="8.7109375" style="1"/>
    <col min="14351" max="14361" width="0" style="1" hidden="1" customWidth="1"/>
    <col min="14362" max="14362" width="8.7109375" style="1"/>
    <col min="14363" max="14363" width="7.7109375" style="1" bestFit="1" customWidth="1"/>
    <col min="14364" max="14364" width="45.7109375" style="1" customWidth="1"/>
    <col min="14365" max="14365" width="16.42578125" style="1" customWidth="1"/>
    <col min="14366" max="14366" width="22.140625" style="1" customWidth="1"/>
    <col min="14367" max="14367" width="20.140625" style="1" customWidth="1"/>
    <col min="14368" max="14368" width="21.7109375" style="1" customWidth="1"/>
    <col min="14369" max="14369" width="16" style="1" customWidth="1"/>
    <col min="14370" max="14370" width="18.42578125" style="1" customWidth="1"/>
    <col min="14371" max="14371" width="21.7109375" style="1" customWidth="1"/>
    <col min="14372" max="14372" width="13.28515625" style="1" customWidth="1"/>
    <col min="14373" max="14373" width="28.28515625" style="1" customWidth="1"/>
    <col min="14374" max="14374" width="4.7109375" style="1" customWidth="1"/>
    <col min="14375" max="14375" width="7.7109375" style="1" bestFit="1" customWidth="1"/>
    <col min="14376" max="14376" width="45.7109375" style="1" customWidth="1"/>
    <col min="14377" max="14377" width="16.42578125" style="1" customWidth="1"/>
    <col min="14378" max="14378" width="22.140625" style="1" customWidth="1"/>
    <col min="14379" max="14379" width="20.140625" style="1" customWidth="1"/>
    <col min="14380" max="14380" width="21.7109375" style="1" customWidth="1"/>
    <col min="14381" max="14381" width="16" style="1" customWidth="1"/>
    <col min="14382" max="14382" width="18.42578125" style="1" customWidth="1"/>
    <col min="14383" max="14383" width="21.7109375" style="1" customWidth="1"/>
    <col min="14384" max="14384" width="13.28515625" style="1" customWidth="1"/>
    <col min="14385" max="14385" width="28.28515625" style="1" customWidth="1"/>
    <col min="14386" max="14409" width="0" style="1" hidden="1" customWidth="1"/>
    <col min="14410" max="14412" width="8.7109375" style="1"/>
    <col min="14413" max="14413" width="21" style="1" customWidth="1"/>
    <col min="14414" max="14502" width="8.7109375" style="1"/>
    <col min="14503" max="14503" width="30.85546875" style="1" customWidth="1"/>
    <col min="14504" max="14504" width="17.28515625" style="1" customWidth="1"/>
    <col min="14505" max="14506" width="0" style="1" hidden="1" customWidth="1"/>
    <col min="14507" max="14507" width="36.28515625" style="1" customWidth="1"/>
    <col min="14508" max="14519" width="7.28515625" style="1" customWidth="1"/>
    <col min="14520" max="14520" width="7.7109375" style="1" customWidth="1"/>
    <col min="14521" max="14529" width="7.28515625" style="1" customWidth="1"/>
    <col min="14530" max="14530" width="8.140625" style="1" customWidth="1"/>
    <col min="14531" max="14554" width="7.28515625" style="1" customWidth="1"/>
    <col min="14555" max="14603" width="0" style="1" hidden="1" customWidth="1"/>
    <col min="14604" max="14604" width="13.28515625" style="1" customWidth="1"/>
    <col min="14605" max="14606" width="8.7109375" style="1"/>
    <col min="14607" max="14617" width="0" style="1" hidden="1" customWidth="1"/>
    <col min="14618" max="14618" width="8.7109375" style="1"/>
    <col min="14619" max="14619" width="7.7109375" style="1" bestFit="1" customWidth="1"/>
    <col min="14620" max="14620" width="45.7109375" style="1" customWidth="1"/>
    <col min="14621" max="14621" width="16.42578125" style="1" customWidth="1"/>
    <col min="14622" max="14622" width="22.140625" style="1" customWidth="1"/>
    <col min="14623" max="14623" width="20.140625" style="1" customWidth="1"/>
    <col min="14624" max="14624" width="21.7109375" style="1" customWidth="1"/>
    <col min="14625" max="14625" width="16" style="1" customWidth="1"/>
    <col min="14626" max="14626" width="18.42578125" style="1" customWidth="1"/>
    <col min="14627" max="14627" width="21.7109375" style="1" customWidth="1"/>
    <col min="14628" max="14628" width="13.28515625" style="1" customWidth="1"/>
    <col min="14629" max="14629" width="28.28515625" style="1" customWidth="1"/>
    <col min="14630" max="14630" width="4.7109375" style="1" customWidth="1"/>
    <col min="14631" max="14631" width="7.7109375" style="1" bestFit="1" customWidth="1"/>
    <col min="14632" max="14632" width="45.7109375" style="1" customWidth="1"/>
    <col min="14633" max="14633" width="16.42578125" style="1" customWidth="1"/>
    <col min="14634" max="14634" width="22.140625" style="1" customWidth="1"/>
    <col min="14635" max="14635" width="20.140625" style="1" customWidth="1"/>
    <col min="14636" max="14636" width="21.7109375" style="1" customWidth="1"/>
    <col min="14637" max="14637" width="16" style="1" customWidth="1"/>
    <col min="14638" max="14638" width="18.42578125" style="1" customWidth="1"/>
    <col min="14639" max="14639" width="21.7109375" style="1" customWidth="1"/>
    <col min="14640" max="14640" width="13.28515625" style="1" customWidth="1"/>
    <col min="14641" max="14641" width="28.28515625" style="1" customWidth="1"/>
    <col min="14642" max="14665" width="0" style="1" hidden="1" customWidth="1"/>
    <col min="14666" max="14668" width="8.7109375" style="1"/>
    <col min="14669" max="14669" width="21" style="1" customWidth="1"/>
    <col min="14670" max="14758" width="8.7109375" style="1"/>
    <col min="14759" max="14759" width="30.85546875" style="1" customWidth="1"/>
    <col min="14760" max="14760" width="17.28515625" style="1" customWidth="1"/>
    <col min="14761" max="14762" width="0" style="1" hidden="1" customWidth="1"/>
    <col min="14763" max="14763" width="36.28515625" style="1" customWidth="1"/>
    <col min="14764" max="14775" width="7.28515625" style="1" customWidth="1"/>
    <col min="14776" max="14776" width="7.7109375" style="1" customWidth="1"/>
    <col min="14777" max="14785" width="7.28515625" style="1" customWidth="1"/>
    <col min="14786" max="14786" width="8.140625" style="1" customWidth="1"/>
    <col min="14787" max="14810" width="7.28515625" style="1" customWidth="1"/>
    <col min="14811" max="14859" width="0" style="1" hidden="1" customWidth="1"/>
    <col min="14860" max="14860" width="13.28515625" style="1" customWidth="1"/>
    <col min="14861" max="14862" width="8.7109375" style="1"/>
    <col min="14863" max="14873" width="0" style="1" hidden="1" customWidth="1"/>
    <col min="14874" max="14874" width="8.7109375" style="1"/>
    <col min="14875" max="14875" width="7.7109375" style="1" bestFit="1" customWidth="1"/>
    <col min="14876" max="14876" width="45.7109375" style="1" customWidth="1"/>
    <col min="14877" max="14877" width="16.42578125" style="1" customWidth="1"/>
    <col min="14878" max="14878" width="22.140625" style="1" customWidth="1"/>
    <col min="14879" max="14879" width="20.140625" style="1" customWidth="1"/>
    <col min="14880" max="14880" width="21.7109375" style="1" customWidth="1"/>
    <col min="14881" max="14881" width="16" style="1" customWidth="1"/>
    <col min="14882" max="14882" width="18.42578125" style="1" customWidth="1"/>
    <col min="14883" max="14883" width="21.7109375" style="1" customWidth="1"/>
    <col min="14884" max="14884" width="13.28515625" style="1" customWidth="1"/>
    <col min="14885" max="14885" width="28.28515625" style="1" customWidth="1"/>
    <col min="14886" max="14886" width="4.7109375" style="1" customWidth="1"/>
    <col min="14887" max="14887" width="7.7109375" style="1" bestFit="1" customWidth="1"/>
    <col min="14888" max="14888" width="45.7109375" style="1" customWidth="1"/>
    <col min="14889" max="14889" width="16.42578125" style="1" customWidth="1"/>
    <col min="14890" max="14890" width="22.140625" style="1" customWidth="1"/>
    <col min="14891" max="14891" width="20.140625" style="1" customWidth="1"/>
    <col min="14892" max="14892" width="21.7109375" style="1" customWidth="1"/>
    <col min="14893" max="14893" width="16" style="1" customWidth="1"/>
    <col min="14894" max="14894" width="18.42578125" style="1" customWidth="1"/>
    <col min="14895" max="14895" width="21.7109375" style="1" customWidth="1"/>
    <col min="14896" max="14896" width="13.28515625" style="1" customWidth="1"/>
    <col min="14897" max="14897" width="28.28515625" style="1" customWidth="1"/>
    <col min="14898" max="14921" width="0" style="1" hidden="1" customWidth="1"/>
    <col min="14922" max="14924" width="8.7109375" style="1"/>
    <col min="14925" max="14925" width="21" style="1" customWidth="1"/>
    <col min="14926" max="15014" width="8.7109375" style="1"/>
    <col min="15015" max="15015" width="30.85546875" style="1" customWidth="1"/>
    <col min="15016" max="15016" width="17.28515625" style="1" customWidth="1"/>
    <col min="15017" max="15018" width="0" style="1" hidden="1" customWidth="1"/>
    <col min="15019" max="15019" width="36.28515625" style="1" customWidth="1"/>
    <col min="15020" max="15031" width="7.28515625" style="1" customWidth="1"/>
    <col min="15032" max="15032" width="7.7109375" style="1" customWidth="1"/>
    <col min="15033" max="15041" width="7.28515625" style="1" customWidth="1"/>
    <col min="15042" max="15042" width="8.140625" style="1" customWidth="1"/>
    <col min="15043" max="15066" width="7.28515625" style="1" customWidth="1"/>
    <col min="15067" max="15115" width="0" style="1" hidden="1" customWidth="1"/>
    <col min="15116" max="15116" width="13.28515625" style="1" customWidth="1"/>
    <col min="15117" max="15118" width="8.7109375" style="1"/>
    <col min="15119" max="15129" width="0" style="1" hidden="1" customWidth="1"/>
    <col min="15130" max="15130" width="8.7109375" style="1"/>
    <col min="15131" max="15131" width="7.7109375" style="1" bestFit="1" customWidth="1"/>
    <col min="15132" max="15132" width="45.7109375" style="1" customWidth="1"/>
    <col min="15133" max="15133" width="16.42578125" style="1" customWidth="1"/>
    <col min="15134" max="15134" width="22.140625" style="1" customWidth="1"/>
    <col min="15135" max="15135" width="20.140625" style="1" customWidth="1"/>
    <col min="15136" max="15136" width="21.7109375" style="1" customWidth="1"/>
    <col min="15137" max="15137" width="16" style="1" customWidth="1"/>
    <col min="15138" max="15138" width="18.42578125" style="1" customWidth="1"/>
    <col min="15139" max="15139" width="21.7109375" style="1" customWidth="1"/>
    <col min="15140" max="15140" width="13.28515625" style="1" customWidth="1"/>
    <col min="15141" max="15141" width="28.28515625" style="1" customWidth="1"/>
    <col min="15142" max="15142" width="4.7109375" style="1" customWidth="1"/>
    <col min="15143" max="15143" width="7.7109375" style="1" bestFit="1" customWidth="1"/>
    <col min="15144" max="15144" width="45.7109375" style="1" customWidth="1"/>
    <col min="15145" max="15145" width="16.42578125" style="1" customWidth="1"/>
    <col min="15146" max="15146" width="22.140625" style="1" customWidth="1"/>
    <col min="15147" max="15147" width="20.140625" style="1" customWidth="1"/>
    <col min="15148" max="15148" width="21.7109375" style="1" customWidth="1"/>
    <col min="15149" max="15149" width="16" style="1" customWidth="1"/>
    <col min="15150" max="15150" width="18.42578125" style="1" customWidth="1"/>
    <col min="15151" max="15151" width="21.7109375" style="1" customWidth="1"/>
    <col min="15152" max="15152" width="13.28515625" style="1" customWidth="1"/>
    <col min="15153" max="15153" width="28.28515625" style="1" customWidth="1"/>
    <col min="15154" max="15177" width="0" style="1" hidden="1" customWidth="1"/>
    <col min="15178" max="15180" width="8.7109375" style="1"/>
    <col min="15181" max="15181" width="21" style="1" customWidth="1"/>
    <col min="15182" max="15270" width="8.7109375" style="1"/>
    <col min="15271" max="15271" width="30.85546875" style="1" customWidth="1"/>
    <col min="15272" max="15272" width="17.28515625" style="1" customWidth="1"/>
    <col min="15273" max="15274" width="0" style="1" hidden="1" customWidth="1"/>
    <col min="15275" max="15275" width="36.28515625" style="1" customWidth="1"/>
    <col min="15276" max="15287" width="7.28515625" style="1" customWidth="1"/>
    <col min="15288" max="15288" width="7.7109375" style="1" customWidth="1"/>
    <col min="15289" max="15297" width="7.28515625" style="1" customWidth="1"/>
    <col min="15298" max="15298" width="8.140625" style="1" customWidth="1"/>
    <col min="15299" max="15322" width="7.28515625" style="1" customWidth="1"/>
    <col min="15323" max="15371" width="0" style="1" hidden="1" customWidth="1"/>
    <col min="15372" max="15372" width="13.28515625" style="1" customWidth="1"/>
    <col min="15373" max="15374" width="8.7109375" style="1"/>
    <col min="15375" max="15385" width="0" style="1" hidden="1" customWidth="1"/>
    <col min="15386" max="15386" width="8.7109375" style="1"/>
    <col min="15387" max="15387" width="7.7109375" style="1" bestFit="1" customWidth="1"/>
    <col min="15388" max="15388" width="45.7109375" style="1" customWidth="1"/>
    <col min="15389" max="15389" width="16.42578125" style="1" customWidth="1"/>
    <col min="15390" max="15390" width="22.140625" style="1" customWidth="1"/>
    <col min="15391" max="15391" width="20.140625" style="1" customWidth="1"/>
    <col min="15392" max="15392" width="21.7109375" style="1" customWidth="1"/>
    <col min="15393" max="15393" width="16" style="1" customWidth="1"/>
    <col min="15394" max="15394" width="18.42578125" style="1" customWidth="1"/>
    <col min="15395" max="15395" width="21.7109375" style="1" customWidth="1"/>
    <col min="15396" max="15396" width="13.28515625" style="1" customWidth="1"/>
    <col min="15397" max="15397" width="28.28515625" style="1" customWidth="1"/>
    <col min="15398" max="15398" width="4.7109375" style="1" customWidth="1"/>
    <col min="15399" max="15399" width="7.7109375" style="1" bestFit="1" customWidth="1"/>
    <col min="15400" max="15400" width="45.7109375" style="1" customWidth="1"/>
    <col min="15401" max="15401" width="16.42578125" style="1" customWidth="1"/>
    <col min="15402" max="15402" width="22.140625" style="1" customWidth="1"/>
    <col min="15403" max="15403" width="20.140625" style="1" customWidth="1"/>
    <col min="15404" max="15404" width="21.7109375" style="1" customWidth="1"/>
    <col min="15405" max="15405" width="16" style="1" customWidth="1"/>
    <col min="15406" max="15406" width="18.42578125" style="1" customWidth="1"/>
    <col min="15407" max="15407" width="21.7109375" style="1" customWidth="1"/>
    <col min="15408" max="15408" width="13.28515625" style="1" customWidth="1"/>
    <col min="15409" max="15409" width="28.28515625" style="1" customWidth="1"/>
    <col min="15410" max="15433" width="0" style="1" hidden="1" customWidth="1"/>
    <col min="15434" max="15436" width="8.7109375" style="1"/>
    <col min="15437" max="15437" width="21" style="1" customWidth="1"/>
    <col min="15438" max="15526" width="8.7109375" style="1"/>
    <col min="15527" max="15527" width="30.85546875" style="1" customWidth="1"/>
    <col min="15528" max="15528" width="17.28515625" style="1" customWidth="1"/>
    <col min="15529" max="15530" width="0" style="1" hidden="1" customWidth="1"/>
    <col min="15531" max="15531" width="36.28515625" style="1" customWidth="1"/>
    <col min="15532" max="15543" width="7.28515625" style="1" customWidth="1"/>
    <col min="15544" max="15544" width="7.7109375" style="1" customWidth="1"/>
    <col min="15545" max="15553" width="7.28515625" style="1" customWidth="1"/>
    <col min="15554" max="15554" width="8.140625" style="1" customWidth="1"/>
    <col min="15555" max="15578" width="7.28515625" style="1" customWidth="1"/>
    <col min="15579" max="15627" width="0" style="1" hidden="1" customWidth="1"/>
    <col min="15628" max="15628" width="13.28515625" style="1" customWidth="1"/>
    <col min="15629" max="15630" width="8.7109375" style="1"/>
    <col min="15631" max="15641" width="0" style="1" hidden="1" customWidth="1"/>
    <col min="15642" max="15642" width="8.7109375" style="1"/>
    <col min="15643" max="15643" width="7.7109375" style="1" bestFit="1" customWidth="1"/>
    <col min="15644" max="15644" width="45.7109375" style="1" customWidth="1"/>
    <col min="15645" max="15645" width="16.42578125" style="1" customWidth="1"/>
    <col min="15646" max="15646" width="22.140625" style="1" customWidth="1"/>
    <col min="15647" max="15647" width="20.140625" style="1" customWidth="1"/>
    <col min="15648" max="15648" width="21.7109375" style="1" customWidth="1"/>
    <col min="15649" max="15649" width="16" style="1" customWidth="1"/>
    <col min="15650" max="15650" width="18.42578125" style="1" customWidth="1"/>
    <col min="15651" max="15651" width="21.7109375" style="1" customWidth="1"/>
    <col min="15652" max="15652" width="13.28515625" style="1" customWidth="1"/>
    <col min="15653" max="15653" width="28.28515625" style="1" customWidth="1"/>
    <col min="15654" max="15654" width="4.7109375" style="1" customWidth="1"/>
    <col min="15655" max="15655" width="7.7109375" style="1" bestFit="1" customWidth="1"/>
    <col min="15656" max="15656" width="45.7109375" style="1" customWidth="1"/>
    <col min="15657" max="15657" width="16.42578125" style="1" customWidth="1"/>
    <col min="15658" max="15658" width="22.140625" style="1" customWidth="1"/>
    <col min="15659" max="15659" width="20.140625" style="1" customWidth="1"/>
    <col min="15660" max="15660" width="21.7109375" style="1" customWidth="1"/>
    <col min="15661" max="15661" width="16" style="1" customWidth="1"/>
    <col min="15662" max="15662" width="18.42578125" style="1" customWidth="1"/>
    <col min="15663" max="15663" width="21.7109375" style="1" customWidth="1"/>
    <col min="15664" max="15664" width="13.28515625" style="1" customWidth="1"/>
    <col min="15665" max="15665" width="28.28515625" style="1" customWidth="1"/>
    <col min="15666" max="15689" width="0" style="1" hidden="1" customWidth="1"/>
    <col min="15690" max="15692" width="8.7109375" style="1"/>
    <col min="15693" max="15693" width="21" style="1" customWidth="1"/>
    <col min="15694" max="15782" width="8.7109375" style="1"/>
    <col min="15783" max="15783" width="30.85546875" style="1" customWidth="1"/>
    <col min="15784" max="15784" width="17.28515625" style="1" customWidth="1"/>
    <col min="15785" max="15786" width="0" style="1" hidden="1" customWidth="1"/>
    <col min="15787" max="15787" width="36.28515625" style="1" customWidth="1"/>
    <col min="15788" max="15799" width="7.28515625" style="1" customWidth="1"/>
    <col min="15800" max="15800" width="7.7109375" style="1" customWidth="1"/>
    <col min="15801" max="15809" width="7.28515625" style="1" customWidth="1"/>
    <col min="15810" max="15810" width="8.140625" style="1" customWidth="1"/>
    <col min="15811" max="15834" width="7.28515625" style="1" customWidth="1"/>
    <col min="15835" max="15883" width="0" style="1" hidden="1" customWidth="1"/>
    <col min="15884" max="15884" width="13.28515625" style="1" customWidth="1"/>
    <col min="15885" max="15886" width="8.7109375" style="1"/>
    <col min="15887" max="15897" width="0" style="1" hidden="1" customWidth="1"/>
    <col min="15898" max="15898" width="8.7109375" style="1"/>
    <col min="15899" max="15899" width="7.7109375" style="1" bestFit="1" customWidth="1"/>
    <col min="15900" max="15900" width="45.7109375" style="1" customWidth="1"/>
    <col min="15901" max="15901" width="16.42578125" style="1" customWidth="1"/>
    <col min="15902" max="15902" width="22.140625" style="1" customWidth="1"/>
    <col min="15903" max="15903" width="20.140625" style="1" customWidth="1"/>
    <col min="15904" max="15904" width="21.7109375" style="1" customWidth="1"/>
    <col min="15905" max="15905" width="16" style="1" customWidth="1"/>
    <col min="15906" max="15906" width="18.42578125" style="1" customWidth="1"/>
    <col min="15907" max="15907" width="21.7109375" style="1" customWidth="1"/>
    <col min="15908" max="15908" width="13.28515625" style="1" customWidth="1"/>
    <col min="15909" max="15909" width="28.28515625" style="1" customWidth="1"/>
    <col min="15910" max="15910" width="4.7109375" style="1" customWidth="1"/>
    <col min="15911" max="15911" width="7.7109375" style="1" bestFit="1" customWidth="1"/>
    <col min="15912" max="15912" width="45.7109375" style="1" customWidth="1"/>
    <col min="15913" max="15913" width="16.42578125" style="1" customWidth="1"/>
    <col min="15914" max="15914" width="22.140625" style="1" customWidth="1"/>
    <col min="15915" max="15915" width="20.140625" style="1" customWidth="1"/>
    <col min="15916" max="15916" width="21.7109375" style="1" customWidth="1"/>
    <col min="15917" max="15917" width="16" style="1" customWidth="1"/>
    <col min="15918" max="15918" width="18.42578125" style="1" customWidth="1"/>
    <col min="15919" max="15919" width="21.7109375" style="1" customWidth="1"/>
    <col min="15920" max="15920" width="13.28515625" style="1" customWidth="1"/>
    <col min="15921" max="15921" width="28.28515625" style="1" customWidth="1"/>
    <col min="15922" max="15945" width="0" style="1" hidden="1" customWidth="1"/>
    <col min="15946" max="15948" width="8.7109375" style="1"/>
    <col min="15949" max="15949" width="21" style="1" customWidth="1"/>
    <col min="15950" max="16038" width="8.7109375" style="1"/>
    <col min="16039" max="16039" width="30.85546875" style="1" customWidth="1"/>
    <col min="16040" max="16040" width="17.28515625" style="1" customWidth="1"/>
    <col min="16041" max="16042" width="0" style="1" hidden="1" customWidth="1"/>
    <col min="16043" max="16043" width="36.28515625" style="1" customWidth="1"/>
    <col min="16044" max="16055" width="7.28515625" style="1" customWidth="1"/>
    <col min="16056" max="16056" width="7.7109375" style="1" customWidth="1"/>
    <col min="16057" max="16065" width="7.28515625" style="1" customWidth="1"/>
    <col min="16066" max="16066" width="8.140625" style="1" customWidth="1"/>
    <col min="16067" max="16090" width="7.28515625" style="1" customWidth="1"/>
    <col min="16091" max="16139" width="0" style="1" hidden="1" customWidth="1"/>
    <col min="16140" max="16140" width="13.28515625" style="1" customWidth="1"/>
    <col min="16141" max="16142" width="8.7109375" style="1"/>
    <col min="16143" max="16153" width="0" style="1" hidden="1" customWidth="1"/>
    <col min="16154" max="16154" width="8.7109375" style="1"/>
    <col min="16155" max="16155" width="7.7109375" style="1" bestFit="1" customWidth="1"/>
    <col min="16156" max="16156" width="45.7109375" style="1" customWidth="1"/>
    <col min="16157" max="16157" width="16.42578125" style="1" customWidth="1"/>
    <col min="16158" max="16158" width="22.140625" style="1" customWidth="1"/>
    <col min="16159" max="16159" width="20.140625" style="1" customWidth="1"/>
    <col min="16160" max="16160" width="21.7109375" style="1" customWidth="1"/>
    <col min="16161" max="16161" width="16" style="1" customWidth="1"/>
    <col min="16162" max="16162" width="18.42578125" style="1" customWidth="1"/>
    <col min="16163" max="16163" width="21.7109375" style="1" customWidth="1"/>
    <col min="16164" max="16164" width="13.28515625" style="1" customWidth="1"/>
    <col min="16165" max="16165" width="28.28515625" style="1" customWidth="1"/>
    <col min="16166" max="16166" width="4.7109375" style="1" customWidth="1"/>
    <col min="16167" max="16167" width="7.7109375" style="1" bestFit="1" customWidth="1"/>
    <col min="16168" max="16168" width="45.7109375" style="1" customWidth="1"/>
    <col min="16169" max="16169" width="16.42578125" style="1" customWidth="1"/>
    <col min="16170" max="16170" width="22.140625" style="1" customWidth="1"/>
    <col min="16171" max="16171" width="20.140625" style="1" customWidth="1"/>
    <col min="16172" max="16172" width="21.7109375" style="1" customWidth="1"/>
    <col min="16173" max="16173" width="16" style="1" customWidth="1"/>
    <col min="16174" max="16174" width="18.42578125" style="1" customWidth="1"/>
    <col min="16175" max="16175" width="21.7109375" style="1" customWidth="1"/>
    <col min="16176" max="16176" width="13.28515625" style="1" customWidth="1"/>
    <col min="16177" max="16177" width="28.28515625" style="1" customWidth="1"/>
    <col min="16178" max="16201" width="0" style="1" hidden="1" customWidth="1"/>
    <col min="16202" max="16204" width="8.7109375" style="1"/>
    <col min="16205" max="16205" width="21" style="1" customWidth="1"/>
    <col min="16206" max="16384" width="8.7109375" style="1"/>
  </cols>
  <sheetData>
    <row r="1" spans="1:80" ht="25.35" hidden="1" customHeight="1" x14ac:dyDescent="0.25"/>
    <row r="2" spans="1:80" ht="24.6" hidden="1" customHeight="1" x14ac:dyDescent="0.25">
      <c r="BS2" s="39" t="s">
        <v>56</v>
      </c>
      <c r="BT2" s="226" t="s">
        <v>55</v>
      </c>
      <c r="BU2" s="226"/>
    </row>
    <row r="3" spans="1:80" ht="20.100000000000001" hidden="1" customHeight="1" x14ac:dyDescent="0.25">
      <c r="BS3" s="40" t="e">
        <f>#REF!</f>
        <v>#REF!</v>
      </c>
      <c r="BT3" s="41" t="s">
        <v>4</v>
      </c>
      <c r="BU3" s="42">
        <v>0.5</v>
      </c>
    </row>
    <row r="4" spans="1:80" ht="20.100000000000001" hidden="1" customHeight="1" x14ac:dyDescent="0.25">
      <c r="BS4" s="40" t="e">
        <f>#REF!</f>
        <v>#REF!</v>
      </c>
      <c r="BT4" s="41" t="s">
        <v>57</v>
      </c>
      <c r="BU4" s="42">
        <v>0.5</v>
      </c>
    </row>
    <row r="5" spans="1:80" ht="20.100000000000001" hidden="1" customHeight="1" x14ac:dyDescent="0.25">
      <c r="BN5" s="43"/>
      <c r="BO5" s="43"/>
      <c r="BP5" s="44"/>
    </row>
    <row r="6" spans="1:80" ht="20.100000000000001" hidden="1" customHeight="1" x14ac:dyDescent="0.25">
      <c r="BN6" s="43"/>
      <c r="BO6" s="43"/>
      <c r="BP6" s="44"/>
    </row>
    <row r="7" spans="1:80" ht="40.5" hidden="1" customHeight="1" x14ac:dyDescent="0.25"/>
    <row r="8" spans="1:80" ht="32.25" customHeight="1" x14ac:dyDescent="0.25">
      <c r="F8" s="45"/>
      <c r="G8" s="45"/>
      <c r="H8" s="45"/>
      <c r="I8" s="45"/>
      <c r="J8" s="45"/>
      <c r="K8" s="45"/>
      <c r="L8" s="45"/>
      <c r="M8" s="45"/>
      <c r="N8" s="45"/>
      <c r="O8" s="45"/>
      <c r="P8" s="45"/>
      <c r="Q8" s="45"/>
      <c r="R8" s="45"/>
      <c r="BK8" s="227" t="s">
        <v>141</v>
      </c>
      <c r="BL8" s="228"/>
      <c r="BM8" s="228"/>
      <c r="BN8" s="228"/>
      <c r="BO8" s="228"/>
      <c r="BP8" s="228"/>
      <c r="BQ8" s="228"/>
      <c r="BR8" s="228"/>
      <c r="BS8" s="228"/>
      <c r="BT8" s="228"/>
      <c r="BU8" s="229"/>
    </row>
    <row r="9" spans="1:80" ht="32.25" customHeight="1" x14ac:dyDescent="0.25">
      <c r="F9" s="45"/>
      <c r="G9" s="46">
        <f t="shared" ref="G9:BH9" si="0">G10</f>
        <v>45670</v>
      </c>
      <c r="H9" s="46">
        <f t="shared" si="0"/>
        <v>45671</v>
      </c>
      <c r="I9" s="46">
        <f t="shared" si="0"/>
        <v>45672</v>
      </c>
      <c r="J9" s="46">
        <f t="shared" si="0"/>
        <v>45673</v>
      </c>
      <c r="K9" s="46">
        <f t="shared" si="0"/>
        <v>45674</v>
      </c>
      <c r="L9" s="46">
        <f t="shared" si="0"/>
        <v>45675</v>
      </c>
      <c r="M9" s="46">
        <f t="shared" si="0"/>
        <v>45676</v>
      </c>
      <c r="N9" s="46">
        <f t="shared" si="0"/>
        <v>45677</v>
      </c>
      <c r="O9" s="46">
        <f t="shared" si="0"/>
        <v>45678</v>
      </c>
      <c r="P9" s="46">
        <f t="shared" si="0"/>
        <v>45679</v>
      </c>
      <c r="Q9" s="46">
        <f t="shared" si="0"/>
        <v>45680</v>
      </c>
      <c r="R9" s="46">
        <f t="shared" si="0"/>
        <v>45681</v>
      </c>
      <c r="S9" s="46">
        <f t="shared" si="0"/>
        <v>45682</v>
      </c>
      <c r="T9" s="46">
        <f t="shared" si="0"/>
        <v>45683</v>
      </c>
      <c r="U9" s="46">
        <f t="shared" si="0"/>
        <v>45684</v>
      </c>
      <c r="V9" s="46">
        <f t="shared" si="0"/>
        <v>45685</v>
      </c>
      <c r="W9" s="46">
        <f t="shared" si="0"/>
        <v>45686</v>
      </c>
      <c r="X9" s="46">
        <f t="shared" si="0"/>
        <v>45687</v>
      </c>
      <c r="Y9" s="46">
        <f t="shared" si="0"/>
        <v>45688</v>
      </c>
      <c r="Z9" s="46">
        <f t="shared" si="0"/>
        <v>45689</v>
      </c>
      <c r="AA9" s="46">
        <f t="shared" si="0"/>
        <v>45690</v>
      </c>
      <c r="AB9" s="46">
        <f t="shared" si="0"/>
        <v>45691</v>
      </c>
      <c r="AC9" s="46">
        <f t="shared" si="0"/>
        <v>45692</v>
      </c>
      <c r="AD9" s="46">
        <f t="shared" si="0"/>
        <v>45693</v>
      </c>
      <c r="AE9" s="46">
        <f t="shared" si="0"/>
        <v>45694</v>
      </c>
      <c r="AF9" s="46">
        <f t="shared" si="0"/>
        <v>45695</v>
      </c>
      <c r="AG9" s="46">
        <f t="shared" si="0"/>
        <v>45696</v>
      </c>
      <c r="AH9" s="46">
        <f t="shared" si="0"/>
        <v>45697</v>
      </c>
      <c r="AI9" s="46">
        <f t="shared" si="0"/>
        <v>45698</v>
      </c>
      <c r="AJ9" s="46">
        <f t="shared" si="0"/>
        <v>45699</v>
      </c>
      <c r="AK9" s="46">
        <f t="shared" si="0"/>
        <v>45700</v>
      </c>
      <c r="AL9" s="46">
        <f t="shared" si="0"/>
        <v>45701</v>
      </c>
      <c r="AM9" s="46">
        <f t="shared" si="0"/>
        <v>45702</v>
      </c>
      <c r="AN9" s="46">
        <f t="shared" si="0"/>
        <v>45703</v>
      </c>
      <c r="AO9" s="46">
        <f t="shared" si="0"/>
        <v>45704</v>
      </c>
      <c r="AP9" s="46">
        <f t="shared" si="0"/>
        <v>45705</v>
      </c>
      <c r="AQ9" s="46">
        <f t="shared" si="0"/>
        <v>45706</v>
      </c>
      <c r="AR9" s="46">
        <f t="shared" si="0"/>
        <v>45707</v>
      </c>
      <c r="AS9" s="46">
        <f t="shared" si="0"/>
        <v>45708</v>
      </c>
      <c r="AT9" s="46">
        <f t="shared" si="0"/>
        <v>45709</v>
      </c>
      <c r="AU9" s="46">
        <f t="shared" si="0"/>
        <v>45710</v>
      </c>
      <c r="AV9" s="46">
        <f t="shared" si="0"/>
        <v>45711</v>
      </c>
      <c r="AW9" s="46">
        <f t="shared" si="0"/>
        <v>45712</v>
      </c>
      <c r="AX9" s="46">
        <f t="shared" si="0"/>
        <v>45713</v>
      </c>
      <c r="AY9" s="46">
        <f t="shared" si="0"/>
        <v>45714</v>
      </c>
      <c r="AZ9" s="46">
        <f t="shared" si="0"/>
        <v>45715</v>
      </c>
      <c r="BA9" s="46">
        <f t="shared" si="0"/>
        <v>45716</v>
      </c>
      <c r="BB9" s="46">
        <f t="shared" si="0"/>
        <v>45717</v>
      </c>
      <c r="BC9" s="46">
        <f t="shared" si="0"/>
        <v>45718</v>
      </c>
      <c r="BD9" s="46">
        <f t="shared" si="0"/>
        <v>45719</v>
      </c>
      <c r="BE9" s="46">
        <f t="shared" si="0"/>
        <v>45720</v>
      </c>
      <c r="BF9" s="46">
        <f t="shared" si="0"/>
        <v>45721</v>
      </c>
      <c r="BG9" s="46">
        <f t="shared" si="0"/>
        <v>45722</v>
      </c>
      <c r="BH9" s="46">
        <f t="shared" si="0"/>
        <v>45723</v>
      </c>
      <c r="BK9" s="230"/>
      <c r="BL9" s="231"/>
      <c r="BM9" s="231"/>
      <c r="BN9" s="231"/>
      <c r="BO9" s="231"/>
      <c r="BP9" s="231"/>
      <c r="BQ9" s="231"/>
      <c r="BR9" s="231"/>
      <c r="BS9" s="231"/>
      <c r="BT9" s="231"/>
      <c r="BU9" s="232"/>
      <c r="BX9" s="126" t="s">
        <v>142</v>
      </c>
      <c r="BZ9" s="126" t="s">
        <v>139</v>
      </c>
    </row>
    <row r="10" spans="1:80" s="51" customFormat="1" ht="45" customHeight="1" x14ac:dyDescent="0.2">
      <c r="A10" s="47" t="s">
        <v>58</v>
      </c>
      <c r="B10" s="47" t="s">
        <v>59</v>
      </c>
      <c r="C10" s="47" t="s">
        <v>60</v>
      </c>
      <c r="D10" s="47" t="s">
        <v>61</v>
      </c>
      <c r="E10" s="47" t="s">
        <v>62</v>
      </c>
      <c r="F10" s="48" t="s">
        <v>63</v>
      </c>
      <c r="G10" s="49">
        <v>45670</v>
      </c>
      <c r="H10" s="49">
        <f>G10+1</f>
        <v>45671</v>
      </c>
      <c r="I10" s="49">
        <f t="shared" ref="I10:BH10" si="1">H10+1</f>
        <v>45672</v>
      </c>
      <c r="J10" s="49">
        <f t="shared" si="1"/>
        <v>45673</v>
      </c>
      <c r="K10" s="49">
        <f t="shared" si="1"/>
        <v>45674</v>
      </c>
      <c r="L10" s="49">
        <f t="shared" si="1"/>
        <v>45675</v>
      </c>
      <c r="M10" s="49">
        <f t="shared" si="1"/>
        <v>45676</v>
      </c>
      <c r="N10" s="49">
        <f t="shared" si="1"/>
        <v>45677</v>
      </c>
      <c r="O10" s="49">
        <f t="shared" si="1"/>
        <v>45678</v>
      </c>
      <c r="P10" s="49">
        <f t="shared" si="1"/>
        <v>45679</v>
      </c>
      <c r="Q10" s="49">
        <f t="shared" si="1"/>
        <v>45680</v>
      </c>
      <c r="R10" s="49">
        <f t="shared" si="1"/>
        <v>45681</v>
      </c>
      <c r="S10" s="49">
        <f t="shared" si="1"/>
        <v>45682</v>
      </c>
      <c r="T10" s="49">
        <f t="shared" si="1"/>
        <v>45683</v>
      </c>
      <c r="U10" s="49">
        <f t="shared" si="1"/>
        <v>45684</v>
      </c>
      <c r="V10" s="49">
        <f t="shared" si="1"/>
        <v>45685</v>
      </c>
      <c r="W10" s="49">
        <f t="shared" si="1"/>
        <v>45686</v>
      </c>
      <c r="X10" s="49">
        <f t="shared" si="1"/>
        <v>45687</v>
      </c>
      <c r="Y10" s="49">
        <f t="shared" si="1"/>
        <v>45688</v>
      </c>
      <c r="Z10" s="49">
        <f t="shared" si="1"/>
        <v>45689</v>
      </c>
      <c r="AA10" s="49">
        <f t="shared" si="1"/>
        <v>45690</v>
      </c>
      <c r="AB10" s="49">
        <f t="shared" si="1"/>
        <v>45691</v>
      </c>
      <c r="AC10" s="49">
        <f t="shared" si="1"/>
        <v>45692</v>
      </c>
      <c r="AD10" s="49">
        <f t="shared" si="1"/>
        <v>45693</v>
      </c>
      <c r="AE10" s="49">
        <f t="shared" si="1"/>
        <v>45694</v>
      </c>
      <c r="AF10" s="49">
        <f t="shared" si="1"/>
        <v>45695</v>
      </c>
      <c r="AG10" s="49">
        <f t="shared" si="1"/>
        <v>45696</v>
      </c>
      <c r="AH10" s="49">
        <f t="shared" si="1"/>
        <v>45697</v>
      </c>
      <c r="AI10" s="49">
        <f t="shared" si="1"/>
        <v>45698</v>
      </c>
      <c r="AJ10" s="49">
        <f t="shared" si="1"/>
        <v>45699</v>
      </c>
      <c r="AK10" s="49">
        <f t="shared" si="1"/>
        <v>45700</v>
      </c>
      <c r="AL10" s="49">
        <f t="shared" si="1"/>
        <v>45701</v>
      </c>
      <c r="AM10" s="49">
        <f t="shared" si="1"/>
        <v>45702</v>
      </c>
      <c r="AN10" s="49">
        <f t="shared" si="1"/>
        <v>45703</v>
      </c>
      <c r="AO10" s="49">
        <f t="shared" si="1"/>
        <v>45704</v>
      </c>
      <c r="AP10" s="49">
        <f t="shared" si="1"/>
        <v>45705</v>
      </c>
      <c r="AQ10" s="49">
        <f t="shared" si="1"/>
        <v>45706</v>
      </c>
      <c r="AR10" s="49">
        <f t="shared" si="1"/>
        <v>45707</v>
      </c>
      <c r="AS10" s="49">
        <f t="shared" si="1"/>
        <v>45708</v>
      </c>
      <c r="AT10" s="49">
        <f t="shared" si="1"/>
        <v>45709</v>
      </c>
      <c r="AU10" s="49">
        <f t="shared" si="1"/>
        <v>45710</v>
      </c>
      <c r="AV10" s="49">
        <f t="shared" si="1"/>
        <v>45711</v>
      </c>
      <c r="AW10" s="49">
        <f t="shared" si="1"/>
        <v>45712</v>
      </c>
      <c r="AX10" s="49">
        <f t="shared" si="1"/>
        <v>45713</v>
      </c>
      <c r="AY10" s="49">
        <f t="shared" si="1"/>
        <v>45714</v>
      </c>
      <c r="AZ10" s="49">
        <f t="shared" si="1"/>
        <v>45715</v>
      </c>
      <c r="BA10" s="49">
        <f t="shared" si="1"/>
        <v>45716</v>
      </c>
      <c r="BB10" s="49">
        <f t="shared" si="1"/>
        <v>45717</v>
      </c>
      <c r="BC10" s="49">
        <f t="shared" si="1"/>
        <v>45718</v>
      </c>
      <c r="BD10" s="49">
        <f t="shared" si="1"/>
        <v>45719</v>
      </c>
      <c r="BE10" s="49">
        <f t="shared" si="1"/>
        <v>45720</v>
      </c>
      <c r="BF10" s="49">
        <f t="shared" si="1"/>
        <v>45721</v>
      </c>
      <c r="BG10" s="49">
        <f t="shared" si="1"/>
        <v>45722</v>
      </c>
      <c r="BH10" s="49">
        <f t="shared" si="1"/>
        <v>45723</v>
      </c>
      <c r="BI10" s="50"/>
      <c r="BJ10" s="50"/>
      <c r="BK10" s="52" t="s">
        <v>1</v>
      </c>
      <c r="BL10" s="52" t="s">
        <v>59</v>
      </c>
      <c r="BM10" s="52" t="s">
        <v>0</v>
      </c>
      <c r="BN10" s="52" t="s">
        <v>63</v>
      </c>
      <c r="BO10" s="52" t="s">
        <v>64</v>
      </c>
      <c r="BP10" s="52" t="s">
        <v>54</v>
      </c>
      <c r="BQ10" s="52" t="s">
        <v>3</v>
      </c>
      <c r="BR10" s="52" t="s">
        <v>65</v>
      </c>
      <c r="BS10" s="52" t="s">
        <v>92</v>
      </c>
      <c r="BT10" s="53" t="s">
        <v>5</v>
      </c>
      <c r="BU10" s="52" t="s">
        <v>2</v>
      </c>
      <c r="BX10" s="127">
        <v>8.8000000000000007</v>
      </c>
      <c r="BY10" s="1"/>
      <c r="BZ10" s="127">
        <v>1</v>
      </c>
    </row>
    <row r="11" spans="1:80" s="51" customFormat="1" ht="9.75" customHeight="1" x14ac:dyDescent="0.25">
      <c r="A11" s="54"/>
      <c r="B11" s="55"/>
      <c r="C11" s="55"/>
      <c r="D11" s="55"/>
      <c r="E11" s="54"/>
      <c r="F11" s="56"/>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0"/>
      <c r="BJ11" s="50"/>
      <c r="BT11" s="58"/>
    </row>
    <row r="12" spans="1:80" ht="27" customHeight="1" x14ac:dyDescent="0.25">
      <c r="A12" s="59">
        <v>1</v>
      </c>
      <c r="B12" s="60" t="str">
        <f t="shared" ref="B12:B14" si="2">BO12</f>
        <v>ISOLADOR</v>
      </c>
      <c r="C12" s="61"/>
      <c r="D12" s="62"/>
      <c r="E12" s="63"/>
      <c r="F12" s="64" t="s">
        <v>138</v>
      </c>
      <c r="G12" s="65"/>
      <c r="H12" s="65"/>
      <c r="I12" s="65"/>
      <c r="J12" s="65">
        <v>5</v>
      </c>
      <c r="K12" s="65">
        <v>5</v>
      </c>
      <c r="L12" s="65"/>
      <c r="M12" s="65"/>
      <c r="N12" s="65"/>
      <c r="O12" s="65"/>
      <c r="P12" s="65"/>
      <c r="Q12" s="65"/>
      <c r="R12" s="65"/>
      <c r="S12" s="65"/>
      <c r="T12" s="65"/>
      <c r="U12" s="65"/>
      <c r="V12" s="65"/>
      <c r="W12" s="65"/>
      <c r="X12" s="65"/>
      <c r="Y12" s="65"/>
      <c r="Z12" s="65"/>
      <c r="AA12" s="65"/>
      <c r="AB12" s="65">
        <v>5</v>
      </c>
      <c r="AC12" s="65">
        <v>5</v>
      </c>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7"/>
      <c r="BK12" s="68">
        <f t="shared" ref="BK12:BK20" si="3">A12</f>
        <v>1</v>
      </c>
      <c r="BL12" s="69" t="str">
        <f t="shared" ref="BL12:BL20" si="4">F12</f>
        <v>MOBILIZAÇÃO / DESMOB</v>
      </c>
      <c r="BM12" s="70" t="e">
        <f>#REF!</f>
        <v>#REF!</v>
      </c>
      <c r="BN12" s="68" t="s">
        <v>127</v>
      </c>
      <c r="BO12" s="69" t="s">
        <v>4</v>
      </c>
      <c r="BP12" s="71">
        <f>IFERROR(AVERAGE(G12:BH12),"0")</f>
        <v>5</v>
      </c>
      <c r="BQ12" s="72">
        <f t="shared" ref="BQ12:BQ20" si="5">IFERROR(SUM(G12:BH12)/BP12,"0")</f>
        <v>4</v>
      </c>
      <c r="BR12" s="71">
        <f>BP12*BQ12*$BX$10</f>
        <v>176</v>
      </c>
      <c r="BS12" s="73">
        <f>BZ12*$BZ$10</f>
        <v>140</v>
      </c>
      <c r="BT12" s="74">
        <v>1</v>
      </c>
      <c r="BU12" s="75">
        <f t="shared" ref="BU12:BU19" si="6">BR12*BS12*BT12</f>
        <v>24640</v>
      </c>
      <c r="BZ12" s="73">
        <v>140</v>
      </c>
      <c r="CB12" s="1" t="s">
        <v>140</v>
      </c>
    </row>
    <row r="13" spans="1:80" ht="27" customHeight="1" x14ac:dyDescent="0.25">
      <c r="A13" s="59">
        <v>2</v>
      </c>
      <c r="B13" s="60" t="str">
        <f t="shared" si="2"/>
        <v>REFRATARISTA</v>
      </c>
      <c r="C13" s="61"/>
      <c r="D13" s="62"/>
      <c r="E13" s="63"/>
      <c r="F13" s="64" t="s">
        <v>134</v>
      </c>
      <c r="G13" s="65"/>
      <c r="H13" s="65"/>
      <c r="I13" s="65"/>
      <c r="J13" s="65"/>
      <c r="K13" s="65"/>
      <c r="L13" s="65"/>
      <c r="M13" s="65"/>
      <c r="N13" s="65">
        <v>6</v>
      </c>
      <c r="O13" s="65">
        <v>6</v>
      </c>
      <c r="P13" s="65">
        <v>6</v>
      </c>
      <c r="Q13" s="65">
        <v>6</v>
      </c>
      <c r="R13" s="65">
        <v>6</v>
      </c>
      <c r="S13" s="65"/>
      <c r="T13" s="65"/>
      <c r="U13" s="65">
        <v>6</v>
      </c>
      <c r="V13" s="65">
        <v>6</v>
      </c>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6"/>
      <c r="BC13" s="66"/>
      <c r="BD13" s="66"/>
      <c r="BE13" s="66"/>
      <c r="BF13" s="66"/>
      <c r="BG13" s="66"/>
      <c r="BH13" s="66"/>
      <c r="BI13" s="67"/>
      <c r="BK13" s="68">
        <f t="shared" si="3"/>
        <v>2</v>
      </c>
      <c r="BL13" s="69" t="str">
        <f t="shared" si="4"/>
        <v>DEMOLIÇÃO</v>
      </c>
      <c r="BM13" s="70" t="e">
        <f>#REF!</f>
        <v>#REF!</v>
      </c>
      <c r="BN13" s="68" t="s">
        <v>127</v>
      </c>
      <c r="BO13" s="69" t="s">
        <v>128</v>
      </c>
      <c r="BP13" s="71">
        <f t="shared" ref="BP12:BP20" si="7">IFERROR(AVERAGE(G13:BH13),"0")</f>
        <v>6</v>
      </c>
      <c r="BQ13" s="72">
        <f t="shared" si="5"/>
        <v>7</v>
      </c>
      <c r="BR13" s="71">
        <f t="shared" ref="BR13:BR20" si="8">BP13*BQ13*$BX$10</f>
        <v>369.6</v>
      </c>
      <c r="BS13" s="73">
        <f>BZ13*$BZ$10</f>
        <v>149</v>
      </c>
      <c r="BT13" s="74">
        <v>1</v>
      </c>
      <c r="BU13" s="75">
        <f t="shared" si="6"/>
        <v>55070.400000000001</v>
      </c>
      <c r="BZ13" s="73">
        <v>149</v>
      </c>
    </row>
    <row r="14" spans="1:80" ht="27" customHeight="1" x14ac:dyDescent="0.25">
      <c r="A14" s="59">
        <v>3</v>
      </c>
      <c r="B14" s="60" t="str">
        <f t="shared" si="2"/>
        <v>AJUDANTE</v>
      </c>
      <c r="C14" s="61"/>
      <c r="D14" s="62"/>
      <c r="E14" s="63"/>
      <c r="F14" s="64" t="s">
        <v>134</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6"/>
      <c r="BC14" s="66"/>
      <c r="BD14" s="66"/>
      <c r="BE14" s="66"/>
      <c r="BF14" s="66"/>
      <c r="BG14" s="66"/>
      <c r="BH14" s="66"/>
      <c r="BI14" s="67"/>
      <c r="BK14" s="68">
        <f t="shared" si="3"/>
        <v>3</v>
      </c>
      <c r="BL14" s="69" t="str">
        <f t="shared" si="4"/>
        <v>DEMOLIÇÃO</v>
      </c>
      <c r="BM14" s="70"/>
      <c r="BN14" s="68" t="s">
        <v>127</v>
      </c>
      <c r="BO14" s="146" t="s">
        <v>129</v>
      </c>
      <c r="BP14" s="71" t="str">
        <f t="shared" si="7"/>
        <v>0</v>
      </c>
      <c r="BQ14" s="72" t="str">
        <f t="shared" si="5"/>
        <v>0</v>
      </c>
      <c r="BR14" s="71">
        <f t="shared" si="8"/>
        <v>0</v>
      </c>
      <c r="BS14" s="73">
        <f>BZ14*$BZ$10</f>
        <v>130</v>
      </c>
      <c r="BT14" s="76">
        <v>1</v>
      </c>
      <c r="BU14" s="75">
        <f t="shared" ref="BU14" si="9">BR14*BS14*BT14</f>
        <v>0</v>
      </c>
      <c r="BZ14" s="73">
        <v>130</v>
      </c>
    </row>
    <row r="15" spans="1:80" ht="27" customHeight="1" x14ac:dyDescent="0.25">
      <c r="A15" s="59">
        <v>4</v>
      </c>
      <c r="B15" s="60" t="str">
        <f t="shared" ref="B15" si="10">BO15</f>
        <v>ENCARREGADO</v>
      </c>
      <c r="C15" s="61"/>
      <c r="D15" s="62"/>
      <c r="E15" s="63"/>
      <c r="F15" s="64" t="s">
        <v>137</v>
      </c>
      <c r="G15" s="65"/>
      <c r="H15" s="65"/>
      <c r="I15" s="65"/>
      <c r="J15" s="65"/>
      <c r="K15" s="65"/>
      <c r="L15" s="65"/>
      <c r="M15" s="65"/>
      <c r="N15" s="65">
        <v>1</v>
      </c>
      <c r="O15" s="65">
        <v>1</v>
      </c>
      <c r="P15" s="65">
        <v>1</v>
      </c>
      <c r="Q15" s="65">
        <v>1</v>
      </c>
      <c r="R15" s="65">
        <v>1</v>
      </c>
      <c r="S15" s="65"/>
      <c r="T15" s="65"/>
      <c r="U15" s="65">
        <v>1</v>
      </c>
      <c r="V15" s="65">
        <v>1</v>
      </c>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6"/>
      <c r="BC15" s="66"/>
      <c r="BD15" s="65"/>
      <c r="BE15" s="65"/>
      <c r="BF15" s="65"/>
      <c r="BG15" s="65"/>
      <c r="BH15" s="65"/>
      <c r="BI15" s="67"/>
      <c r="BK15" s="68">
        <f t="shared" si="3"/>
        <v>4</v>
      </c>
      <c r="BL15" s="69" t="str">
        <f t="shared" si="4"/>
        <v>ADM</v>
      </c>
      <c r="BM15" s="70" t="e">
        <f>#REF!</f>
        <v>#REF!</v>
      </c>
      <c r="BN15" s="68" t="s">
        <v>127</v>
      </c>
      <c r="BO15" s="146" t="s">
        <v>136</v>
      </c>
      <c r="BP15" s="71">
        <f t="shared" si="7"/>
        <v>1</v>
      </c>
      <c r="BQ15" s="72">
        <f t="shared" si="5"/>
        <v>7</v>
      </c>
      <c r="BR15" s="71">
        <f t="shared" si="8"/>
        <v>61.600000000000009</v>
      </c>
      <c r="BS15" s="73">
        <f t="shared" ref="BS15" si="11">BZ15*$BZ$10</f>
        <v>197</v>
      </c>
      <c r="BT15" s="76">
        <v>1</v>
      </c>
      <c r="BU15" s="75">
        <f t="shared" ref="BU15" si="12">BR15*BS15*BT15</f>
        <v>12135.200000000003</v>
      </c>
      <c r="BZ15" s="73">
        <v>197</v>
      </c>
    </row>
    <row r="16" spans="1:80" ht="27" customHeight="1" x14ac:dyDescent="0.25">
      <c r="A16" s="59">
        <v>5</v>
      </c>
      <c r="B16" s="60" t="s">
        <v>130</v>
      </c>
      <c r="C16" s="61"/>
      <c r="D16" s="62"/>
      <c r="E16" s="63"/>
      <c r="F16" s="64" t="s">
        <v>137</v>
      </c>
      <c r="G16" s="65"/>
      <c r="H16" s="65"/>
      <c r="I16" s="65"/>
      <c r="J16" s="65"/>
      <c r="K16" s="65"/>
      <c r="L16" s="65"/>
      <c r="M16" s="65"/>
      <c r="N16" s="65">
        <v>1</v>
      </c>
      <c r="O16" s="65">
        <v>1</v>
      </c>
      <c r="P16" s="65">
        <v>1</v>
      </c>
      <c r="Q16" s="65">
        <v>1</v>
      </c>
      <c r="R16" s="65">
        <v>1</v>
      </c>
      <c r="S16" s="65"/>
      <c r="T16" s="65"/>
      <c r="U16" s="65">
        <v>1</v>
      </c>
      <c r="V16" s="65">
        <v>1</v>
      </c>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6"/>
      <c r="BC16" s="66"/>
      <c r="BD16" s="65"/>
      <c r="BE16" s="65"/>
      <c r="BF16" s="65"/>
      <c r="BG16" s="65"/>
      <c r="BH16" s="65"/>
      <c r="BI16" s="67"/>
      <c r="BK16" s="68">
        <f t="shared" si="3"/>
        <v>5</v>
      </c>
      <c r="BL16" s="69" t="str">
        <f t="shared" si="4"/>
        <v>ADM</v>
      </c>
      <c r="BM16" s="70" t="e">
        <f>#REF!</f>
        <v>#REF!</v>
      </c>
      <c r="BN16" s="68" t="s">
        <v>127</v>
      </c>
      <c r="BO16" s="146" t="s">
        <v>130</v>
      </c>
      <c r="BP16" s="71">
        <f t="shared" si="7"/>
        <v>1</v>
      </c>
      <c r="BQ16" s="72">
        <f t="shared" si="5"/>
        <v>7</v>
      </c>
      <c r="BR16" s="71">
        <f t="shared" si="8"/>
        <v>61.600000000000009</v>
      </c>
      <c r="BS16" s="73">
        <f>BZ16*$BZ$10</f>
        <v>235</v>
      </c>
      <c r="BT16" s="76">
        <v>1</v>
      </c>
      <c r="BU16" s="75">
        <f t="shared" si="6"/>
        <v>14476.000000000002</v>
      </c>
      <c r="BZ16" s="73">
        <v>235</v>
      </c>
    </row>
    <row r="17" spans="1:78" ht="27" customHeight="1" x14ac:dyDescent="0.25">
      <c r="A17" s="59">
        <v>6</v>
      </c>
      <c r="B17" s="60" t="s">
        <v>131</v>
      </c>
      <c r="C17" s="61"/>
      <c r="D17" s="62"/>
      <c r="E17" s="63"/>
      <c r="F17" s="64" t="s">
        <v>137</v>
      </c>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6"/>
      <c r="BC17" s="66"/>
      <c r="BD17" s="65"/>
      <c r="BE17" s="65"/>
      <c r="BF17" s="65"/>
      <c r="BG17" s="65"/>
      <c r="BH17" s="65"/>
      <c r="BI17" s="67"/>
      <c r="BK17" s="68">
        <f t="shared" si="3"/>
        <v>6</v>
      </c>
      <c r="BL17" s="69" t="str">
        <f t="shared" si="4"/>
        <v>ADM</v>
      </c>
      <c r="BM17" s="70" t="e">
        <f>#REF!</f>
        <v>#REF!</v>
      </c>
      <c r="BN17" s="68" t="s">
        <v>127</v>
      </c>
      <c r="BO17" s="146" t="s">
        <v>131</v>
      </c>
      <c r="BP17" s="71" t="str">
        <f t="shared" si="7"/>
        <v>0</v>
      </c>
      <c r="BQ17" s="72" t="str">
        <f t="shared" si="5"/>
        <v>0</v>
      </c>
      <c r="BR17" s="71">
        <f t="shared" si="8"/>
        <v>0</v>
      </c>
      <c r="BS17" s="73">
        <f>BZ17*$BZ$10</f>
        <v>155</v>
      </c>
      <c r="BT17" s="76">
        <v>1</v>
      </c>
      <c r="BU17" s="75">
        <f t="shared" si="6"/>
        <v>0</v>
      </c>
      <c r="BZ17" s="73">
        <v>155</v>
      </c>
    </row>
    <row r="18" spans="1:78" ht="27" customHeight="1" x14ac:dyDescent="0.25">
      <c r="A18" s="59">
        <v>7</v>
      </c>
      <c r="B18" s="60" t="s">
        <v>132</v>
      </c>
      <c r="C18" s="61"/>
      <c r="D18" s="62"/>
      <c r="E18" s="63"/>
      <c r="F18" s="64" t="s">
        <v>137</v>
      </c>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6"/>
      <c r="BC18" s="66"/>
      <c r="BD18" s="65"/>
      <c r="BE18" s="65"/>
      <c r="BF18" s="65"/>
      <c r="BG18" s="65"/>
      <c r="BH18" s="65"/>
      <c r="BI18" s="67"/>
      <c r="BK18" s="68">
        <f t="shared" si="3"/>
        <v>7</v>
      </c>
      <c r="BL18" s="69" t="str">
        <f t="shared" si="4"/>
        <v>ADM</v>
      </c>
      <c r="BM18" s="70" t="e">
        <f>#REF!</f>
        <v>#REF!</v>
      </c>
      <c r="BN18" s="68" t="s">
        <v>127</v>
      </c>
      <c r="BO18" s="146" t="s">
        <v>132</v>
      </c>
      <c r="BP18" s="71" t="str">
        <f t="shared" si="7"/>
        <v>0</v>
      </c>
      <c r="BQ18" s="72" t="str">
        <f t="shared" si="5"/>
        <v>0</v>
      </c>
      <c r="BR18" s="71">
        <f t="shared" si="8"/>
        <v>0</v>
      </c>
      <c r="BS18" s="73">
        <f>BZ18*$BZ$10</f>
        <v>155</v>
      </c>
      <c r="BT18" s="76">
        <v>1</v>
      </c>
      <c r="BU18" s="75">
        <f t="shared" si="6"/>
        <v>0</v>
      </c>
      <c r="BZ18" s="73">
        <v>155</v>
      </c>
    </row>
    <row r="19" spans="1:78" ht="27" customHeight="1" x14ac:dyDescent="0.25">
      <c r="A19" s="59">
        <v>8</v>
      </c>
      <c r="B19" s="60" t="s">
        <v>133</v>
      </c>
      <c r="C19" s="61"/>
      <c r="D19" s="62"/>
      <c r="E19" s="63"/>
      <c r="F19" s="64" t="s">
        <v>137</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6"/>
      <c r="BC19" s="66"/>
      <c r="BD19" s="65"/>
      <c r="BE19" s="65"/>
      <c r="BF19" s="65"/>
      <c r="BG19" s="65"/>
      <c r="BH19" s="65"/>
      <c r="BI19" s="67"/>
      <c r="BK19" s="68">
        <f t="shared" si="3"/>
        <v>8</v>
      </c>
      <c r="BL19" s="69" t="str">
        <f t="shared" si="4"/>
        <v>ADM</v>
      </c>
      <c r="BM19" s="70" t="e">
        <f>#REF!</f>
        <v>#REF!</v>
      </c>
      <c r="BN19" s="68" t="s">
        <v>127</v>
      </c>
      <c r="BO19" s="146" t="s">
        <v>133</v>
      </c>
      <c r="BP19" s="71" t="str">
        <f t="shared" si="7"/>
        <v>0</v>
      </c>
      <c r="BQ19" s="72" t="str">
        <f t="shared" si="5"/>
        <v>0</v>
      </c>
      <c r="BR19" s="71">
        <f t="shared" si="8"/>
        <v>0</v>
      </c>
      <c r="BS19" s="73">
        <f>BZ19*$BZ$10</f>
        <v>142</v>
      </c>
      <c r="BT19" s="76">
        <v>1</v>
      </c>
      <c r="BU19" s="75">
        <f t="shared" si="6"/>
        <v>0</v>
      </c>
      <c r="BZ19" s="73">
        <v>142</v>
      </c>
    </row>
    <row r="20" spans="1:78" ht="27" customHeight="1" x14ac:dyDescent="0.25">
      <c r="A20" s="59">
        <v>9</v>
      </c>
      <c r="B20" s="60" t="s">
        <v>135</v>
      </c>
      <c r="C20" s="61"/>
      <c r="D20" s="62"/>
      <c r="E20" s="63"/>
      <c r="F20" s="64" t="s">
        <v>137</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6"/>
      <c r="BC20" s="66"/>
      <c r="BD20" s="65"/>
      <c r="BE20" s="65"/>
      <c r="BF20" s="65"/>
      <c r="BG20" s="65"/>
      <c r="BH20" s="65"/>
      <c r="BI20" s="67"/>
      <c r="BK20" s="68">
        <f t="shared" si="3"/>
        <v>9</v>
      </c>
      <c r="BL20" s="69" t="str">
        <f t="shared" si="4"/>
        <v>ADM</v>
      </c>
      <c r="BM20" s="70" t="e">
        <f>#REF!</f>
        <v>#REF!</v>
      </c>
      <c r="BN20" s="68" t="s">
        <v>127</v>
      </c>
      <c r="BO20" s="146" t="s">
        <v>135</v>
      </c>
      <c r="BP20" s="71" t="str">
        <f t="shared" si="7"/>
        <v>0</v>
      </c>
      <c r="BQ20" s="72" t="str">
        <f t="shared" si="5"/>
        <v>0</v>
      </c>
      <c r="BR20" s="71">
        <f t="shared" si="8"/>
        <v>0</v>
      </c>
      <c r="BS20" s="73">
        <f>BZ20*$BZ$10</f>
        <v>376</v>
      </c>
      <c r="BT20" s="76">
        <v>1</v>
      </c>
      <c r="BU20" s="75">
        <f t="shared" ref="BU20" si="13">BR20*BS20*BT20</f>
        <v>0</v>
      </c>
      <c r="BZ20" s="73">
        <f>235*1.6</f>
        <v>376</v>
      </c>
    </row>
    <row r="21" spans="1:78" ht="40.35" customHeight="1" x14ac:dyDescent="0.35">
      <c r="A21" s="77"/>
      <c r="B21" s="78"/>
      <c r="C21" s="78"/>
      <c r="D21" s="78"/>
      <c r="E21" s="79"/>
      <c r="F21" s="80" t="s">
        <v>66</v>
      </c>
      <c r="G21" s="81">
        <f t="shared" ref="G21:AL21" si="14">SUM(G12:G20)</f>
        <v>0</v>
      </c>
      <c r="H21" s="81">
        <f t="shared" si="14"/>
        <v>0</v>
      </c>
      <c r="I21" s="81">
        <f t="shared" si="14"/>
        <v>0</v>
      </c>
      <c r="J21" s="81">
        <f t="shared" si="14"/>
        <v>5</v>
      </c>
      <c r="K21" s="81">
        <f t="shared" si="14"/>
        <v>5</v>
      </c>
      <c r="L21" s="81">
        <f t="shared" si="14"/>
        <v>0</v>
      </c>
      <c r="M21" s="81">
        <f t="shared" si="14"/>
        <v>0</v>
      </c>
      <c r="N21" s="81">
        <f t="shared" si="14"/>
        <v>8</v>
      </c>
      <c r="O21" s="81">
        <f t="shared" si="14"/>
        <v>8</v>
      </c>
      <c r="P21" s="81">
        <f t="shared" si="14"/>
        <v>8</v>
      </c>
      <c r="Q21" s="81">
        <f t="shared" si="14"/>
        <v>8</v>
      </c>
      <c r="R21" s="81">
        <f t="shared" si="14"/>
        <v>8</v>
      </c>
      <c r="S21" s="81">
        <f t="shared" si="14"/>
        <v>0</v>
      </c>
      <c r="T21" s="81">
        <f t="shared" si="14"/>
        <v>0</v>
      </c>
      <c r="U21" s="81">
        <f t="shared" si="14"/>
        <v>8</v>
      </c>
      <c r="V21" s="81">
        <f t="shared" si="14"/>
        <v>8</v>
      </c>
      <c r="W21" s="81">
        <f t="shared" si="14"/>
        <v>0</v>
      </c>
      <c r="X21" s="81">
        <f t="shared" si="14"/>
        <v>0</v>
      </c>
      <c r="Y21" s="81">
        <f t="shared" si="14"/>
        <v>0</v>
      </c>
      <c r="Z21" s="81">
        <f t="shared" si="14"/>
        <v>0</v>
      </c>
      <c r="AA21" s="81">
        <f t="shared" si="14"/>
        <v>0</v>
      </c>
      <c r="AB21" s="81">
        <f t="shared" si="14"/>
        <v>5</v>
      </c>
      <c r="AC21" s="81">
        <f t="shared" si="14"/>
        <v>5</v>
      </c>
      <c r="AD21" s="81">
        <f t="shared" si="14"/>
        <v>0</v>
      </c>
      <c r="AE21" s="81">
        <f t="shared" si="14"/>
        <v>0</v>
      </c>
      <c r="AF21" s="81">
        <f t="shared" si="14"/>
        <v>0</v>
      </c>
      <c r="AG21" s="81">
        <f t="shared" si="14"/>
        <v>0</v>
      </c>
      <c r="AH21" s="81">
        <f t="shared" si="14"/>
        <v>0</v>
      </c>
      <c r="AI21" s="81">
        <f t="shared" si="14"/>
        <v>0</v>
      </c>
      <c r="AJ21" s="81">
        <f t="shared" si="14"/>
        <v>0</v>
      </c>
      <c r="AK21" s="81">
        <f t="shared" si="14"/>
        <v>0</v>
      </c>
      <c r="AL21" s="81">
        <f t="shared" si="14"/>
        <v>0</v>
      </c>
      <c r="AM21" s="81">
        <f t="shared" ref="AM21:BH21" si="15">SUM(AM12:AM20)</f>
        <v>0</v>
      </c>
      <c r="AN21" s="81">
        <f t="shared" si="15"/>
        <v>0</v>
      </c>
      <c r="AO21" s="81">
        <f t="shared" si="15"/>
        <v>0</v>
      </c>
      <c r="AP21" s="81">
        <f t="shared" si="15"/>
        <v>0</v>
      </c>
      <c r="AQ21" s="81">
        <f t="shared" si="15"/>
        <v>0</v>
      </c>
      <c r="AR21" s="81">
        <f t="shared" si="15"/>
        <v>0</v>
      </c>
      <c r="AS21" s="81">
        <f t="shared" si="15"/>
        <v>0</v>
      </c>
      <c r="AT21" s="81">
        <f t="shared" si="15"/>
        <v>0</v>
      </c>
      <c r="AU21" s="81">
        <f t="shared" si="15"/>
        <v>0</v>
      </c>
      <c r="AV21" s="81">
        <f t="shared" si="15"/>
        <v>0</v>
      </c>
      <c r="AW21" s="81">
        <f t="shared" si="15"/>
        <v>0</v>
      </c>
      <c r="AX21" s="81">
        <f t="shared" si="15"/>
        <v>0</v>
      </c>
      <c r="AY21" s="81">
        <f t="shared" si="15"/>
        <v>0</v>
      </c>
      <c r="AZ21" s="81">
        <f t="shared" si="15"/>
        <v>0</v>
      </c>
      <c r="BA21" s="81">
        <f t="shared" si="15"/>
        <v>0</v>
      </c>
      <c r="BB21" s="81">
        <f t="shared" si="15"/>
        <v>0</v>
      </c>
      <c r="BC21" s="81">
        <f t="shared" si="15"/>
        <v>0</v>
      </c>
      <c r="BD21" s="81">
        <f t="shared" si="15"/>
        <v>0</v>
      </c>
      <c r="BE21" s="81">
        <f t="shared" si="15"/>
        <v>0</v>
      </c>
      <c r="BF21" s="81">
        <f t="shared" si="15"/>
        <v>0</v>
      </c>
      <c r="BG21" s="81">
        <f t="shared" si="15"/>
        <v>0</v>
      </c>
      <c r="BH21" s="81">
        <f t="shared" si="15"/>
        <v>0</v>
      </c>
      <c r="BI21" s="82"/>
      <c r="BP21" s="83"/>
      <c r="BQ21" s="84"/>
      <c r="BR21" s="83"/>
      <c r="BS21" s="85"/>
      <c r="BT21" s="141" t="s">
        <v>158</v>
      </c>
      <c r="BU21" s="86">
        <f>SUM(BU12:BU20)</f>
        <v>106321.59999999999</v>
      </c>
    </row>
    <row r="22" spans="1:78" ht="20.100000000000001" customHeight="1" x14ac:dyDescent="0.25">
      <c r="A22" s="77"/>
      <c r="B22" s="78"/>
      <c r="C22" s="87"/>
      <c r="D22" s="78"/>
      <c r="E22" s="79"/>
      <c r="F22" s="88"/>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T22" s="142"/>
    </row>
    <row r="23" spans="1:78" ht="40.35" customHeight="1" x14ac:dyDescent="0.25">
      <c r="A23" s="77"/>
      <c r="B23" s="78"/>
      <c r="C23" s="87"/>
      <c r="D23" s="78"/>
      <c r="E23" s="79"/>
      <c r="F23" s="90"/>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T23" s="143" t="s">
        <v>157</v>
      </c>
      <c r="BU23" s="140">
        <f>'Calc área'!B18</f>
        <v>19627.146000000001</v>
      </c>
    </row>
    <row r="24" spans="1:78" ht="31.5" customHeight="1" x14ac:dyDescent="0.25">
      <c r="C24" s="92"/>
      <c r="F24" s="93" t="s">
        <v>67</v>
      </c>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T24" s="143" t="s">
        <v>159</v>
      </c>
      <c r="BU24" s="140">
        <f>'Calc área'!B21</f>
        <v>0</v>
      </c>
    </row>
    <row r="25" spans="1:78" ht="31.5" customHeight="1" x14ac:dyDescent="0.25">
      <c r="F25" s="95"/>
      <c r="G25" s="46">
        <f>G9</f>
        <v>45670</v>
      </c>
      <c r="H25" s="46">
        <f>H26</f>
        <v>45671</v>
      </c>
      <c r="I25" s="46">
        <f>I26</f>
        <v>45672</v>
      </c>
      <c r="J25" s="46">
        <f t="shared" ref="J25:BH25" si="16">J26</f>
        <v>45673</v>
      </c>
      <c r="K25" s="46">
        <f t="shared" si="16"/>
        <v>45674</v>
      </c>
      <c r="L25" s="46">
        <f t="shared" si="16"/>
        <v>45675</v>
      </c>
      <c r="M25" s="46">
        <f t="shared" si="16"/>
        <v>45676</v>
      </c>
      <c r="N25" s="46">
        <f t="shared" si="16"/>
        <v>45677</v>
      </c>
      <c r="O25" s="46">
        <f t="shared" si="16"/>
        <v>45678</v>
      </c>
      <c r="P25" s="46">
        <f t="shared" si="16"/>
        <v>45679</v>
      </c>
      <c r="Q25" s="46">
        <f t="shared" si="16"/>
        <v>45680</v>
      </c>
      <c r="R25" s="46">
        <f t="shared" si="16"/>
        <v>45681</v>
      </c>
      <c r="S25" s="46">
        <f t="shared" si="16"/>
        <v>45682</v>
      </c>
      <c r="T25" s="46">
        <f t="shared" si="16"/>
        <v>45683</v>
      </c>
      <c r="U25" s="46">
        <f t="shared" si="16"/>
        <v>45684</v>
      </c>
      <c r="V25" s="46">
        <f t="shared" si="16"/>
        <v>45685</v>
      </c>
      <c r="W25" s="46">
        <f t="shared" si="16"/>
        <v>45686</v>
      </c>
      <c r="X25" s="46">
        <f t="shared" si="16"/>
        <v>45687</v>
      </c>
      <c r="Y25" s="46">
        <f t="shared" si="16"/>
        <v>45688</v>
      </c>
      <c r="Z25" s="46">
        <f t="shared" si="16"/>
        <v>45689</v>
      </c>
      <c r="AA25" s="46">
        <f t="shared" si="16"/>
        <v>45690</v>
      </c>
      <c r="AB25" s="46">
        <f t="shared" si="16"/>
        <v>45691</v>
      </c>
      <c r="AC25" s="46">
        <f t="shared" si="16"/>
        <v>45692</v>
      </c>
      <c r="AD25" s="46">
        <f t="shared" si="16"/>
        <v>45693</v>
      </c>
      <c r="AE25" s="46">
        <f t="shared" si="16"/>
        <v>45694</v>
      </c>
      <c r="AF25" s="46">
        <f t="shared" si="16"/>
        <v>45695</v>
      </c>
      <c r="AG25" s="46">
        <f t="shared" si="16"/>
        <v>45696</v>
      </c>
      <c r="AH25" s="46">
        <f t="shared" si="16"/>
        <v>45697</v>
      </c>
      <c r="AI25" s="46">
        <f t="shared" si="16"/>
        <v>45698</v>
      </c>
      <c r="AJ25" s="46">
        <f t="shared" si="16"/>
        <v>45699</v>
      </c>
      <c r="AK25" s="46">
        <f t="shared" si="16"/>
        <v>45700</v>
      </c>
      <c r="AL25" s="46">
        <f t="shared" si="16"/>
        <v>45701</v>
      </c>
      <c r="AM25" s="46">
        <f t="shared" si="16"/>
        <v>45702</v>
      </c>
      <c r="AN25" s="46">
        <f t="shared" si="16"/>
        <v>45703</v>
      </c>
      <c r="AO25" s="46">
        <f t="shared" si="16"/>
        <v>45704</v>
      </c>
      <c r="AP25" s="46">
        <f t="shared" si="16"/>
        <v>45705</v>
      </c>
      <c r="AQ25" s="46">
        <f t="shared" si="16"/>
        <v>45706</v>
      </c>
      <c r="AR25" s="46">
        <f t="shared" si="16"/>
        <v>45707</v>
      </c>
      <c r="AS25" s="46">
        <f t="shared" si="16"/>
        <v>45708</v>
      </c>
      <c r="AT25" s="46">
        <f t="shared" si="16"/>
        <v>45709</v>
      </c>
      <c r="AU25" s="46">
        <f t="shared" si="16"/>
        <v>45710</v>
      </c>
      <c r="AV25" s="46">
        <f t="shared" si="16"/>
        <v>45711</v>
      </c>
      <c r="AW25" s="46">
        <f t="shared" si="16"/>
        <v>45712</v>
      </c>
      <c r="AX25" s="46">
        <f t="shared" si="16"/>
        <v>45713</v>
      </c>
      <c r="AY25" s="46">
        <f t="shared" si="16"/>
        <v>45714</v>
      </c>
      <c r="AZ25" s="46">
        <f t="shared" si="16"/>
        <v>45715</v>
      </c>
      <c r="BA25" s="46">
        <f t="shared" si="16"/>
        <v>45716</v>
      </c>
      <c r="BB25" s="46">
        <f t="shared" si="16"/>
        <v>45717</v>
      </c>
      <c r="BC25" s="46">
        <f t="shared" si="16"/>
        <v>45718</v>
      </c>
      <c r="BD25" s="46">
        <f t="shared" si="16"/>
        <v>45719</v>
      </c>
      <c r="BE25" s="46">
        <f t="shared" si="16"/>
        <v>45720</v>
      </c>
      <c r="BF25" s="46">
        <f t="shared" si="16"/>
        <v>45721</v>
      </c>
      <c r="BG25" s="46">
        <f t="shared" si="16"/>
        <v>45722</v>
      </c>
      <c r="BH25" s="46">
        <f t="shared" si="16"/>
        <v>45723</v>
      </c>
      <c r="BT25" s="143" t="s">
        <v>160</v>
      </c>
      <c r="BU25" s="140">
        <f>'Calc área'!B23</f>
        <v>3000</v>
      </c>
    </row>
    <row r="26" spans="1:78" ht="25.35" customHeight="1" x14ac:dyDescent="0.25">
      <c r="D26" s="44"/>
      <c r="F26" s="96"/>
      <c r="G26" s="97">
        <f>G10</f>
        <v>45670</v>
      </c>
      <c r="H26" s="97">
        <f t="shared" ref="H26:AM26" si="17">H10</f>
        <v>45671</v>
      </c>
      <c r="I26" s="97">
        <f t="shared" si="17"/>
        <v>45672</v>
      </c>
      <c r="J26" s="97">
        <f t="shared" si="17"/>
        <v>45673</v>
      </c>
      <c r="K26" s="97">
        <f t="shared" si="17"/>
        <v>45674</v>
      </c>
      <c r="L26" s="97">
        <f t="shared" si="17"/>
        <v>45675</v>
      </c>
      <c r="M26" s="97">
        <f t="shared" si="17"/>
        <v>45676</v>
      </c>
      <c r="N26" s="97">
        <f t="shared" si="17"/>
        <v>45677</v>
      </c>
      <c r="O26" s="97">
        <f t="shared" si="17"/>
        <v>45678</v>
      </c>
      <c r="P26" s="97">
        <f t="shared" si="17"/>
        <v>45679</v>
      </c>
      <c r="Q26" s="97">
        <f t="shared" si="17"/>
        <v>45680</v>
      </c>
      <c r="R26" s="97">
        <f t="shared" si="17"/>
        <v>45681</v>
      </c>
      <c r="S26" s="97">
        <f t="shared" si="17"/>
        <v>45682</v>
      </c>
      <c r="T26" s="97">
        <f t="shared" si="17"/>
        <v>45683</v>
      </c>
      <c r="U26" s="97">
        <f t="shared" si="17"/>
        <v>45684</v>
      </c>
      <c r="V26" s="97">
        <f t="shared" si="17"/>
        <v>45685</v>
      </c>
      <c r="W26" s="97">
        <f t="shared" si="17"/>
        <v>45686</v>
      </c>
      <c r="X26" s="97">
        <f t="shared" si="17"/>
        <v>45687</v>
      </c>
      <c r="Y26" s="97">
        <f t="shared" si="17"/>
        <v>45688</v>
      </c>
      <c r="Z26" s="97">
        <f t="shared" si="17"/>
        <v>45689</v>
      </c>
      <c r="AA26" s="97">
        <f t="shared" si="17"/>
        <v>45690</v>
      </c>
      <c r="AB26" s="97">
        <f t="shared" si="17"/>
        <v>45691</v>
      </c>
      <c r="AC26" s="97">
        <f t="shared" si="17"/>
        <v>45692</v>
      </c>
      <c r="AD26" s="97">
        <f t="shared" si="17"/>
        <v>45693</v>
      </c>
      <c r="AE26" s="97">
        <f t="shared" si="17"/>
        <v>45694</v>
      </c>
      <c r="AF26" s="97">
        <f t="shared" si="17"/>
        <v>45695</v>
      </c>
      <c r="AG26" s="97">
        <f t="shared" si="17"/>
        <v>45696</v>
      </c>
      <c r="AH26" s="97">
        <f t="shared" si="17"/>
        <v>45697</v>
      </c>
      <c r="AI26" s="97">
        <f t="shared" si="17"/>
        <v>45698</v>
      </c>
      <c r="AJ26" s="97">
        <f t="shared" si="17"/>
        <v>45699</v>
      </c>
      <c r="AK26" s="97">
        <f t="shared" si="17"/>
        <v>45700</v>
      </c>
      <c r="AL26" s="97">
        <f t="shared" si="17"/>
        <v>45701</v>
      </c>
      <c r="AM26" s="97">
        <f t="shared" si="17"/>
        <v>45702</v>
      </c>
      <c r="AN26" s="97">
        <f t="shared" ref="AN26:BH26" si="18">AN10</f>
        <v>45703</v>
      </c>
      <c r="AO26" s="97">
        <f t="shared" si="18"/>
        <v>45704</v>
      </c>
      <c r="AP26" s="97">
        <f t="shared" si="18"/>
        <v>45705</v>
      </c>
      <c r="AQ26" s="97">
        <f t="shared" si="18"/>
        <v>45706</v>
      </c>
      <c r="AR26" s="97">
        <f t="shared" si="18"/>
        <v>45707</v>
      </c>
      <c r="AS26" s="97">
        <f t="shared" si="18"/>
        <v>45708</v>
      </c>
      <c r="AT26" s="97">
        <f t="shared" si="18"/>
        <v>45709</v>
      </c>
      <c r="AU26" s="97">
        <f t="shared" si="18"/>
        <v>45710</v>
      </c>
      <c r="AV26" s="97">
        <f t="shared" si="18"/>
        <v>45711</v>
      </c>
      <c r="AW26" s="97">
        <f t="shared" si="18"/>
        <v>45712</v>
      </c>
      <c r="AX26" s="97">
        <f t="shared" si="18"/>
        <v>45713</v>
      </c>
      <c r="AY26" s="97">
        <f t="shared" si="18"/>
        <v>45714</v>
      </c>
      <c r="AZ26" s="97">
        <f t="shared" si="18"/>
        <v>45715</v>
      </c>
      <c r="BA26" s="97">
        <f t="shared" si="18"/>
        <v>45716</v>
      </c>
      <c r="BB26" s="97">
        <f t="shared" si="18"/>
        <v>45717</v>
      </c>
      <c r="BC26" s="97">
        <f t="shared" si="18"/>
        <v>45718</v>
      </c>
      <c r="BD26" s="97">
        <f t="shared" si="18"/>
        <v>45719</v>
      </c>
      <c r="BE26" s="97">
        <f t="shared" si="18"/>
        <v>45720</v>
      </c>
      <c r="BF26" s="97">
        <f t="shared" si="18"/>
        <v>45721</v>
      </c>
      <c r="BG26" s="97">
        <f t="shared" si="18"/>
        <v>45722</v>
      </c>
      <c r="BH26" s="97">
        <f t="shared" si="18"/>
        <v>45723</v>
      </c>
      <c r="BI26" s="98"/>
      <c r="BU26" s="99"/>
    </row>
    <row r="27" spans="1:78" ht="25.35" customHeight="1" x14ac:dyDescent="0.25">
      <c r="D27" s="44"/>
      <c r="F27" s="100" t="s">
        <v>66</v>
      </c>
      <c r="G27" s="101">
        <v>0</v>
      </c>
      <c r="H27" s="101">
        <f t="shared" ref="H27:AM27" si="19">H21*$F$25</f>
        <v>0</v>
      </c>
      <c r="I27" s="101">
        <f t="shared" si="19"/>
        <v>0</v>
      </c>
      <c r="J27" s="101">
        <f t="shared" si="19"/>
        <v>0</v>
      </c>
      <c r="K27" s="101">
        <f t="shared" si="19"/>
        <v>0</v>
      </c>
      <c r="L27" s="101">
        <f t="shared" si="19"/>
        <v>0</v>
      </c>
      <c r="M27" s="101">
        <f t="shared" si="19"/>
        <v>0</v>
      </c>
      <c r="N27" s="101">
        <f t="shared" si="19"/>
        <v>0</v>
      </c>
      <c r="O27" s="101">
        <f t="shared" si="19"/>
        <v>0</v>
      </c>
      <c r="P27" s="101">
        <f t="shared" si="19"/>
        <v>0</v>
      </c>
      <c r="Q27" s="101">
        <f t="shared" si="19"/>
        <v>0</v>
      </c>
      <c r="R27" s="101">
        <f t="shared" si="19"/>
        <v>0</v>
      </c>
      <c r="S27" s="101">
        <f t="shared" si="19"/>
        <v>0</v>
      </c>
      <c r="T27" s="101">
        <f t="shared" si="19"/>
        <v>0</v>
      </c>
      <c r="U27" s="101">
        <f t="shared" si="19"/>
        <v>0</v>
      </c>
      <c r="V27" s="101">
        <f t="shared" si="19"/>
        <v>0</v>
      </c>
      <c r="W27" s="101">
        <f t="shared" si="19"/>
        <v>0</v>
      </c>
      <c r="X27" s="101">
        <f t="shared" si="19"/>
        <v>0</v>
      </c>
      <c r="Y27" s="101">
        <f t="shared" si="19"/>
        <v>0</v>
      </c>
      <c r="Z27" s="101">
        <f t="shared" si="19"/>
        <v>0</v>
      </c>
      <c r="AA27" s="101">
        <f t="shared" si="19"/>
        <v>0</v>
      </c>
      <c r="AB27" s="101">
        <f t="shared" si="19"/>
        <v>0</v>
      </c>
      <c r="AC27" s="101">
        <f t="shared" si="19"/>
        <v>0</v>
      </c>
      <c r="AD27" s="101">
        <f t="shared" si="19"/>
        <v>0</v>
      </c>
      <c r="AE27" s="101">
        <f t="shared" si="19"/>
        <v>0</v>
      </c>
      <c r="AF27" s="101">
        <f t="shared" si="19"/>
        <v>0</v>
      </c>
      <c r="AG27" s="101">
        <f t="shared" si="19"/>
        <v>0</v>
      </c>
      <c r="AH27" s="101">
        <f t="shared" si="19"/>
        <v>0</v>
      </c>
      <c r="AI27" s="101">
        <f t="shared" si="19"/>
        <v>0</v>
      </c>
      <c r="AJ27" s="101">
        <f t="shared" si="19"/>
        <v>0</v>
      </c>
      <c r="AK27" s="101">
        <f t="shared" si="19"/>
        <v>0</v>
      </c>
      <c r="AL27" s="101">
        <f t="shared" si="19"/>
        <v>0</v>
      </c>
      <c r="AM27" s="101">
        <f t="shared" si="19"/>
        <v>0</v>
      </c>
      <c r="AN27" s="101">
        <f t="shared" ref="AN27:BH27" si="20">AN21*$F$25</f>
        <v>0</v>
      </c>
      <c r="AO27" s="101">
        <f t="shared" si="20"/>
        <v>0</v>
      </c>
      <c r="AP27" s="101">
        <f t="shared" si="20"/>
        <v>0</v>
      </c>
      <c r="AQ27" s="101">
        <f t="shared" si="20"/>
        <v>0</v>
      </c>
      <c r="AR27" s="101">
        <f t="shared" si="20"/>
        <v>0</v>
      </c>
      <c r="AS27" s="101">
        <f t="shared" si="20"/>
        <v>0</v>
      </c>
      <c r="AT27" s="101">
        <f t="shared" si="20"/>
        <v>0</v>
      </c>
      <c r="AU27" s="101">
        <f t="shared" si="20"/>
        <v>0</v>
      </c>
      <c r="AV27" s="101">
        <f t="shared" si="20"/>
        <v>0</v>
      </c>
      <c r="AW27" s="101">
        <f t="shared" si="20"/>
        <v>0</v>
      </c>
      <c r="AX27" s="101">
        <f t="shared" si="20"/>
        <v>0</v>
      </c>
      <c r="AY27" s="101">
        <f t="shared" si="20"/>
        <v>0</v>
      </c>
      <c r="AZ27" s="101">
        <f t="shared" si="20"/>
        <v>0</v>
      </c>
      <c r="BA27" s="101">
        <f t="shared" si="20"/>
        <v>0</v>
      </c>
      <c r="BB27" s="101">
        <f t="shared" si="20"/>
        <v>0</v>
      </c>
      <c r="BC27" s="101">
        <f t="shared" si="20"/>
        <v>0</v>
      </c>
      <c r="BD27" s="101">
        <f t="shared" si="20"/>
        <v>0</v>
      </c>
      <c r="BE27" s="101">
        <f t="shared" si="20"/>
        <v>0</v>
      </c>
      <c r="BF27" s="101">
        <f t="shared" si="20"/>
        <v>0</v>
      </c>
      <c r="BG27" s="101">
        <f t="shared" si="20"/>
        <v>0</v>
      </c>
      <c r="BH27" s="101">
        <f t="shared" si="20"/>
        <v>0</v>
      </c>
      <c r="BT27" s="144" t="s">
        <v>161</v>
      </c>
      <c r="BU27" s="145">
        <f>BU21+BU23+BU24+BU25</f>
        <v>128948.74599999998</v>
      </c>
    </row>
    <row r="28" spans="1:78" ht="25.35" customHeight="1" x14ac:dyDescent="0.25">
      <c r="F28" s="100" t="s">
        <v>68</v>
      </c>
      <c r="G28" s="101">
        <f>G27</f>
        <v>0</v>
      </c>
      <c r="H28" s="101">
        <f t="shared" ref="H28:BH28" si="21">G28+H27</f>
        <v>0</v>
      </c>
      <c r="I28" s="101">
        <f t="shared" si="21"/>
        <v>0</v>
      </c>
      <c r="J28" s="101">
        <f t="shared" si="21"/>
        <v>0</v>
      </c>
      <c r="K28" s="101">
        <f t="shared" si="21"/>
        <v>0</v>
      </c>
      <c r="L28" s="101">
        <f t="shared" si="21"/>
        <v>0</v>
      </c>
      <c r="M28" s="101">
        <f t="shared" si="21"/>
        <v>0</v>
      </c>
      <c r="N28" s="101">
        <f t="shared" si="21"/>
        <v>0</v>
      </c>
      <c r="O28" s="101">
        <f t="shared" si="21"/>
        <v>0</v>
      </c>
      <c r="P28" s="101">
        <f t="shared" si="21"/>
        <v>0</v>
      </c>
      <c r="Q28" s="101">
        <f t="shared" si="21"/>
        <v>0</v>
      </c>
      <c r="R28" s="101">
        <f t="shared" si="21"/>
        <v>0</v>
      </c>
      <c r="S28" s="101" t="e">
        <f>#REF!+S27</f>
        <v>#REF!</v>
      </c>
      <c r="T28" s="101" t="e">
        <f t="shared" si="21"/>
        <v>#REF!</v>
      </c>
      <c r="U28" s="101" t="e">
        <f t="shared" si="21"/>
        <v>#REF!</v>
      </c>
      <c r="V28" s="101" t="e">
        <f t="shared" si="21"/>
        <v>#REF!</v>
      </c>
      <c r="W28" s="101" t="e">
        <f t="shared" si="21"/>
        <v>#REF!</v>
      </c>
      <c r="X28" s="101" t="e">
        <f t="shared" si="21"/>
        <v>#REF!</v>
      </c>
      <c r="Y28" s="101" t="e">
        <f t="shared" si="21"/>
        <v>#REF!</v>
      </c>
      <c r="Z28" s="101" t="e">
        <f t="shared" si="21"/>
        <v>#REF!</v>
      </c>
      <c r="AA28" s="101" t="e">
        <f t="shared" si="21"/>
        <v>#REF!</v>
      </c>
      <c r="AB28" s="101" t="e">
        <f t="shared" si="21"/>
        <v>#REF!</v>
      </c>
      <c r="AC28" s="101" t="e">
        <f t="shared" si="21"/>
        <v>#REF!</v>
      </c>
      <c r="AD28" s="101" t="e">
        <f t="shared" si="21"/>
        <v>#REF!</v>
      </c>
      <c r="AE28" s="101" t="e">
        <f t="shared" si="21"/>
        <v>#REF!</v>
      </c>
      <c r="AF28" s="101" t="e">
        <f t="shared" si="21"/>
        <v>#REF!</v>
      </c>
      <c r="AG28" s="101" t="e">
        <f t="shared" si="21"/>
        <v>#REF!</v>
      </c>
      <c r="AH28" s="101" t="e">
        <f t="shared" si="21"/>
        <v>#REF!</v>
      </c>
      <c r="AI28" s="101" t="e">
        <f t="shared" si="21"/>
        <v>#REF!</v>
      </c>
      <c r="AJ28" s="101" t="e">
        <f t="shared" si="21"/>
        <v>#REF!</v>
      </c>
      <c r="AK28" s="101" t="e">
        <f t="shared" si="21"/>
        <v>#REF!</v>
      </c>
      <c r="AL28" s="101" t="e">
        <f t="shared" si="21"/>
        <v>#REF!</v>
      </c>
      <c r="AM28" s="101" t="e">
        <f t="shared" si="21"/>
        <v>#REF!</v>
      </c>
      <c r="AN28" s="101" t="e">
        <f t="shared" si="21"/>
        <v>#REF!</v>
      </c>
      <c r="AO28" s="101" t="e">
        <f t="shared" si="21"/>
        <v>#REF!</v>
      </c>
      <c r="AP28" s="101" t="e">
        <f t="shared" si="21"/>
        <v>#REF!</v>
      </c>
      <c r="AQ28" s="101" t="e">
        <f t="shared" si="21"/>
        <v>#REF!</v>
      </c>
      <c r="AR28" s="101" t="e">
        <f t="shared" si="21"/>
        <v>#REF!</v>
      </c>
      <c r="AS28" s="101" t="e">
        <f t="shared" si="21"/>
        <v>#REF!</v>
      </c>
      <c r="AT28" s="101" t="e">
        <f t="shared" si="21"/>
        <v>#REF!</v>
      </c>
      <c r="AU28" s="101" t="e">
        <f t="shared" si="21"/>
        <v>#REF!</v>
      </c>
      <c r="AV28" s="101" t="e">
        <f t="shared" si="21"/>
        <v>#REF!</v>
      </c>
      <c r="AW28" s="101" t="e">
        <f t="shared" si="21"/>
        <v>#REF!</v>
      </c>
      <c r="AX28" s="101" t="e">
        <f t="shared" si="21"/>
        <v>#REF!</v>
      </c>
      <c r="AY28" s="101" t="e">
        <f t="shared" si="21"/>
        <v>#REF!</v>
      </c>
      <c r="AZ28" s="101" t="e">
        <f t="shared" si="21"/>
        <v>#REF!</v>
      </c>
      <c r="BA28" s="101" t="e">
        <f t="shared" si="21"/>
        <v>#REF!</v>
      </c>
      <c r="BB28" s="101" t="e">
        <f t="shared" si="21"/>
        <v>#REF!</v>
      </c>
      <c r="BC28" s="101" t="e">
        <f t="shared" si="21"/>
        <v>#REF!</v>
      </c>
      <c r="BD28" s="101" t="e">
        <f t="shared" si="21"/>
        <v>#REF!</v>
      </c>
      <c r="BE28" s="101" t="e">
        <f t="shared" si="21"/>
        <v>#REF!</v>
      </c>
      <c r="BF28" s="101" t="e">
        <f t="shared" si="21"/>
        <v>#REF!</v>
      </c>
      <c r="BG28" s="101" t="e">
        <f t="shared" si="21"/>
        <v>#REF!</v>
      </c>
      <c r="BH28" s="101" t="e">
        <f t="shared" si="21"/>
        <v>#REF!</v>
      </c>
      <c r="BI28" s="98"/>
    </row>
    <row r="29" spans="1:78" ht="25.35" customHeight="1" x14ac:dyDescent="0.25">
      <c r="F29" s="100" t="s">
        <v>69</v>
      </c>
      <c r="G29" s="102"/>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row>
    <row r="30" spans="1:78" ht="24.75" customHeight="1" x14ac:dyDescent="0.25">
      <c r="D30" s="104"/>
      <c r="F30" s="100" t="s">
        <v>70</v>
      </c>
      <c r="G30" s="105">
        <f>G29</f>
        <v>0</v>
      </c>
      <c r="H30" s="106">
        <f t="shared" ref="H30:BH30" si="22">G30+H29</f>
        <v>0</v>
      </c>
      <c r="I30" s="106">
        <f t="shared" si="22"/>
        <v>0</v>
      </c>
      <c r="J30" s="106">
        <f t="shared" si="22"/>
        <v>0</v>
      </c>
      <c r="K30" s="106">
        <f t="shared" si="22"/>
        <v>0</v>
      </c>
      <c r="L30" s="106">
        <f t="shared" si="22"/>
        <v>0</v>
      </c>
      <c r="M30" s="106">
        <f t="shared" si="22"/>
        <v>0</v>
      </c>
      <c r="N30" s="106">
        <f t="shared" si="22"/>
        <v>0</v>
      </c>
      <c r="O30" s="106">
        <f t="shared" si="22"/>
        <v>0</v>
      </c>
      <c r="P30" s="106">
        <f t="shared" si="22"/>
        <v>0</v>
      </c>
      <c r="Q30" s="106">
        <f t="shared" si="22"/>
        <v>0</v>
      </c>
      <c r="R30" s="106">
        <f t="shared" si="22"/>
        <v>0</v>
      </c>
      <c r="S30" s="106" t="e">
        <f>#REF!+S29</f>
        <v>#REF!</v>
      </c>
      <c r="T30" s="106" t="e">
        <f t="shared" si="22"/>
        <v>#REF!</v>
      </c>
      <c r="U30" s="106" t="e">
        <f t="shared" si="22"/>
        <v>#REF!</v>
      </c>
      <c r="V30" s="106" t="e">
        <f t="shared" si="22"/>
        <v>#REF!</v>
      </c>
      <c r="W30" s="106" t="e">
        <f t="shared" si="22"/>
        <v>#REF!</v>
      </c>
      <c r="X30" s="106" t="e">
        <f t="shared" si="22"/>
        <v>#REF!</v>
      </c>
      <c r="Y30" s="106" t="e">
        <f t="shared" si="22"/>
        <v>#REF!</v>
      </c>
      <c r="Z30" s="106" t="e">
        <f t="shared" si="22"/>
        <v>#REF!</v>
      </c>
      <c r="AA30" s="106" t="e">
        <f t="shared" si="22"/>
        <v>#REF!</v>
      </c>
      <c r="AB30" s="106" t="e">
        <f t="shared" si="22"/>
        <v>#REF!</v>
      </c>
      <c r="AC30" s="106" t="e">
        <f t="shared" si="22"/>
        <v>#REF!</v>
      </c>
      <c r="AD30" s="106" t="e">
        <f t="shared" si="22"/>
        <v>#REF!</v>
      </c>
      <c r="AE30" s="106" t="e">
        <f t="shared" si="22"/>
        <v>#REF!</v>
      </c>
      <c r="AF30" s="106" t="e">
        <f t="shared" si="22"/>
        <v>#REF!</v>
      </c>
      <c r="AG30" s="106" t="e">
        <f t="shared" si="22"/>
        <v>#REF!</v>
      </c>
      <c r="AH30" s="106" t="e">
        <f t="shared" si="22"/>
        <v>#REF!</v>
      </c>
      <c r="AI30" s="106" t="e">
        <f t="shared" si="22"/>
        <v>#REF!</v>
      </c>
      <c r="AJ30" s="106" t="e">
        <f t="shared" si="22"/>
        <v>#REF!</v>
      </c>
      <c r="AK30" s="106" t="e">
        <f t="shared" si="22"/>
        <v>#REF!</v>
      </c>
      <c r="AL30" s="106" t="e">
        <f t="shared" si="22"/>
        <v>#REF!</v>
      </c>
      <c r="AM30" s="106" t="e">
        <f t="shared" si="22"/>
        <v>#REF!</v>
      </c>
      <c r="AN30" s="106" t="e">
        <f t="shared" si="22"/>
        <v>#REF!</v>
      </c>
      <c r="AO30" s="106" t="e">
        <f t="shared" si="22"/>
        <v>#REF!</v>
      </c>
      <c r="AP30" s="106" t="e">
        <f t="shared" si="22"/>
        <v>#REF!</v>
      </c>
      <c r="AQ30" s="106" t="e">
        <f t="shared" si="22"/>
        <v>#REF!</v>
      </c>
      <c r="AR30" s="106" t="e">
        <f t="shared" si="22"/>
        <v>#REF!</v>
      </c>
      <c r="AS30" s="106" t="e">
        <f t="shared" si="22"/>
        <v>#REF!</v>
      </c>
      <c r="AT30" s="106" t="e">
        <f t="shared" si="22"/>
        <v>#REF!</v>
      </c>
      <c r="AU30" s="106" t="e">
        <f t="shared" si="22"/>
        <v>#REF!</v>
      </c>
      <c r="AV30" s="106" t="e">
        <f t="shared" si="22"/>
        <v>#REF!</v>
      </c>
      <c r="AW30" s="106" t="e">
        <f t="shared" si="22"/>
        <v>#REF!</v>
      </c>
      <c r="AX30" s="106" t="e">
        <f t="shared" si="22"/>
        <v>#REF!</v>
      </c>
      <c r="AY30" s="106" t="e">
        <f t="shared" si="22"/>
        <v>#REF!</v>
      </c>
      <c r="AZ30" s="106" t="e">
        <f t="shared" si="22"/>
        <v>#REF!</v>
      </c>
      <c r="BA30" s="106" t="e">
        <f t="shared" si="22"/>
        <v>#REF!</v>
      </c>
      <c r="BB30" s="106" t="e">
        <f t="shared" si="22"/>
        <v>#REF!</v>
      </c>
      <c r="BC30" s="106" t="e">
        <f t="shared" si="22"/>
        <v>#REF!</v>
      </c>
      <c r="BD30" s="106" t="e">
        <f t="shared" si="22"/>
        <v>#REF!</v>
      </c>
      <c r="BE30" s="106" t="e">
        <f t="shared" si="22"/>
        <v>#REF!</v>
      </c>
      <c r="BF30" s="106" t="e">
        <f t="shared" si="22"/>
        <v>#REF!</v>
      </c>
      <c r="BG30" s="106" t="e">
        <f t="shared" si="22"/>
        <v>#REF!</v>
      </c>
      <c r="BH30" s="106" t="e">
        <f t="shared" si="22"/>
        <v>#REF!</v>
      </c>
      <c r="BS30" s="107"/>
      <c r="BT30" s="1" t="s">
        <v>162</v>
      </c>
      <c r="BU30" s="139">
        <f>BU27/'Calc área'!B5</f>
        <v>5584.4305687643018</v>
      </c>
    </row>
    <row r="32" spans="1:78" x14ac:dyDescent="0.25">
      <c r="G32" s="108" t="s">
        <v>71</v>
      </c>
      <c r="H32" s="109">
        <f>G26</f>
        <v>45670</v>
      </c>
      <c r="I32" s="109">
        <f t="shared" ref="I32:L32" si="23">H32+7</f>
        <v>45677</v>
      </c>
      <c r="J32" s="109">
        <f t="shared" si="23"/>
        <v>45684</v>
      </c>
      <c r="K32" s="109">
        <f t="shared" si="23"/>
        <v>45691</v>
      </c>
      <c r="L32" s="109">
        <f t="shared" si="23"/>
        <v>45698</v>
      </c>
      <c r="M32" s="109"/>
      <c r="N32" s="104"/>
      <c r="O32" s="104"/>
      <c r="P32" s="104"/>
      <c r="Q32" s="104"/>
      <c r="R32" s="104"/>
      <c r="S32" s="104"/>
      <c r="T32" s="104"/>
      <c r="U32" s="104"/>
      <c r="V32" s="104"/>
      <c r="W32" s="104"/>
      <c r="X32" s="104"/>
    </row>
    <row r="33" spans="4:73" ht="27.6" customHeight="1" x14ac:dyDescent="0.25">
      <c r="D33" s="104"/>
      <c r="E33" s="104"/>
      <c r="F33" s="100" t="s">
        <v>66</v>
      </c>
      <c r="G33" s="110">
        <v>0</v>
      </c>
      <c r="H33" s="111">
        <f>SUM(G27:M27)</f>
        <v>0</v>
      </c>
      <c r="I33" s="111">
        <f>SUM(N27:R27)</f>
        <v>0</v>
      </c>
      <c r="J33" s="111">
        <f>SUM(S27:Y27)</f>
        <v>0</v>
      </c>
      <c r="K33" s="111">
        <f>SUM(Z27:AF27)</f>
        <v>0</v>
      </c>
      <c r="L33" s="111">
        <f>SUM(AG27:AM27)</f>
        <v>0</v>
      </c>
      <c r="M33" s="111"/>
      <c r="AA33" s="104"/>
    </row>
    <row r="34" spans="4:73" ht="20.100000000000001" customHeight="1" x14ac:dyDescent="0.25">
      <c r="F34" s="100" t="s">
        <v>68</v>
      </c>
      <c r="G34" s="110">
        <v>0</v>
      </c>
      <c r="H34" s="111">
        <f>H33</f>
        <v>0</v>
      </c>
      <c r="I34" s="111">
        <f t="shared" ref="I34:L34" si="24">H34+I33</f>
        <v>0</v>
      </c>
      <c r="J34" s="111">
        <f t="shared" si="24"/>
        <v>0</v>
      </c>
      <c r="K34" s="111">
        <f t="shared" si="24"/>
        <v>0</v>
      </c>
      <c r="L34" s="111">
        <f t="shared" si="24"/>
        <v>0</v>
      </c>
      <c r="M34" s="111"/>
      <c r="BU34" s="118">
        <f>163000*1.3</f>
        <v>211900</v>
      </c>
    </row>
    <row r="35" spans="4:73" ht="20.100000000000001" customHeight="1" x14ac:dyDescent="0.25">
      <c r="F35" s="100" t="s">
        <v>69</v>
      </c>
      <c r="G35" s="110">
        <v>0</v>
      </c>
      <c r="H35" s="112"/>
      <c r="I35" s="112"/>
      <c r="J35" s="112"/>
      <c r="K35" s="112"/>
      <c r="L35" s="112"/>
      <c r="M35" s="112"/>
      <c r="N35" s="92"/>
      <c r="O35" s="92"/>
      <c r="P35" s="92"/>
      <c r="Q35" s="92"/>
      <c r="R35" s="92"/>
      <c r="S35" s="92"/>
      <c r="T35" s="92"/>
      <c r="U35" s="92"/>
      <c r="V35" s="92"/>
      <c r="W35" s="92"/>
      <c r="X35" s="92"/>
      <c r="Z35" s="92"/>
    </row>
    <row r="36" spans="4:73" ht="20.100000000000001" customHeight="1" x14ac:dyDescent="0.25">
      <c r="F36" s="100" t="s">
        <v>70</v>
      </c>
      <c r="G36" s="110">
        <v>0</v>
      </c>
      <c r="H36" s="111">
        <f>H35</f>
        <v>0</v>
      </c>
      <c r="I36" s="111">
        <f t="shared" ref="I36:L36" si="25">H36+I35</f>
        <v>0</v>
      </c>
      <c r="J36" s="111">
        <f t="shared" si="25"/>
        <v>0</v>
      </c>
      <c r="K36" s="111">
        <f t="shared" si="25"/>
        <v>0</v>
      </c>
      <c r="L36" s="111">
        <f t="shared" si="25"/>
        <v>0</v>
      </c>
      <c r="M36" s="111"/>
    </row>
    <row r="38" spans="4:73" x14ac:dyDescent="0.25">
      <c r="G38" s="113"/>
      <c r="H38" s="114">
        <f>H32</f>
        <v>45670</v>
      </c>
      <c r="I38" s="114">
        <f t="shared" ref="I38:L38" si="26">I32</f>
        <v>45677</v>
      </c>
      <c r="J38" s="114">
        <f t="shared" si="26"/>
        <v>45684</v>
      </c>
      <c r="K38" s="114">
        <f t="shared" si="26"/>
        <v>45691</v>
      </c>
      <c r="L38" s="114">
        <f t="shared" si="26"/>
        <v>45698</v>
      </c>
      <c r="M38" s="114"/>
    </row>
    <row r="39" spans="4:73" x14ac:dyDescent="0.25">
      <c r="F39" s="104"/>
      <c r="G39" s="80" t="s">
        <v>66</v>
      </c>
      <c r="H39" s="115">
        <f>IFERROR(AVERAGE(G21:L21),"0")</f>
        <v>1.6666666666666667</v>
      </c>
      <c r="I39" s="115">
        <f>IFERROR(AVERAGE(N21:R21),"0")</f>
        <v>8</v>
      </c>
      <c r="J39" s="115">
        <f>IFERROR(AVERAGE(S21:X21),"0")</f>
        <v>2.6666666666666665</v>
      </c>
      <c r="K39" s="115">
        <f>IFERROR(AVERAGE(Z21:AE21),"0")</f>
        <v>1.6666666666666667</v>
      </c>
      <c r="L39" s="115">
        <f>IFERROR(AVERAGE(AG21:AL21),"0")</f>
        <v>0</v>
      </c>
      <c r="M39" s="115"/>
    </row>
    <row r="40" spans="4:73" x14ac:dyDescent="0.25">
      <c r="G40" s="116" t="s">
        <v>69</v>
      </c>
      <c r="H40" s="117"/>
      <c r="I40" s="117"/>
      <c r="J40" s="117"/>
      <c r="K40" s="117"/>
      <c r="L40" s="115"/>
      <c r="M40" s="115"/>
    </row>
    <row r="41" spans="4:73" ht="19.350000000000001" customHeight="1" x14ac:dyDescent="0.25">
      <c r="F41" s="104"/>
    </row>
  </sheetData>
  <autoFilter ref="BK11:BU21" xr:uid="{4C4E658B-1D3D-46B6-9039-068A73A161C1}"/>
  <mergeCells count="2">
    <mergeCell ref="BT2:BU2"/>
    <mergeCell ref="BK8:BU9"/>
  </mergeCells>
  <conditionalFormatting sqref="E12:E20">
    <cfRule type="cellIs" dxfId="6" priority="143" operator="between">
      <formula>0.01</formula>
      <formula>0.99</formula>
    </cfRule>
    <cfRule type="cellIs" dxfId="5" priority="144" operator="equal">
      <formula>1</formula>
    </cfRule>
  </conditionalFormatting>
  <conditionalFormatting sqref="G9:BH9 G25:BH25">
    <cfRule type="expression" dxfId="4" priority="193" stopIfTrue="1">
      <formula>IF(WEEKDAY(G9)=1,TRUE,FALSE)</formula>
    </cfRule>
    <cfRule type="expression" dxfId="3" priority="194" stopIfTrue="1">
      <formula>IF(WEEKDAY(G9)=7,TRUE,FALSE)</formula>
    </cfRule>
  </conditionalFormatting>
  <conditionalFormatting sqref="G12:BH20">
    <cfRule type="cellIs" dxfId="2" priority="1" operator="greaterThan">
      <formula>0</formula>
    </cfRule>
  </conditionalFormatting>
  <conditionalFormatting sqref="G23:BH23">
    <cfRule type="cellIs" dxfId="1" priority="39" operator="greaterThan">
      <formula>0</formula>
    </cfRule>
  </conditionalFormatting>
  <conditionalFormatting sqref="BB22:BH22">
    <cfRule type="cellIs" dxfId="0" priority="303" operator="greaterThan">
      <formula>0</formula>
    </cfRule>
  </conditionalFormatting>
  <printOptions horizontalCentered="1"/>
  <pageMargins left="0.7" right="0.7" top="0.75" bottom="0.75" header="0.3" footer="0.3"/>
  <pageSetup paperSize="9" scale="50" orientation="landscape" r:id="rId1"/>
  <colBreaks count="1" manualBreakCount="1">
    <brk id="73" min="7" max="2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EE05-BDD0-4062-8F42-D6B41DE8711B}">
  <dimension ref="A3:N27"/>
  <sheetViews>
    <sheetView showGridLines="0" zoomScale="130" zoomScaleNormal="130" workbookViewId="0">
      <selection activeCell="B18" sqref="B18"/>
    </sheetView>
  </sheetViews>
  <sheetFormatPr defaultRowHeight="15" x14ac:dyDescent="0.25"/>
  <cols>
    <col min="1" max="1" width="22" customWidth="1"/>
    <col min="2" max="2" width="30.7109375" customWidth="1"/>
  </cols>
  <sheetData>
    <row r="3" spans="1:14" x14ac:dyDescent="0.25">
      <c r="A3" s="132" t="s">
        <v>143</v>
      </c>
      <c r="B3" s="132">
        <v>2.1</v>
      </c>
    </row>
    <row r="4" spans="1:14" x14ac:dyDescent="0.25">
      <c r="A4" s="132" t="s">
        <v>144</v>
      </c>
      <c r="B4" s="132">
        <v>3.5</v>
      </c>
      <c r="L4" s="128"/>
      <c r="N4" s="128"/>
    </row>
    <row r="5" spans="1:14" x14ac:dyDescent="0.25">
      <c r="A5" s="133" t="s">
        <v>145</v>
      </c>
      <c r="B5" s="134">
        <f>(B3*3.1416)*B4</f>
        <v>23.09076</v>
      </c>
      <c r="L5" s="128"/>
    </row>
    <row r="7" spans="1:14" x14ac:dyDescent="0.25">
      <c r="A7" s="132" t="s">
        <v>146</v>
      </c>
      <c r="B7" s="132">
        <v>0.1</v>
      </c>
    </row>
    <row r="8" spans="1:14" x14ac:dyDescent="0.25">
      <c r="A8" s="133" t="s">
        <v>147</v>
      </c>
      <c r="B8" s="132">
        <f>B5*B7</f>
        <v>2.3090760000000001</v>
      </c>
    </row>
    <row r="10" spans="1:14" x14ac:dyDescent="0.25">
      <c r="A10" s="132" t="s">
        <v>148</v>
      </c>
      <c r="B10" s="135">
        <v>17000</v>
      </c>
    </row>
    <row r="13" spans="1:14" x14ac:dyDescent="0.25">
      <c r="A13" s="129" t="s">
        <v>153</v>
      </c>
      <c r="B13" s="130">
        <v>2500</v>
      </c>
    </row>
    <row r="14" spans="1:14" x14ac:dyDescent="0.25">
      <c r="A14" s="129" t="s">
        <v>154</v>
      </c>
      <c r="B14" s="136">
        <f>B13*B8</f>
        <v>5772.6900000000005</v>
      </c>
    </row>
    <row r="16" spans="1:14" x14ac:dyDescent="0.25">
      <c r="A16" s="131" t="s">
        <v>151</v>
      </c>
      <c r="B16" s="130">
        <f>B10*B8</f>
        <v>39254.292000000001</v>
      </c>
    </row>
    <row r="17" spans="1:3" x14ac:dyDescent="0.25">
      <c r="A17" s="129"/>
      <c r="B17" s="129"/>
    </row>
    <row r="18" spans="1:3" x14ac:dyDescent="0.25">
      <c r="A18" s="129" t="s">
        <v>149</v>
      </c>
      <c r="B18" s="136">
        <f>0.5*B16</f>
        <v>19627.146000000001</v>
      </c>
    </row>
    <row r="19" spans="1:3" x14ac:dyDescent="0.25">
      <c r="A19" s="129" t="s">
        <v>150</v>
      </c>
      <c r="B19" s="136">
        <f>0.5*B16</f>
        <v>19627.146000000001</v>
      </c>
    </row>
    <row r="21" spans="1:3" x14ac:dyDescent="0.25">
      <c r="A21" s="129" t="s">
        <v>152</v>
      </c>
      <c r="B21" s="130">
        <v>0</v>
      </c>
    </row>
    <row r="22" spans="1:3" x14ac:dyDescent="0.25">
      <c r="B22" s="138"/>
    </row>
    <row r="23" spans="1:3" x14ac:dyDescent="0.25">
      <c r="A23" s="129" t="s">
        <v>156</v>
      </c>
      <c r="B23" s="136">
        <v>3000</v>
      </c>
    </row>
    <row r="24" spans="1:3" x14ac:dyDescent="0.25">
      <c r="B24" s="138"/>
    </row>
    <row r="25" spans="1:3" x14ac:dyDescent="0.25">
      <c r="B25" s="138"/>
    </row>
    <row r="27" spans="1:3" x14ac:dyDescent="0.25">
      <c r="A27" s="131" t="s">
        <v>155</v>
      </c>
      <c r="B27" s="137">
        <f>B14+B18+B19+B21+B23</f>
        <v>48026.982000000004</v>
      </c>
      <c r="C27" t="s">
        <v>163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EB87-CEC6-4B51-9C4E-C1EC62BD65E9}">
  <dimension ref="A2:D4"/>
  <sheetViews>
    <sheetView showGridLines="0" workbookViewId="0">
      <selection activeCell="G28" sqref="G28"/>
    </sheetView>
  </sheetViews>
  <sheetFormatPr defaultRowHeight="15" x14ac:dyDescent="0.25"/>
  <cols>
    <col min="1" max="1" width="21.5703125" customWidth="1"/>
    <col min="2" max="4" width="14.28515625" bestFit="1" customWidth="1"/>
  </cols>
  <sheetData>
    <row r="2" spans="1:4" x14ac:dyDescent="0.25">
      <c r="B2" s="236" t="s">
        <v>164</v>
      </c>
      <c r="C2" s="236" t="s">
        <v>165</v>
      </c>
      <c r="D2" s="236" t="s">
        <v>166</v>
      </c>
    </row>
    <row r="3" spans="1:4" x14ac:dyDescent="0.25">
      <c r="A3" s="236" t="s">
        <v>167</v>
      </c>
      <c r="B3">
        <v>1.1000000000000001</v>
      </c>
      <c r="C3">
        <v>1.1000000000000001</v>
      </c>
      <c r="D3">
        <v>1.18</v>
      </c>
    </row>
    <row r="4" spans="1:4" x14ac:dyDescent="0.25">
      <c r="A4" s="233">
        <v>162248.54999999999</v>
      </c>
      <c r="B4" s="234">
        <f>A4*B3</f>
        <v>178473.405</v>
      </c>
      <c r="C4" s="234">
        <f>A4*C3</f>
        <v>178473.405</v>
      </c>
      <c r="D4" s="235">
        <f>C4*D3</f>
        <v>210598.61789999998</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4221-F84B-4551-A567-286C55CC1F3A}">
  <dimension ref="A1"/>
  <sheetViews>
    <sheetView zoomScaleNormal="100" workbookViewId="0">
      <selection activeCell="Q12" sqref="Q12"/>
    </sheetView>
  </sheetViews>
  <sheetFormatPr defaultColWidth="8.85546875" defaultRowHeight="15" x14ac:dyDescent="0.25"/>
  <sheetData/>
  <pageMargins left="0.51181102362204722" right="0.51181102362204722" top="0.78740157480314965" bottom="0.78740157480314965" header="0.31496062992125984" footer="0.31496062992125984"/>
  <pageSetup paperSize="9" orientation="landscape" verticalDpi="0" r:id="rId1"/>
  <drawing r:id="rId2"/>
  <legacyDrawing r:id="rId3"/>
  <oleObjects>
    <mc:AlternateContent xmlns:mc="http://schemas.openxmlformats.org/markup-compatibility/2006">
      <mc:Choice Requires="x14">
        <oleObject progId="CorelDRAW.Graphic.13" shapeId="8193" r:id="rId4">
          <objectPr defaultSize="0" autoPict="0" r:id="rId5">
            <anchor moveWithCells="1" sizeWithCells="1">
              <from>
                <xdr:col>0</xdr:col>
                <xdr:colOff>104775</xdr:colOff>
                <xdr:row>0</xdr:row>
                <xdr:rowOff>142875</xdr:rowOff>
              </from>
              <to>
                <xdr:col>2</xdr:col>
                <xdr:colOff>295275</xdr:colOff>
                <xdr:row>3</xdr:row>
                <xdr:rowOff>9525</xdr:rowOff>
              </to>
            </anchor>
          </objectPr>
        </oleObject>
      </mc:Choice>
      <mc:Fallback>
        <oleObject progId="CorelDRAW.Graphic.13"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2</vt:i4>
      </vt:variant>
    </vt:vector>
  </HeadingPairs>
  <TitlesOfParts>
    <vt:vector size="7" baseType="lpstr">
      <vt:lpstr>AS</vt:lpstr>
      <vt:lpstr>TIMELINE</vt:lpstr>
      <vt:lpstr>Calc área</vt:lpstr>
      <vt:lpstr>ancoragens</vt:lpstr>
      <vt:lpstr>Planilha2</vt:lpstr>
      <vt:lpstr>AS!Area_de_impressao</vt:lpstr>
      <vt:lpstr>TIMELINE!Area_de_impressao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lvnf@msn.com</dc:creator>
  <cp:lastModifiedBy>Risoterm - Gabriel</cp:lastModifiedBy>
  <cp:lastPrinted>2024-03-20T15:07:23Z</cp:lastPrinted>
  <dcterms:created xsi:type="dcterms:W3CDTF">2023-03-06T17:57:11Z</dcterms:created>
  <dcterms:modified xsi:type="dcterms:W3CDTF">2024-12-23T14:24:28Z</dcterms:modified>
</cp:coreProperties>
</file>