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Risoterm - Gabriel\Desktop\28 - 3R PETROLEUM\2 - PINTURA\"/>
    </mc:Choice>
  </mc:AlternateContent>
  <xr:revisionPtr revIDLastSave="0" documentId="13_ncr:1_{FA0CE39E-28EE-4884-85E7-65A4D7620F56}" xr6:coauthVersionLast="47" xr6:coauthVersionMax="47" xr10:uidLastSave="{00000000-0000-0000-0000-000000000000}"/>
  <bookViews>
    <workbookView xWindow="-120" yWindow="-120" windowWidth="29040" windowHeight="15720" firstSheet="2" activeTab="4" xr2:uid="{BC687A0B-DF48-4196-8078-5E625932A94B}"/>
  </bookViews>
  <sheets>
    <sheet name="AS" sheetId="4" state="hidden" r:id="rId1"/>
    <sheet name="_memória PU" sheetId="2" state="hidden" r:id="rId2"/>
    <sheet name="TIMELINE spot" sheetId="6" r:id="rId3"/>
    <sheet name="TIMELINE normal" sheetId="10" r:id="rId4"/>
    <sheet name="RESUMO CUSTOS" sheetId="9" r:id="rId5"/>
    <sheet name="para proposta" sheetId="11" r:id="rId6"/>
    <sheet name="Planilha2" sheetId="8"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DA">[1]FONTE!$B$41:$B$293</definedName>
    <definedName name="____________dd1" hidden="1">{#N/A,#N/A,FALSE,"ET-CAPA";#N/A,#N/A,FALSE,"ET-PAG1";#N/A,#N/A,FALSE,"ET-PAG2";#N/A,#N/A,FALSE,"ET-PAG3";#N/A,#N/A,FALSE,"ET-PAG4";#N/A,#N/A,FALSE,"ET-PAG5"}</definedName>
    <definedName name="___________dd1" hidden="1">{#N/A,#N/A,FALSE,"ET-CAPA";#N/A,#N/A,FALSE,"ET-PAG1";#N/A,#N/A,FALSE,"ET-PAG2";#N/A,#N/A,FALSE,"ET-PAG3";#N/A,#N/A,FALSE,"ET-PAG4";#N/A,#N/A,FALSE,"ET-PAG5"}</definedName>
    <definedName name="__________dd1" hidden="1">{#N/A,#N/A,FALSE,"ET-CAPA";#N/A,#N/A,FALSE,"ET-PAG1";#N/A,#N/A,FALSE,"ET-PAG2";#N/A,#N/A,FALSE,"ET-PAG3";#N/A,#N/A,FALSE,"ET-PAG4";#N/A,#N/A,FALSE,"ET-PAG5"}</definedName>
    <definedName name="_________dd1" hidden="1">{#N/A,#N/A,FALSE,"ET-CAPA";#N/A,#N/A,FALSE,"ET-PAG1";#N/A,#N/A,FALSE,"ET-PAG2";#N/A,#N/A,FALSE,"ET-PAG3";#N/A,#N/A,FALSE,"ET-PAG4";#N/A,#N/A,FALSE,"ET-PAG5"}</definedName>
    <definedName name="________aux1">[2]Resumo!#REF!</definedName>
    <definedName name="________aux2">[2]Resumo!#REF!</definedName>
    <definedName name="________aux5">[2]Resumo!#REF!</definedName>
    <definedName name="________aux6">[2]Resumo!#REF!</definedName>
    <definedName name="________cab1">#REF!</definedName>
    <definedName name="________cab3">[3]PFAB!$1:$12</definedName>
    <definedName name="________cab4">[3]FERR!$1:$12</definedName>
    <definedName name="________cab5">[3]ISOL!$1:$12</definedName>
    <definedName name="________cab6">[3]ISOL!$1:$12</definedName>
    <definedName name="________cab7">#REF!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d1" hidden="1">{#N/A,#N/A,FALSE,"ET-CAPA";#N/A,#N/A,FALSE,"ET-PAG1";#N/A,#N/A,FALSE,"ET-PAG2";#N/A,#N/A,FALSE,"ET-PAG3";#N/A,#N/A,FALSE,"ET-PAG4";#N/A,#N/A,FALSE,"ET-PAG5"}</definedName>
    <definedName name="________iso1">[2]Resumo!#REF!</definedName>
    <definedName name="________iso11">[2]Resumo!#REF!</definedName>
    <definedName name="________iso2">[2]Resumo!#REF!</definedName>
    <definedName name="________iso5">[2]Resumo!#REF!</definedName>
    <definedName name="________iso6">[2]Resumo!#REF!</definedName>
    <definedName name="________iso8">[2]Resumo!#REF!</definedName>
    <definedName name="________mo2">[2]Resumo!$X$442</definedName>
    <definedName name="________mo3">[2]Resumo!$X$394</definedName>
    <definedName name="________mo5">[2]Resumo!$X$13</definedName>
    <definedName name="________mo6">[2]Resumo!$X$26</definedName>
    <definedName name="________mo7">[2]Resumo!$X$118</definedName>
    <definedName name="________mo9">[2]Resumo!$X$450</definedName>
    <definedName name="________rev1">[2]Resumo!#REF!</definedName>
    <definedName name="________rev11">[2]Resumo!#REF!</definedName>
    <definedName name="________rev2">[2]Resumo!#REF!</definedName>
    <definedName name="________rev5">[2]Resumo!#REF!</definedName>
    <definedName name="________rev6">[2]Resumo!#REF!</definedName>
    <definedName name="________rev8">[2]Resumo!#REF!</definedName>
    <definedName name="________TAB1">#REF!</definedName>
    <definedName name="________TAB2">#REF!</definedName>
    <definedName name="________TAB3">#REF!</definedName>
    <definedName name="_______aux1">[2]Resumo!#REF!</definedName>
    <definedName name="_______aux2">[2]Resumo!#REF!</definedName>
    <definedName name="_______aux5">[2]Resumo!#REF!</definedName>
    <definedName name="_______aux6">[2]Resumo!#REF!</definedName>
    <definedName name="_______aux8">[2]Resumo!#REF!</definedName>
    <definedName name="_______cab1">#REF!</definedName>
    <definedName name="_______cab2">#REF!</definedName>
    <definedName name="_______cab3">[3]PFAB!$1:$12</definedName>
    <definedName name="_______cab4">[3]FERR!$1:$12</definedName>
    <definedName name="_______cab5">[3]ISOL!$1:$12</definedName>
    <definedName name="_______cab6">[3]ISOL!$1:$12</definedName>
    <definedName name="_______cab7">#REF!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d1" hidden="1">{#N/A,#N/A,FALSE,"ET-CAPA";#N/A,#N/A,FALSE,"ET-PAG1";#N/A,#N/A,FALSE,"ET-PAG2";#N/A,#N/A,FALSE,"ET-PAG3";#N/A,#N/A,FALSE,"ET-PAG4";#N/A,#N/A,FALSE,"ET-PAG5"}</definedName>
    <definedName name="_______iso1">[2]Resumo!#REF!</definedName>
    <definedName name="_______iso11">[2]Resumo!#REF!</definedName>
    <definedName name="_______iso2">[2]Resumo!#REF!</definedName>
    <definedName name="_______iso5">[2]Resumo!#REF!</definedName>
    <definedName name="_______iso6">[2]Resumo!#REF!</definedName>
    <definedName name="_______iso8">[2]Resumo!#REF!</definedName>
    <definedName name="_______mo2">[2]Resumo!$X$442</definedName>
    <definedName name="_______mo3">[2]Resumo!$X$394</definedName>
    <definedName name="_______mo5">[2]Resumo!$X$13</definedName>
    <definedName name="_______mo6">[2]Resumo!$X$26</definedName>
    <definedName name="_______mo7">[2]Resumo!$X$118</definedName>
    <definedName name="_______mo9">[2]Resumo!$X$450</definedName>
    <definedName name="_______rev1">[2]Resumo!#REF!</definedName>
    <definedName name="_______rev11">[2]Resumo!#REF!</definedName>
    <definedName name="_______rev2">[2]Resumo!#REF!</definedName>
    <definedName name="_______rev5">[2]Resumo!#REF!</definedName>
    <definedName name="_______rev6">[2]Resumo!#REF!</definedName>
    <definedName name="_______rev8">[2]Resumo!#REF!</definedName>
    <definedName name="_______TAB1">#REF!</definedName>
    <definedName name="_______TAB2">#REF!</definedName>
    <definedName name="_______TAB3">#REF!</definedName>
    <definedName name="______aux1">[2]Resumo!#REF!</definedName>
    <definedName name="______aux2">[2]Resumo!#REF!</definedName>
    <definedName name="______aux5">[2]Resumo!#REF!</definedName>
    <definedName name="______aux6">[2]Resumo!#REF!</definedName>
    <definedName name="______aux8">[2]Resumo!#REF!</definedName>
    <definedName name="______cab1">#REF!</definedName>
    <definedName name="______cab2">#REF!</definedName>
    <definedName name="______cab3">[3]PFAB!$1:$12</definedName>
    <definedName name="______cab4">[3]FERR!$1:$12</definedName>
    <definedName name="______cab5">[3]ISOL!$1:$12</definedName>
    <definedName name="______cab6">[3]ISOL!$1:$12</definedName>
    <definedName name="______cab7">#REF!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d1" hidden="1">{#N/A,#N/A,FALSE,"ET-CAPA";#N/A,#N/A,FALSE,"ET-PAG1";#N/A,#N/A,FALSE,"ET-PAG2";#N/A,#N/A,FALSE,"ET-PAG3";#N/A,#N/A,FALSE,"ET-PAG4";#N/A,#N/A,FALSE,"ET-PAG5"}</definedName>
    <definedName name="______iso1">[2]Resumo!#REF!</definedName>
    <definedName name="______iso11">[2]Resumo!#REF!</definedName>
    <definedName name="______iso2">[2]Resumo!#REF!</definedName>
    <definedName name="______iso5">[2]Resumo!#REF!</definedName>
    <definedName name="______iso6">[2]Resumo!#REF!</definedName>
    <definedName name="______iso8">[2]Resumo!#REF!</definedName>
    <definedName name="______mo2">[2]Resumo!$X$442</definedName>
    <definedName name="______mo3">[2]Resumo!$X$394</definedName>
    <definedName name="______mo5">[2]Resumo!$X$13</definedName>
    <definedName name="______mo6">[2]Resumo!$X$26</definedName>
    <definedName name="______mo7">[2]Resumo!$X$118</definedName>
    <definedName name="______mo9">[2]Resumo!$X$450</definedName>
    <definedName name="______rev1">[2]Resumo!#REF!</definedName>
    <definedName name="______rev11">[2]Resumo!#REF!</definedName>
    <definedName name="______rev2">[2]Resumo!#REF!</definedName>
    <definedName name="______rev5">[2]Resumo!#REF!</definedName>
    <definedName name="______rev6">[2]Resumo!#REF!</definedName>
    <definedName name="______rev8">[2]Resumo!#REF!</definedName>
    <definedName name="______TAB1">#REF!</definedName>
    <definedName name="______TAB2">#REF!</definedName>
    <definedName name="______TAB3">#REF!</definedName>
    <definedName name="_____aux1">[2]Resumo!#REF!</definedName>
    <definedName name="_____aux2">[2]Resumo!#REF!</definedName>
    <definedName name="_____aux5">[2]Resumo!#REF!</definedName>
    <definedName name="_____aux6">[2]Resumo!#REF!</definedName>
    <definedName name="_____aux8">[2]Resumo!#REF!</definedName>
    <definedName name="_____cab1">#REF!</definedName>
    <definedName name="_____cab2">#REF!</definedName>
    <definedName name="_____cab3">[3]PFAB!$1:$12</definedName>
    <definedName name="_____cab4">[3]FERR!$1:$12</definedName>
    <definedName name="_____cab5">[3]ISOL!$1:$12</definedName>
    <definedName name="_____cab6">[3]ISOL!$1:$12</definedName>
    <definedName name="_____cab7">#REF!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d1" hidden="1">{#N/A,#N/A,FALSE,"ET-CAPA";#N/A,#N/A,FALSE,"ET-PAG1";#N/A,#N/A,FALSE,"ET-PAG2";#N/A,#N/A,FALSE,"ET-PAG3";#N/A,#N/A,FALSE,"ET-PAG4";#N/A,#N/A,FALSE,"ET-PAG5"}</definedName>
    <definedName name="_____ep1" hidden="1">{#N/A,#N/A,FALSE,"CONTROLE"}</definedName>
    <definedName name="_____iso1">[2]Resumo!#REF!</definedName>
    <definedName name="_____iso11">[2]Resumo!#REF!</definedName>
    <definedName name="_____iso2">[2]Resumo!#REF!</definedName>
    <definedName name="_____iso5">[2]Resumo!#REF!</definedName>
    <definedName name="_____iso6">[2]Resumo!#REF!</definedName>
    <definedName name="_____iso8">[2]Resumo!#REF!</definedName>
    <definedName name="_____mo2">[2]Resumo!$X$442</definedName>
    <definedName name="_____mo3">[2]Resumo!$X$394</definedName>
    <definedName name="_____mo5">[2]Resumo!$X$13</definedName>
    <definedName name="_____mo6">[2]Resumo!$X$26</definedName>
    <definedName name="_____mo7">[2]Resumo!$X$118</definedName>
    <definedName name="_____mo9">[2]Resumo!$X$450</definedName>
    <definedName name="_____rev1">[2]Resumo!#REF!</definedName>
    <definedName name="_____rev11">[2]Resumo!#REF!</definedName>
    <definedName name="_____rev2">[2]Resumo!#REF!</definedName>
    <definedName name="_____rev5">[2]Resumo!#REF!</definedName>
    <definedName name="_____rev6">[2]Resumo!#REF!</definedName>
    <definedName name="_____rev8">[2]Resumo!#REF!</definedName>
    <definedName name="_____TAB1">#REF!</definedName>
    <definedName name="_____TAB2">#REF!</definedName>
    <definedName name="_____TAB3">#REF!</definedName>
    <definedName name="____aux1">[2]Resumo!#REF!</definedName>
    <definedName name="____aux2">[2]Resumo!#REF!</definedName>
    <definedName name="____aux5">[2]Resumo!#REF!</definedName>
    <definedName name="____aux6">[2]Resumo!#REF!</definedName>
    <definedName name="____aux8">[2]Resumo!#REF!</definedName>
    <definedName name="____cab1">#REF!</definedName>
    <definedName name="____cab2">#REF!</definedName>
    <definedName name="____cab3">[3]PFAB!$1:$12</definedName>
    <definedName name="____cab4">[3]FERR!$1:$12</definedName>
    <definedName name="____cab5">[3]ISOL!$1:$12</definedName>
    <definedName name="____cab6">[3]ISOL!$1:$12</definedName>
    <definedName name="____cab7">#REF!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d1" hidden="1">{#N/A,#N/A,FALSE,"ET-CAPA";#N/A,#N/A,FALSE,"ET-PAG1";#N/A,#N/A,FALSE,"ET-PAG2";#N/A,#N/A,FALSE,"ET-PAG3";#N/A,#N/A,FALSE,"ET-PAG4";#N/A,#N/A,FALSE,"ET-PAG5"}</definedName>
    <definedName name="____iso1">[2]Resumo!#REF!</definedName>
    <definedName name="____iso11">[2]Resumo!#REF!</definedName>
    <definedName name="____iso2">[2]Resumo!#REF!</definedName>
    <definedName name="____iso5">[2]Resumo!#REF!</definedName>
    <definedName name="____iso6">[2]Resumo!#REF!</definedName>
    <definedName name="____iso8">[2]Resumo!#REF!</definedName>
    <definedName name="____mo2">[2]Resumo!$X$442</definedName>
    <definedName name="____mo3">[2]Resumo!$X$394</definedName>
    <definedName name="____mo5">[2]Resumo!$X$13</definedName>
    <definedName name="____mo6">[2]Resumo!$X$26</definedName>
    <definedName name="____mo7">[2]Resumo!$X$118</definedName>
    <definedName name="____mo9">[2]Resumo!$X$450</definedName>
    <definedName name="____rev1">[2]Resumo!#REF!</definedName>
    <definedName name="____rev11">[2]Resumo!#REF!</definedName>
    <definedName name="____rev2">[2]Resumo!#REF!</definedName>
    <definedName name="____rev5">[2]Resumo!#REF!</definedName>
    <definedName name="____rev6">[2]Resumo!#REF!</definedName>
    <definedName name="____rev8">[2]Resumo!#REF!</definedName>
    <definedName name="____TAB1">#REF!</definedName>
    <definedName name="____TAB2">#REF!</definedName>
    <definedName name="____TAB3">#REF!</definedName>
    <definedName name="___aux1">[2]Resumo!#REF!</definedName>
    <definedName name="___aux2">[2]Resumo!#REF!</definedName>
    <definedName name="___aux5">[2]Resumo!#REF!</definedName>
    <definedName name="___aux6">[2]Resumo!#REF!</definedName>
    <definedName name="___aux8">[2]Resumo!#REF!</definedName>
    <definedName name="___cab1">#REF!</definedName>
    <definedName name="___cab2">#REF!</definedName>
    <definedName name="___cab3">[3]PFAB!$1:$12</definedName>
    <definedName name="___cab4">[3]FERR!$1:$12</definedName>
    <definedName name="___cab5">[3]ISOL!$1:$12</definedName>
    <definedName name="___cab6">[3]ISOL!$1:$12</definedName>
    <definedName name="___cab7">#REF!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1" hidden="1">{#N/A,#N/A,FALSE,"ET-CAPA";#N/A,#N/A,FALSE,"ET-PAG1";#N/A,#N/A,FALSE,"ET-PAG2";#N/A,#N/A,FALSE,"ET-PAG3";#N/A,#N/A,FALSE,"ET-PAG4";#N/A,#N/A,FALSE,"ET-PAG5"}</definedName>
    <definedName name="___iso1">[2]Resumo!#REF!</definedName>
    <definedName name="___iso11">[2]Resumo!#REF!</definedName>
    <definedName name="___iso2">[2]Resumo!#REF!</definedName>
    <definedName name="___iso5">[2]Resumo!#REF!</definedName>
    <definedName name="___iso6">[2]Resumo!#REF!</definedName>
    <definedName name="___iso8">[2]Resumo!#REF!</definedName>
    <definedName name="___mo2">[2]Resumo!$X$442</definedName>
    <definedName name="___mo3">[2]Resumo!$X$394</definedName>
    <definedName name="___mo5">[2]Resumo!$X$13</definedName>
    <definedName name="___mo6">[2]Resumo!$X$26</definedName>
    <definedName name="___mo7">[2]Resumo!$X$118</definedName>
    <definedName name="___mo9">[2]Resumo!$X$450</definedName>
    <definedName name="___rev1">[2]Resumo!#REF!</definedName>
    <definedName name="___rev11">[2]Resumo!#REF!</definedName>
    <definedName name="___rev2">[2]Resumo!#REF!</definedName>
    <definedName name="___rev5">[2]Resumo!#REF!</definedName>
    <definedName name="___rev6">[2]Resumo!#REF!</definedName>
    <definedName name="___rev8">[2]Resumo!#REF!</definedName>
    <definedName name="___TAB1">#REF!</definedName>
    <definedName name="___TAB2">#REF!</definedName>
    <definedName name="___TAB3">#REF!</definedName>
    <definedName name="__123Graph_A" hidden="1">[4]DADOS!#REF!</definedName>
    <definedName name="__123Graph_AACOLEUM" hidden="1">[4]DADOS!#REF!</definedName>
    <definedName name="__123Graph_AAMONIA" hidden="1">[4]DADOS!#REF!</definedName>
    <definedName name="__123Graph_ABENZENO" hidden="1">[4]DADOS!#REF!</definedName>
    <definedName name="__123Graph_ACHEXANONA" hidden="1">[4]DADOS!#REF!</definedName>
    <definedName name="__123Graph_AHIDROGENIO" hidden="1">[4]DADOS!#REF!</definedName>
    <definedName name="__123Graph_BACOLEUM" hidden="1">[4]DADOS!#REF!</definedName>
    <definedName name="__123Graph_BAMONIA" hidden="1">[4]DADOS!#REF!</definedName>
    <definedName name="__123Graph_BCHEXANONA" hidden="1">[4]DADOS!#REF!</definedName>
    <definedName name="__123Graph_DAMONIA" hidden="1">[4]DADOS!#REF!</definedName>
    <definedName name="__aux1">[2]Resumo!#REF!</definedName>
    <definedName name="__aux2">[2]Resumo!#REF!</definedName>
    <definedName name="__aux5">[2]Resumo!#REF!</definedName>
    <definedName name="__aux6">[2]Resumo!#REF!</definedName>
    <definedName name="__aux8">[2]Resumo!#REF!</definedName>
    <definedName name="__cab1">#REF!</definedName>
    <definedName name="__cab2">#REF!</definedName>
    <definedName name="__cab3">[3]PFAB!$1:$12</definedName>
    <definedName name="__cab4">[3]FERR!$1:$12</definedName>
    <definedName name="__cab5">[3]ISOL!$1:$12</definedName>
    <definedName name="__cab6">[3]ISOL!$1:$12</definedName>
    <definedName name="__cab7">#REF!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d1" hidden="1">{#N/A,#N/A,FALSE,"ET-CAPA";#N/A,#N/A,FALSE,"ET-PAG1";#N/A,#N/A,FALSE,"ET-PAG2";#N/A,#N/A,FALSE,"ET-PAG3";#N/A,#N/A,FALSE,"ET-PAG4";#N/A,#N/A,FALSE,"ET-PAG5"}</definedName>
    <definedName name="__ep1" hidden="1">{#N/A,#N/A,FALSE,"CONTROLE"}</definedName>
    <definedName name="__FT08" hidden="1">"3OYHDJRF05V1IN1D1R6C32J5E"</definedName>
    <definedName name="__iso1">[2]Resumo!#REF!</definedName>
    <definedName name="__iso11">[2]Resumo!#REF!</definedName>
    <definedName name="__iso2">[2]Resumo!#REF!</definedName>
    <definedName name="__iso5">[2]Resumo!#REF!</definedName>
    <definedName name="__iso6">[2]Resumo!#REF!</definedName>
    <definedName name="__iso8">[2]Resumo!#REF!</definedName>
    <definedName name="__mo2">[2]Resumo!$X$442</definedName>
    <definedName name="__mo3">[2]Resumo!$X$394</definedName>
    <definedName name="__mo5">[2]Resumo!$X$13</definedName>
    <definedName name="__mo6">[2]Resumo!$X$26</definedName>
    <definedName name="__mo7">[2]Resumo!$X$118</definedName>
    <definedName name="__mo9">[2]Resumo!$X$450</definedName>
    <definedName name="__rev1">[2]Resumo!#REF!</definedName>
    <definedName name="__rev11">[2]Resumo!#REF!</definedName>
    <definedName name="__rev2">[2]Resumo!#REF!</definedName>
    <definedName name="__rev5">[2]Resumo!#REF!</definedName>
    <definedName name="__rev6">[2]Resumo!#REF!</definedName>
    <definedName name="__rev8">[2]Resumo!#REF!</definedName>
    <definedName name="__TAB1">#REF!</definedName>
    <definedName name="__TAB2">#REF!</definedName>
    <definedName name="__TAB3">#REF!</definedName>
    <definedName name="_aux1">[2]Resumo!#REF!</definedName>
    <definedName name="_aux2">[2]Resumo!#REF!</definedName>
    <definedName name="_aux5">[2]Resumo!#REF!</definedName>
    <definedName name="_aux6">[2]Resumo!#REF!</definedName>
    <definedName name="_aux8">[2]Resumo!#REF!</definedName>
    <definedName name="_cab1">#REF!</definedName>
    <definedName name="_cab2">#REF!</definedName>
    <definedName name="_cab3">[3]PFAB!$1:$12</definedName>
    <definedName name="_cab4">[3]FERR!$1:$12</definedName>
    <definedName name="_cab5">[3]ISOL!$1:$12</definedName>
    <definedName name="_cab6">[3]ISOL!$1:$12</definedName>
    <definedName name="_cab7">#REF!</definedName>
    <definedName name="_D258" hidden="1">{"Presentation",#N/A,FALSE,"Feb96 - ALL"}</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c1" hidden="1">{#N/A,#N/A,FALSE,"Chart";#N/A,#N/A,FALSE,"Overview";#N/A,#N/A,FALSE,"Overview_Acty";#N/A,#N/A,FALSE,"Inc97D";#N/A,#N/A,FALSE,"Rel_Inc97TD";#N/A,#N/A,FALSE,"Rel_Inc_97_NTD";#N/A,#N/A,FALSE,"Marketing";#N/A,#N/A,FALSE,"Pot_97"}</definedName>
    <definedName name="_dd1" hidden="1">{#N/A,#N/A,FALSE,"ET-CAPA";#N/A,#N/A,FALSE,"ET-PAG1";#N/A,#N/A,FALSE,"ET-PAG2";#N/A,#N/A,FALSE,"ET-PAG3";#N/A,#N/A,FALSE,"ET-PAG4";#N/A,#N/A,FALSE,"ET-PAG5"}</definedName>
    <definedName name="_Fill" hidden="1">#REF!</definedName>
    <definedName name="_xlnm._FilterDatabase" localSheetId="1" hidden="1">'_memória PU'!$B$2:$R$25</definedName>
    <definedName name="_xlnm._FilterDatabase" localSheetId="3" hidden="1">'TIMELINE normal'!$CX$11:$DH$17</definedName>
    <definedName name="_xlnm._FilterDatabase" localSheetId="2" hidden="1">'TIMELINE spot'!$CX$11:$DH$20</definedName>
    <definedName name="_FT08" hidden="1">"3OYHDJRF05V1IN1D1R6C32J5E"</definedName>
    <definedName name="_iso1">[2]Resumo!#REF!</definedName>
    <definedName name="_iso11">[2]Resumo!#REF!</definedName>
    <definedName name="_iso2">[2]Resumo!#REF!</definedName>
    <definedName name="_iso5">[2]Resumo!#REF!</definedName>
    <definedName name="_iso6">[2]Resumo!#REF!</definedName>
    <definedName name="_iso8">[2]Resumo!#REF!</definedName>
    <definedName name="_Key1" hidden="1">'[5]HPS Slit Coil (Centralia)'!#REF!</definedName>
    <definedName name="_Key2" hidden="1">'[5]HPS Slit Coil (Centralia)'!#REF!</definedName>
    <definedName name="_mo2">[2]Resumo!$X$442</definedName>
    <definedName name="_mo3">[2]Resumo!$X$394</definedName>
    <definedName name="_mo5">[2]Resumo!$X$13</definedName>
    <definedName name="_mo6">[2]Resumo!$X$26</definedName>
    <definedName name="_mo7">[2]Resumo!$X$118</definedName>
    <definedName name="_mo9">[2]Resumo!$X$450</definedName>
    <definedName name="_Order1" hidden="1">255</definedName>
    <definedName name="_Order2" hidden="1">255</definedName>
    <definedName name="_Parse_Out" hidden="1">'[5]HPS Slit Coil (Centralia)'!#REF!</definedName>
    <definedName name="_PE3" hidden="1">[4]DADOS!#REF!</definedName>
    <definedName name="_rev1">[2]Resumo!#REF!</definedName>
    <definedName name="_rev11">[2]Resumo!#REF!</definedName>
    <definedName name="_rev2">[2]Resumo!#REF!</definedName>
    <definedName name="_rev5">[2]Resumo!#REF!</definedName>
    <definedName name="_rev6">[2]Resumo!#REF!</definedName>
    <definedName name="_rev8">[2]Resumo!#REF!</definedName>
    <definedName name="_Sort" hidden="1">'[5]HPS Slit Coil (Centralia)'!#REF!</definedName>
    <definedName name="_TAB1">#REF!</definedName>
    <definedName name="_TAB2">#REF!</definedName>
    <definedName name="_TAB3">#REF!</definedName>
    <definedName name="_x1" hidden="1">{#N/A,#N/A,FALSE,"Cover";#N/A,#N/A,FALSE,"Profits";#N/A,#N/A,FALSE,"ABS";#N/A,#N/A,FALSE,"TFLE Detail";#N/A,#N/A,FALSE,"TFLE Walk";#N/A,#N/A,FALSE,"Variable Cost";#N/A,#N/A,FALSE,"V.C. Walk"}</definedName>
    <definedName name="AAA" hidden="1">{#N/A,#N/A,FALSE,"ET-CAPA";#N/A,#N/A,FALSE,"ET-PAG1";#N/A,#N/A,FALSE,"ET-PAG2";#N/A,#N/A,FALSE,"ET-PAG3";#N/A,#N/A,FALSE,"ET-PAG4";#N/A,#N/A,FALSE,"ET-PAG5"}</definedName>
    <definedName name="aaaaaaaaaaaaaa" hidden="1">#REF!</definedName>
    <definedName name="AccessDatabase" hidden="1">"C:\PESSOAL\RICARDO\PROGRESS\DIVERSOS\EMPREIT.mdb"</definedName>
    <definedName name="aces11">[2]Resumo!#REF!</definedName>
    <definedName name="Acompanhamento" hidden="1">"4424KAROPA72W2MUU1RYR1U1C"</definedName>
    <definedName name="ActionsList">'[6]14. Actions'!$A$6:$A$27</definedName>
    <definedName name="ada">[7]FONTE!$B$5:$B$47</definedName>
    <definedName name="afa">[8]FONTE!$B$300:$B$302</definedName>
    <definedName name="Área">#REF!</definedName>
    <definedName name="_xlnm.Print_Area" localSheetId="1">'_memória PU'!$A$1:$R$26</definedName>
    <definedName name="_xlnm.Print_Area" localSheetId="0">AS!$A$1:$AQ$59</definedName>
    <definedName name="_xlnm.Print_Area" localSheetId="3">'TIMELINE normal'!$CX$8:$DI$20</definedName>
    <definedName name="_xlnm.Print_Area" localSheetId="2">'TIMELINE spot'!$CX$8:$DI$23</definedName>
    <definedName name="Área_impressão_IM">#REF!</definedName>
    <definedName name="area1">#REF!</definedName>
    <definedName name="as" hidden="1">{#N/A,#N/A,FALSE,"FATURAM";#N/A,#N/A,FALSE,"PrVnd"}</definedName>
    <definedName name="ASSIS">#REF!</definedName>
    <definedName name="aux">[2]Resumo!#REF!</definedName>
    <definedName name="Avanço" hidden="1">{#N/A,#N/A,FALSE,"ET-CAPA";#N/A,#N/A,FALSE,"ET-PAG1";#N/A,#N/A,FALSE,"ET-PAG2";#N/A,#N/A,FALSE,"ET-PAG3";#N/A,#N/A,FALSE,"ET-PAG4";#N/A,#N/A,FALSE,"ET-PAG5"}</definedName>
    <definedName name="bb" hidden="1">{#N/A,#N/A,FALSE,"ET-CAPA";#N/A,#N/A,FALSE,"ET-PAG1";#N/A,#N/A,FALSE,"ET-PAG2";#N/A,#N/A,FALSE,"ET-PAG3";#N/A,#N/A,FALSE,"ET-PAG4";#N/A,#N/A,FALSE,"ET-PAG5"}</definedName>
    <definedName name="Bitola">'[9]TABELA PID'!$A$5:$A$247</definedName>
    <definedName name="BITOLAS">'[10]TABELA PID'!$A$4:$A$247</definedName>
    <definedName name="CAB">#REF!</definedName>
    <definedName name="cabe">'[3]Avanço Físico Sem26'!$1:$11</definedName>
    <definedName name="cabeca">'[3]Rel.Desvios'!$1:$10</definedName>
    <definedName name="caf">[11]FONTE!$B$5:$B$52</definedName>
    <definedName name="casa" hidden="1">{#N/A,#N/A,FALSE,"FATURAM";#N/A,#N/A,FALSE,"PrVnd"}</definedName>
    <definedName name="concorrentes" hidden="1">{#N/A,#N/A,FALSE,"Cronograma";#N/A,#N/A,FALSE,"Cronogr. 2"}</definedName>
    <definedName name="COPIA" hidden="1">{#N/A,#N/A,FALSE,"CONTROLE"}</definedName>
    <definedName name="COPIA1" hidden="1">{#N/A,#N/A,FALSE,"CONTROLE"}</definedName>
    <definedName name="cpv">[12]CPV!$J$42</definedName>
    <definedName name="DA">[13]FONTE!$B$107:$B$112</definedName>
    <definedName name="dad">[14]FONTE!$B$87:$B$93</definedName>
    <definedName name="dada">[15]FONTE!$B$5:$B$51</definedName>
    <definedName name="daf">[8]FONTE!$B$38:$B$242</definedName>
    <definedName name="dd" hidden="1">{#N/A,#N/A,FALSE,"ET-CAPA";#N/A,#N/A,FALSE,"ET-PAG1";#N/A,#N/A,FALSE,"ET-PAG2";#N/A,#N/A,FALSE,"ET-PAG3";#N/A,#N/A,FALSE,"ET-PAG4";#N/A,#N/A,FALSE,"ET-PAG5"}</definedName>
    <definedName name="DDD" hidden="1">{#N/A,#N/A,FALSE,"ET-CAPA";#N/A,#N/A,FALSE,"ET-PAG1";#N/A,#N/A,FALSE,"ET-PAG2";#N/A,#N/A,FALSE,"ET-PAG3";#N/A,#N/A,FALSE,"ET-PAG4";#N/A,#N/A,FALSE,"ET-PAG5"}</definedName>
    <definedName name="ddddwa" hidden="1">#REF!</definedName>
    <definedName name="DES" hidden="1">#REF!</definedName>
    <definedName name="DESNIVEL" hidden="1">{#N/A,#N/A,FALSE,"RESUMO-BB1";#N/A,#N/A,FALSE,"MOD-A01-R - BB1";#N/A,#N/A,FALSE,"URB-BB1"}</definedName>
    <definedName name="dfdaf" hidden="1">15</definedName>
    <definedName name="dfse" hidden="1">#REF!</definedName>
    <definedName name="dfswq" hidden="1">{#N/A,#N/A,FALSE,"ET-CAPA";#N/A,#N/A,FALSE,"ET-PAG1";#N/A,#N/A,FALSE,"ET-PAG2";#N/A,#N/A,FALSE,"ET-PAG3";#N/A,#N/A,FALSE,"ET-PAG4";#N/A,#N/A,FALSE,"ET-PAG5"}</definedName>
    <definedName name="DIÂMETRO">'[16]TABELA PID'!$A$4:$B$247</definedName>
    <definedName name="DIVISÃO">[17]FONTE!$B$4:$B$7</definedName>
    <definedName name="Dolar">#REF!</definedName>
    <definedName name="DolarCompra">#REF!</definedName>
    <definedName name="DolarVenda">#REF!</definedName>
    <definedName name="dsgsd" hidden="1">{#N/A,#N/A,FALSE,"Cronograma";#N/A,#N/A,FALSE,"Cronogr. 2"}</definedName>
    <definedName name="efef" hidden="1">#REF!</definedName>
    <definedName name="efgh">#N/A</definedName>
    <definedName name="Equipamentos" hidden="1">{#N/A,#N/A,FALSE,"CPV";#N/A,#N/A,FALSE,"Pareto";#N/A,#N/A,FALSE,"Gráficos"}</definedName>
    <definedName name="EQUIPES">[17]FONTE!$B$141:$B$494</definedName>
    <definedName name="Eurocompra">#REF!</definedName>
    <definedName name="Eurovenda">#REF!</definedName>
    <definedName name="f_" hidden="1">{#N/A,#N/A,FALSE,"GERAL";#N/A,#N/A,FALSE,"012-96";#N/A,#N/A,FALSE,"018-96";#N/A,#N/A,FALSE,"027-96";#N/A,#N/A,FALSE,"059-96";#N/A,#N/A,FALSE,"076-96";#N/A,#N/A,FALSE,"019-97";#N/A,#N/A,FALSE,"021-97";#N/A,#N/A,FALSE,"022-97";#N/A,#N/A,FALSE,"028-97"}</definedName>
    <definedName name="fabio" hidden="1">{#N/A,#N/A,FALSE,"Cronograma";#N/A,#N/A,FALSE,"Cronogr. 2"}</definedName>
    <definedName name="Faturamento">#REF!</definedName>
    <definedName name="fdaf">[18]FONTE!$B$132:$B$154</definedName>
    <definedName name="FFFFF" hidden="1">{#N/A,#N/A,FALSE,"ET-CAPA";#N/A,#N/A,FALSE,"ET-PAG1";#N/A,#N/A,FALSE,"ET-PAG2";#N/A,#N/A,FALSE,"ET-PAG3";#N/A,#N/A,FALSE,"ET-PAG4";#N/A,#N/A,FALSE,"ET-PAG5"}</definedName>
    <definedName name="ffffffffffffffffffffffffffffff" hidden="1">{#N/A,#N/A,FALSE,"ET-CAPA";#N/A,#N/A,FALSE,"ET-PAG1";#N/A,#N/A,FALSE,"ET-PAG2";#N/A,#N/A,FALSE,"ET-PAG3";#N/A,#N/A,FALSE,"ET-PAG4";#N/A,#N/A,FALSE,"ET-PAG5"}</definedName>
    <definedName name="FGGD">#REF!</definedName>
    <definedName name="FGSD" hidden="1">{#N/A,#N/A,FALSE,"ET-CAPA";#N/A,#N/A,FALSE,"ET-PAG1";#N/A,#N/A,FALSE,"ET-PAG2";#N/A,#N/A,FALSE,"ET-PAG3";#N/A,#N/A,FALSE,"ET-PAG4";#N/A,#N/A,FALSE,"ET-PAG5"}</definedName>
    <definedName name="fill" hidden="1">#REF!</definedName>
    <definedName name="Fill_" hidden="1">#REF!</definedName>
    <definedName name="gg" hidden="1">{#N/A,#N/A,FALSE,"ET-CAPA";#N/A,#N/A,FALSE,"ET-PAG1";#N/A,#N/A,FALSE,"ET-PAG2";#N/A,#N/A,FALSE,"ET-PAG3";#N/A,#N/A,FALSE,"ET-PAG4";#N/A,#N/A,FALSE,"ET-PAG5"}</definedName>
    <definedName name="gggg" hidden="1">{#N/A,#N/A,FALSE,"ET-CAPA";#N/A,#N/A,FALSE,"ET-PAG1";#N/A,#N/A,FALSE,"ET-PAG2";#N/A,#N/A,FALSE,"ET-PAG3";#N/A,#N/A,FALSE,"ET-PAG4";#N/A,#N/A,FALSE,"ET-PAG5"}</definedName>
    <definedName name="greal" hidden="1">{#N/A,#N/A,FALSE,"ET-CAPA";#N/A,#N/A,FALSE,"ET-PAG1";#N/A,#N/A,FALSE,"ET-PAG2";#N/A,#N/A,FALSE,"ET-PAG3";#N/A,#N/A,FALSE,"ET-PAG4";#N/A,#N/A,FALSE,"ET-PAG5"}</definedName>
    <definedName name="GRTE" hidden="1">{#N/A,#N/A,FALSE,"ET-CAPA";#N/A,#N/A,FALSE,"ET-PAG1";#N/A,#N/A,FALSE,"ET-PAG2";#N/A,#N/A,FALSE,"ET-PAG3";#N/A,#N/A,FALSE,"ET-PAG4";#N/A,#N/A,FALSE,"ET-PAG5"}</definedName>
    <definedName name="h" hidden="1">{#N/A,#N/A,FALSE,"ET-CAPA";#N/A,#N/A,FALSE,"ET-PAG1";#N/A,#N/A,FALSE,"ET-PAG2";#N/A,#N/A,FALSE,"ET-PAG3";#N/A,#N/A,FALSE,"ET-PAG4";#N/A,#N/A,FALSE,"ET-PAG5"}</definedName>
    <definedName name="HHH" hidden="1">{#N/A,#N/A,FALSE,"ET-CAPA";#N/A,#N/A,FALSE,"ET-PAG1";#N/A,#N/A,FALSE,"ET-PAG2";#N/A,#N/A,FALSE,"ET-PAG3";#N/A,#N/A,FALSE,"ET-PAG4";#N/A,#N/A,FALSE,"ET-PAG5"}</definedName>
    <definedName name="huhidgbiop">#REF!</definedName>
    <definedName name="Inad" hidden="1">49</definedName>
    <definedName name="ISISISIS" hidden="1">{#N/A,#N/A,FALSE,"ET-CAPA";#N/A,#N/A,FALSE,"ET-PAG1";#N/A,#N/A,FALSE,"ET-PAG2";#N/A,#N/A,FALSE,"ET-PAG3";#N/A,#N/A,FALSE,"ET-PAG4";#N/A,#N/A,FALSE,"ET-PAG5"}</definedName>
    <definedName name="isol">[2]Resumo!#REF!</definedName>
    <definedName name="Jan" hidden="1">{#N/A,#N/A,FALSE,"FATURAM";#N/A,#N/A,FALSE,"PrVnd"}</definedName>
    <definedName name="JHJKHJ">#REF!</definedName>
    <definedName name="jhkjkllj">#REF!</definedName>
    <definedName name="JIK">#REF!</definedName>
    <definedName name="jnjni" hidden="1">{#N/A,#N/A,FALSE,"ET-CAPA";#N/A,#N/A,FALSE,"ET-PAG1";#N/A,#N/A,FALSE,"ET-PAG2";#N/A,#N/A,FALSE,"ET-PAG3";#N/A,#N/A,FALSE,"ET-PAG4";#N/A,#N/A,FALSE,"ET-PAG5"}</definedName>
    <definedName name="JONAS">#REF!</definedName>
    <definedName name="jose" hidden="1">{#N/A,#N/A,FALSE,"ET-CAPA";#N/A,#N/A,FALSE,"ET-PAG1";#N/A,#N/A,FALSE,"ET-PAG2";#N/A,#N/A,FALSE,"ET-PAG3";#N/A,#N/A,FALSE,"ET-PAG4";#N/A,#N/A,FALSE,"ET-PAG5"}</definedName>
    <definedName name="joseinf" hidden="1">{#N/A,#N/A,FALSE,"ET-CAPA";#N/A,#N/A,FALSE,"ET-PAG1";#N/A,#N/A,FALSE,"ET-PAG2";#N/A,#N/A,FALSE,"ET-PAG3";#N/A,#N/A,FALSE,"ET-PAG4";#N/A,#N/A,FALSE,"ET-PAG5"}</definedName>
    <definedName name="JSJS" hidden="1">{#N/A,#N/A,FALSE,"ET-CAPA";#N/A,#N/A,FALSE,"ET-PAG1";#N/A,#N/A,FALSE,"ET-PAG2";#N/A,#N/A,FALSE,"ET-PAG3";#N/A,#N/A,FALSE,"ET-PAG4";#N/A,#N/A,FALSE,"ET-PAG5"}</definedName>
    <definedName name="jugbk">#REF!</definedName>
    <definedName name="juhko">#N/A</definedName>
    <definedName name="llp">'[6]13. Ceilings'!$B$4:$B$66</definedName>
    <definedName name="luciano" hidden="1">{#N/A,#N/A,FALSE,"ET-CAPA";#N/A,#N/A,FALSE,"ET-PAG1";#N/A,#N/A,FALSE,"ET-PAG2";#N/A,#N/A,FALSE,"ET-PAG3";#N/A,#N/A,FALSE,"ET-PAG4";#N/A,#N/A,FALSE,"ET-PAG5"}</definedName>
    <definedName name="mam">[2]Resumo!$S$2:$V$8</definedName>
    <definedName name="MAN">[2]Resumo!$S$2:$V$8</definedName>
    <definedName name="mão">[2]Resumo!$X$21</definedName>
    <definedName name="mão1">[2]Resumo!$X$286</definedName>
    <definedName name="mATERIAL" hidden="1">{#N/A,#N/A,FALSE,"ET-CAPA";#N/A,#N/A,FALSE,"ET-PAG1";#N/A,#N/A,FALSE,"ET-PAG2";#N/A,#N/A,FALSE,"ET-PAG3";#N/A,#N/A,FALSE,"ET-PAG4";#N/A,#N/A,FALSE,"ET-PAG5"}</definedName>
    <definedName name="mmm">[2]Resumo!$S$2:$V$8</definedName>
    <definedName name="mmmm" hidden="1">{#N/A,#N/A,FALSE,"ET-CAPA";#N/A,#N/A,FALSE,"ET-PAG1";#N/A,#N/A,FALSE,"ET-PAG2";#N/A,#N/A,FALSE,"ET-PAG3";#N/A,#N/A,FALSE,"ET-PAG4";#N/A,#N/A,FALSE,"ET-PAG5"}</definedName>
    <definedName name="MNGB" hidden="1">{#N/A,#N/A,FALSE,"ET-CAPA";#N/A,#N/A,FALSE,"ET-PAG1";#N/A,#N/A,FALSE,"ET-PAG2";#N/A,#N/A,FALSE,"ET-PAG3";#N/A,#N/A,FALSE,"ET-PAG4";#N/A,#N/A,FALSE,"ET-PAG5"}</definedName>
    <definedName name="MOBILIZAÇÃO" hidden="1">{#N/A,#N/A,FALSE,"Cronograma";#N/A,#N/A,FALSE,"Cronogr. 2"}</definedName>
    <definedName name="moi">[2]Resumo!$X$357</definedName>
    <definedName name="Months">'[6]7. Expenditure &amp; revenue (LLP)'!$T$1:$T$36</definedName>
    <definedName name="NA">#N/A</definedName>
    <definedName name="nak">[2]Resumo!#REF!</definedName>
    <definedName name="naka">[2]Resumo!#REF!</definedName>
    <definedName name="NÃO">#N/A</definedName>
    <definedName name="okok" hidden="1">{#N/A,#N/A,FALSE,"ET-CAPA";#N/A,#N/A,FALSE,"ET-PAG1";#N/A,#N/A,FALSE,"ET-PAG2";#N/A,#N/A,FALSE,"ET-PAG3";#N/A,#N/A,FALSE,"ET-PAG4";#N/A,#N/A,FALSE,"ET-PAG5"}</definedName>
    <definedName name="Opções">#REF!</definedName>
    <definedName name="OSE">#N/A</definedName>
    <definedName name="P200LLP">'[6]2. Staff (LLP)'!$A$9:$A$208</definedName>
    <definedName name="PARETOATIV" hidden="1">{#N/A,#N/A,FALSE,"CPV";#N/A,#N/A,FALSE,"Pareto";#N/A,#N/A,FALSE,"Gráficos"}</definedName>
    <definedName name="PEDIDO" hidden="1">#REF!</definedName>
    <definedName name="PERÍODO">[17]FONTE!$B$624:$B$638</definedName>
    <definedName name="PG_agosto_2002">[2]Resumo!$A$7:$AA$326</definedName>
    <definedName name="PLAMOBRA">#REF!</definedName>
    <definedName name="plan1" hidden="1">{#N/A,#N/A,FALSE,"Cronograma";#N/A,#N/A,FALSE,"Cronogr. 2"}</definedName>
    <definedName name="planejado">[12]Planejado!$C$40</definedName>
    <definedName name="PLANTA_2">[17]FONTE!$C$25:$C$38</definedName>
    <definedName name="ppp" hidden="1">{#N/A,#N/A,FALSE,"ET-CAPA";#N/A,#N/A,FALSE,"ET-PAG1";#N/A,#N/A,FALSE,"ET-PAG2";#N/A,#N/A,FALSE,"ET-PAG3";#N/A,#N/A,FALSE,"ET-PAG4";#N/A,#N/A,FALSE,"ET-PAG5"}</definedName>
    <definedName name="PTC">'[6]11.Expenditure &amp; revenue(Third)'!$A$10:$A$31</definedName>
    <definedName name="q" hidden="1">{#N/A,#N/A,FALSE,"RESUMO-BB1";#N/A,#N/A,FALSE,"MOD-A01-R - BB1";#N/A,#N/A,FALSE,"URB-BB1"}</definedName>
    <definedName name="qqq" hidden="1">{#N/A,#N/A,FALSE,"ET-CAPA";#N/A,#N/A,FALSE,"ET-PAG1";#N/A,#N/A,FALSE,"ET-PAG2";#N/A,#N/A,FALSE,"ET-PAG3";#N/A,#N/A,FALSE,"ET-PAG4";#N/A,#N/A,FALSE,"ET-PAG5"}</definedName>
    <definedName name="ra" hidden="1">{#N/A,#N/A,FALSE,"FATURAM";#N/A,#N/A,FALSE,"PrVnd"}</definedName>
    <definedName name="Rates">'[6]13. Ceilings'!$B$4:$H$229</definedName>
    <definedName name="RDO" hidden="1">{#N/A,#N/A,FALSE,"ET-CAPA";#N/A,#N/A,FALSE,"ET-PAG1";#N/A,#N/A,FALSE,"ET-PAG2";#N/A,#N/A,FALSE,"ET-PAG3";#N/A,#N/A,FALSE,"ET-PAG4";#N/A,#N/A,FALSE,"ET-PAG5"}</definedName>
    <definedName name="Relat" hidden="1">{#N/A,#N/A,FALSE,"CONTROLE";#N/A,#N/A,FALSE,"CONTROLE"}</definedName>
    <definedName name="RESP._MILLS">[17]FONTE!$D$4:$D$69</definedName>
    <definedName name="rev">[2]Resumo!#REF!</definedName>
    <definedName name="rua" hidden="1">{#N/A,#N/A,FALSE,"FATURAM";#N/A,#N/A,FALSE,"PrVnd"}</definedName>
    <definedName name="sadad" hidden="1">{#N/A,#N/A,FALSE,"ET-CAPA";#N/A,#N/A,FALSE,"ET-PAG1";#N/A,#N/A,FALSE,"ET-PAG2";#N/A,#N/A,FALSE,"ET-PAG3";#N/A,#N/A,FALSE,"ET-PAG4";#N/A,#N/A,FALSE,"ET-PAG5"}</definedName>
    <definedName name="SAPBEXdnldView" hidden="1">"4AC7D4F9KEZI2GK6TCS5BTOOK"</definedName>
    <definedName name="SAPBEXrevision" hidden="1">37</definedName>
    <definedName name="SAPBEXsysID" hidden="1">"BP0"</definedName>
    <definedName name="SAPBEXwbID" hidden="1">"3NSC4KY9CECFOJ87CIAWGNM9E"</definedName>
    <definedName name="sds" hidden="1">#REF!</definedName>
    <definedName name="seee" hidden="1">{#N/A,#N/A,FALSE,"Cronograma";#N/A,#N/A,FALSE,"Cronogr. 2"}</definedName>
    <definedName name="SIM">#N/A</definedName>
    <definedName name="SSS">#N/A</definedName>
    <definedName name="sssss" hidden="1">{#N/A,#N/A,FALSE,"ET-CAPA";#N/A,#N/A,FALSE,"ET-PAG1";#N/A,#N/A,FALSE,"ET-PAG2";#N/A,#N/A,FALSE,"ET-PAG3";#N/A,#N/A,FALSE,"ET-PAG4";#N/A,#N/A,FALSE,"ET-PAG5"}</definedName>
    <definedName name="TAB">#REF!</definedName>
    <definedName name="Tab_preco">#REF!</definedName>
    <definedName name="tabela">[19]Sheet2!$A$4:$B$12</definedName>
    <definedName name="TEST0">#REF!</definedName>
    <definedName name="TEST1">#REF!</definedName>
    <definedName name="teste1" hidden="1">{#N/A,#N/A,FALSE,"CONTROLE"}</definedName>
    <definedName name="TESTHKEY">#REF!</definedName>
    <definedName name="TESTKEYS">#REF!</definedName>
    <definedName name="TESTVKEY">#REF!</definedName>
    <definedName name="Third">'[6]13. Ceilings'!$B$67:$B$229</definedName>
    <definedName name="TIB" hidden="1">#REF!</definedName>
    <definedName name="TIPOISOLAMENTO">#REF!</definedName>
    <definedName name="_xlnm.Print_Titles" localSheetId="1">'_memória PU'!$2:$2</definedName>
    <definedName name="TM">[17]FONTE!$B$25:$B$33</definedName>
    <definedName name="tranaporte" hidden="1">{#N/A,#N/A,FALSE,"ET-CAPA";#N/A,#N/A,FALSE,"ET-PAG1";#N/A,#N/A,FALSE,"ET-PAG2";#N/A,#N/A,FALSE,"ET-PAG3";#N/A,#N/A,FALSE,"ET-PAG4";#N/A,#N/A,FALSE,"ET-PAG5"}</definedName>
    <definedName name="TRANSPORTE">[17]FONTE!$B$46:$B$51</definedName>
    <definedName name="TRANSPORTES">[20]FONTE!$B$129:$B$482</definedName>
    <definedName name="um" hidden="1">{#N/A,#N/A,FALSE,"Cronograma";#N/A,#N/A,FALSE,"Cronogr. 2"}</definedName>
    <definedName name="Upvc_2001">#REF!</definedName>
    <definedName name="UPVC_99">#REF!</definedName>
    <definedName name="V.unit">#REF!</definedName>
    <definedName name="valorunitario">#REF!</definedName>
    <definedName name="WAS" hidden="1">{#N/A,#N/A,FALSE,"ET-CAPA";#N/A,#N/A,FALSE,"ET-PAG1";#N/A,#N/A,FALSE,"ET-PAG2";#N/A,#N/A,FALSE,"ET-PAG3";#N/A,#N/A,FALSE,"ET-PAG4";#N/A,#N/A,FALSE,"ET-PAG5"}</definedName>
    <definedName name="World">'[6]13. Ceilings'!$B$4:$B$229</definedName>
    <definedName name="wrn.BB1." hidden="1">{#N/A,#N/A,FALSE,"RESUMO-BB1";#N/A,#N/A,FALSE,"MOD-A01-R - BB1";#N/A,#N/A,FALSE,"URB-BB1"}</definedName>
    <definedName name="wrn.BB2" hidden="1">{#N/A,#N/A,FALSE,"RESUMO-BB1";#N/A,#N/A,FALSE,"MOD-A01-R - BB1";#N/A,#N/A,FALSE,"URB-BB1"}</definedName>
    <definedName name="wrn.BETER." hidden="1">{#N/A,#N/A,FALSE,"BETER -1";#N/A,#N/A,FALSE,"BETER -2";#N/A,#N/A,FALSE,"BETER -3";#N/A,#N/A,FALSE,"BETER -urb";#N/A,#N/A,FALSE,"BETER -RESUMO"}</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hidden="1">{#N/A,#N/A,FALSE,"Cronograma";#N/A,#N/A,FALSE,"Cronogr. 2"}</definedName>
    <definedName name="wrn.DESDOBRE." hidden="1">{#N/A,#N/A,FALSE,"CPV";#N/A,#N/A,FALSE,"Pareto";#N/A,#N/A,FALSE,"Gráficos"}</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 name="wrn.rela1." hidden="1">{#N/A,#N/A,FALSE,"FATURAM";#N/A,#N/A,FALSE,"PrVnd"}</definedName>
    <definedName name="xa\d">[18]FONTE!$B$81:$B$87</definedName>
    <definedName name="Xuxu" hidden="1">{#N/A,#N/A,FALSE,"CONTROLE"}</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9" l="1"/>
  <c r="B5" i="11" s="1"/>
  <c r="E4" i="11"/>
  <c r="E6" i="11"/>
  <c r="B6" i="9"/>
  <c r="B6" i="11" s="1"/>
  <c r="A3" i="11"/>
  <c r="A4" i="11"/>
  <c r="A5" i="11"/>
  <c r="A6" i="11"/>
  <c r="A2" i="11"/>
  <c r="E3" i="9"/>
  <c r="D3" i="11" s="1"/>
  <c r="E4" i="9"/>
  <c r="D4" i="11" s="1"/>
  <c r="E5" i="9"/>
  <c r="D5" i="11" s="1"/>
  <c r="E6" i="9"/>
  <c r="D6" i="11" s="1"/>
  <c r="E2" i="9"/>
  <c r="D2" i="11" s="1"/>
  <c r="B26" i="9"/>
  <c r="B3" i="9" s="1"/>
  <c r="B3" i="11" s="1"/>
  <c r="F6" i="9" l="1"/>
  <c r="DJ13" i="10" l="1"/>
  <c r="DZ13" i="10" s="1"/>
  <c r="DV13" i="10" s="1"/>
  <c r="DX13" i="10" s="1"/>
  <c r="DJ14" i="10"/>
  <c r="DZ14" i="10" s="1"/>
  <c r="DJ15" i="10"/>
  <c r="DJ16" i="10"/>
  <c r="DJ12" i="10"/>
  <c r="DC16" i="10"/>
  <c r="DE16" i="10" s="1"/>
  <c r="CY16" i="10"/>
  <c r="DJ16" i="6"/>
  <c r="DJ15" i="6"/>
  <c r="DZ15" i="6" s="1"/>
  <c r="DV15" i="6" s="1"/>
  <c r="DX15" i="6" s="1"/>
  <c r="DJ13" i="6"/>
  <c r="AI17" i="10"/>
  <c r="AH17" i="10"/>
  <c r="AH12" i="10"/>
  <c r="DC12" i="10" s="1"/>
  <c r="AI12" i="10"/>
  <c r="AH13" i="10"/>
  <c r="AI13" i="10"/>
  <c r="AH14" i="10"/>
  <c r="AI14" i="10"/>
  <c r="AH15" i="10"/>
  <c r="AI15" i="10"/>
  <c r="AH16" i="10"/>
  <c r="AI16" i="10"/>
  <c r="EC16" i="10" s="1"/>
  <c r="G17" i="10"/>
  <c r="H17" i="10"/>
  <c r="I17" i="10"/>
  <c r="J17" i="10"/>
  <c r="K17" i="10"/>
  <c r="L17" i="10"/>
  <c r="M17" i="10"/>
  <c r="N17" i="10"/>
  <c r="O17" i="10"/>
  <c r="P17" i="10"/>
  <c r="Q17" i="10"/>
  <c r="R17" i="10"/>
  <c r="S17" i="10"/>
  <c r="T17" i="10"/>
  <c r="U17" i="10"/>
  <c r="V17" i="10"/>
  <c r="W17" i="10"/>
  <c r="X17" i="10"/>
  <c r="Y17" i="10"/>
  <c r="Z17" i="10"/>
  <c r="AA17" i="10"/>
  <c r="AB17" i="10"/>
  <c r="AC17" i="10"/>
  <c r="AD17" i="10"/>
  <c r="AE17" i="10"/>
  <c r="AF17" i="10"/>
  <c r="AG17" i="10"/>
  <c r="F17" i="10"/>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F13" i="10"/>
  <c r="G13" i="10"/>
  <c r="H13" i="10"/>
  <c r="I13" i="10"/>
  <c r="J13" i="10"/>
  <c r="M13" i="10"/>
  <c r="N13" i="10"/>
  <c r="O13" i="10"/>
  <c r="P13" i="10"/>
  <c r="Q13" i="10"/>
  <c r="T13" i="10"/>
  <c r="U13" i="10"/>
  <c r="V13" i="10"/>
  <c r="W13" i="10"/>
  <c r="X13" i="10"/>
  <c r="AA13" i="10"/>
  <c r="AB13" i="10"/>
  <c r="AC13" i="10"/>
  <c r="AD13" i="10"/>
  <c r="AE13" i="10"/>
  <c r="F14" i="10"/>
  <c r="G14" i="10"/>
  <c r="H14" i="10"/>
  <c r="I14" i="10"/>
  <c r="J14" i="10"/>
  <c r="M14" i="10"/>
  <c r="N14" i="10"/>
  <c r="O14" i="10"/>
  <c r="P14" i="10"/>
  <c r="Q14" i="10"/>
  <c r="T14" i="10"/>
  <c r="U14" i="10"/>
  <c r="V14" i="10"/>
  <c r="W14" i="10"/>
  <c r="X14" i="10"/>
  <c r="AA14" i="10"/>
  <c r="AB14" i="10"/>
  <c r="AC14" i="10"/>
  <c r="AD14" i="10"/>
  <c r="AE14" i="10"/>
  <c r="F15" i="10"/>
  <c r="G15" i="10"/>
  <c r="H15" i="10"/>
  <c r="I15" i="10"/>
  <c r="J15" i="10"/>
  <c r="M15" i="10"/>
  <c r="N15" i="10"/>
  <c r="O15" i="10"/>
  <c r="P15" i="10"/>
  <c r="Q15" i="10"/>
  <c r="T15" i="10"/>
  <c r="U15" i="10"/>
  <c r="V15" i="10"/>
  <c r="W15" i="10"/>
  <c r="X15" i="10"/>
  <c r="AA15" i="10"/>
  <c r="AB15" i="10"/>
  <c r="AC15" i="10"/>
  <c r="AD15" i="10"/>
  <c r="AE15" i="10"/>
  <c r="F16" i="10"/>
  <c r="G16" i="10"/>
  <c r="H16" i="10"/>
  <c r="I16" i="10"/>
  <c r="J16" i="10"/>
  <c r="M16" i="10"/>
  <c r="N16" i="10"/>
  <c r="O16" i="10"/>
  <c r="P16" i="10"/>
  <c r="DN16" i="10" s="1"/>
  <c r="Q16" i="10"/>
  <c r="T16" i="10"/>
  <c r="U16" i="10"/>
  <c r="V16" i="10"/>
  <c r="W16" i="10"/>
  <c r="X16" i="10"/>
  <c r="AA16" i="10"/>
  <c r="AB16" i="10"/>
  <c r="AC16" i="10"/>
  <c r="AD16" i="10"/>
  <c r="AE16" i="10"/>
  <c r="G12" i="10"/>
  <c r="H12" i="10"/>
  <c r="I12" i="10"/>
  <c r="J12" i="10"/>
  <c r="M12" i="10"/>
  <c r="N12" i="10"/>
  <c r="O12" i="10"/>
  <c r="P12" i="10"/>
  <c r="Q12" i="10"/>
  <c r="T12" i="10"/>
  <c r="U12" i="10"/>
  <c r="V12" i="10"/>
  <c r="W12" i="10"/>
  <c r="X12" i="10"/>
  <c r="AA12" i="10"/>
  <c r="AB12" i="10"/>
  <c r="AC12" i="10"/>
  <c r="AD12" i="10"/>
  <c r="AE12" i="10"/>
  <c r="F12" i="10"/>
  <c r="B16" i="10"/>
  <c r="B13" i="10"/>
  <c r="CY13" i="10" s="1"/>
  <c r="DO13" i="10" s="1"/>
  <c r="EC13" i="10" s="1"/>
  <c r="B14" i="10"/>
  <c r="CY14" i="10" s="1"/>
  <c r="DO14" i="10" s="1"/>
  <c r="EC14" i="10" s="1"/>
  <c r="B15" i="10"/>
  <c r="CY15" i="10" s="1"/>
  <c r="DO15" i="10" s="1"/>
  <c r="EC15" i="10" s="1"/>
  <c r="B12" i="10"/>
  <c r="EI15" i="6"/>
  <c r="ED15" i="6"/>
  <c r="DU15" i="6"/>
  <c r="DP15" i="6"/>
  <c r="DC15" i="6"/>
  <c r="DE15" i="6" s="1"/>
  <c r="CZ15" i="6"/>
  <c r="CY15" i="6"/>
  <c r="DO15" i="6" s="1"/>
  <c r="EC15" i="6" s="1"/>
  <c r="CX15" i="6"/>
  <c r="DN15" i="6" s="1"/>
  <c r="EB15" i="6" s="1"/>
  <c r="EI14" i="6"/>
  <c r="ED14" i="6"/>
  <c r="DU14" i="6"/>
  <c r="DP14" i="6"/>
  <c r="DJ14" i="6"/>
  <c r="DF14" i="6" s="1"/>
  <c r="DC14" i="6"/>
  <c r="DE14" i="6" s="1"/>
  <c r="CZ14" i="6"/>
  <c r="CY14" i="6"/>
  <c r="DO14" i="6" s="1"/>
  <c r="EC14" i="6" s="1"/>
  <c r="CX14" i="6"/>
  <c r="DN14" i="6" s="1"/>
  <c r="EB14" i="6" s="1"/>
  <c r="A9" i="11"/>
  <c r="B4" i="9"/>
  <c r="CU17" i="10"/>
  <c r="CT17" i="10"/>
  <c r="CS17" i="10"/>
  <c r="CR17" i="10"/>
  <c r="CQ17" i="10"/>
  <c r="CP17" i="10"/>
  <c r="CO17" i="10"/>
  <c r="CN17" i="10"/>
  <c r="CM17" i="10"/>
  <c r="CL17" i="10"/>
  <c r="CK17" i="10"/>
  <c r="CJ17" i="10"/>
  <c r="CI17" i="10"/>
  <c r="CH17" i="10"/>
  <c r="CG17" i="10"/>
  <c r="CF17" i="10"/>
  <c r="CE17" i="10"/>
  <c r="CD17" i="10"/>
  <c r="CC17" i="10"/>
  <c r="CB17" i="10"/>
  <c r="CA17" i="10"/>
  <c r="BZ17" i="10"/>
  <c r="BY17" i="10"/>
  <c r="BX17" i="10"/>
  <c r="BW17" i="10"/>
  <c r="BV17" i="10"/>
  <c r="BU17" i="10"/>
  <c r="BT17" i="10"/>
  <c r="BS17" i="10"/>
  <c r="BR17" i="10"/>
  <c r="BQ17" i="10"/>
  <c r="BP17" i="10"/>
  <c r="BO17" i="10"/>
  <c r="BN17" i="10"/>
  <c r="BM17" i="10"/>
  <c r="BL17" i="10"/>
  <c r="BK17" i="10"/>
  <c r="BJ17" i="10"/>
  <c r="BI17" i="10"/>
  <c r="BH17" i="10"/>
  <c r="BG17" i="10"/>
  <c r="BF17" i="10"/>
  <c r="BE17" i="10"/>
  <c r="BD17" i="10"/>
  <c r="BC17" i="10"/>
  <c r="BB17" i="10"/>
  <c r="BA17" i="10"/>
  <c r="AZ17" i="10"/>
  <c r="AY17" i="10"/>
  <c r="AX17" i="10"/>
  <c r="AW17" i="10"/>
  <c r="AV17" i="10"/>
  <c r="AU17" i="10"/>
  <c r="AT17" i="10"/>
  <c r="AS17" i="10"/>
  <c r="AR17" i="10"/>
  <c r="AQ17" i="10"/>
  <c r="AP17" i="10"/>
  <c r="AO17" i="10"/>
  <c r="AN17" i="10"/>
  <c r="AM17" i="10"/>
  <c r="AL17" i="10"/>
  <c r="AK17" i="10"/>
  <c r="AJ17" i="10"/>
  <c r="EJ16" i="10"/>
  <c r="ED16" i="10"/>
  <c r="EB16" i="10"/>
  <c r="DV16" i="10"/>
  <c r="DP16" i="10"/>
  <c r="DO16" i="10"/>
  <c r="DF16" i="10"/>
  <c r="CZ16" i="10"/>
  <c r="CX16" i="10"/>
  <c r="EI15" i="10"/>
  <c r="ED15" i="10"/>
  <c r="DZ15" i="10"/>
  <c r="DV15" i="10" s="1"/>
  <c r="DU15" i="10"/>
  <c r="DF15" i="10"/>
  <c r="CX15" i="10"/>
  <c r="DN15" i="10" s="1"/>
  <c r="EB15" i="10" s="1"/>
  <c r="EI14" i="10"/>
  <c r="ED14" i="10"/>
  <c r="DU14" i="10"/>
  <c r="CX14" i="10"/>
  <c r="DN14" i="10" s="1"/>
  <c r="EB14" i="10" s="1"/>
  <c r="EI13" i="10"/>
  <c r="ED13" i="10"/>
  <c r="DU13" i="10"/>
  <c r="DP13" i="10"/>
  <c r="CZ13" i="10"/>
  <c r="CX13" i="10"/>
  <c r="DN13" i="10" s="1"/>
  <c r="EB13" i="10" s="1"/>
  <c r="EI12" i="10"/>
  <c r="ED12" i="10"/>
  <c r="DU12" i="10"/>
  <c r="DP12" i="10"/>
  <c r="DF12" i="10"/>
  <c r="CZ12" i="10"/>
  <c r="CY12" i="10"/>
  <c r="DO12" i="10" s="1"/>
  <c r="EC12" i="10" s="1"/>
  <c r="CX12" i="10"/>
  <c r="DN12" i="10" s="1"/>
  <c r="EB12" i="10" s="1"/>
  <c r="EN10" i="10"/>
  <c r="DZ10" i="10"/>
  <c r="G10" i="10"/>
  <c r="H10" i="10" s="1"/>
  <c r="F9" i="10"/>
  <c r="EJ4" i="10"/>
  <c r="DV4" i="10"/>
  <c r="DF4" i="10"/>
  <c r="EJ3" i="10"/>
  <c r="DV3" i="10"/>
  <c r="DF3" i="10"/>
  <c r="F5" i="9"/>
  <c r="E5" i="11" s="1"/>
  <c r="F3" i="9"/>
  <c r="E3" i="11" s="1"/>
  <c r="F4" i="9" l="1"/>
  <c r="B4" i="11"/>
  <c r="DF14" i="10"/>
  <c r="DF13" i="10"/>
  <c r="DF15" i="6"/>
  <c r="DH15" i="6" s="1"/>
  <c r="DH16" i="10"/>
  <c r="DC14" i="10"/>
  <c r="DE14" i="10" s="1"/>
  <c r="DC15" i="10"/>
  <c r="DE15" i="10" s="1"/>
  <c r="DH15" i="10" s="1"/>
  <c r="DC13" i="10"/>
  <c r="DE13" i="10" s="1"/>
  <c r="DZ12" i="10"/>
  <c r="G9" i="10"/>
  <c r="EN15" i="10"/>
  <c r="EJ15" i="10" s="1"/>
  <c r="EL15" i="10" s="1"/>
  <c r="DX15" i="10"/>
  <c r="DZ14" i="6"/>
  <c r="EN14" i="6" s="1"/>
  <c r="EJ14" i="6" s="1"/>
  <c r="EL14" i="6" s="1"/>
  <c r="DH14" i="6"/>
  <c r="EN15" i="6"/>
  <c r="EJ15" i="6" s="1"/>
  <c r="EL15" i="6" s="1"/>
  <c r="I10" i="10"/>
  <c r="H9" i="10"/>
  <c r="EN14" i="10"/>
  <c r="EJ14" i="10" s="1"/>
  <c r="EL14" i="10" s="1"/>
  <c r="DV14" i="10"/>
  <c r="DX14" i="10" s="1"/>
  <c r="EG16" i="10"/>
  <c r="DS16" i="10"/>
  <c r="DE12" i="10"/>
  <c r="DH12" i="10" s="1"/>
  <c r="EN13" i="10"/>
  <c r="EJ13" i="10" s="1"/>
  <c r="EL13" i="10" s="1"/>
  <c r="DH13" i="10" l="1"/>
  <c r="DH17" i="10" s="1"/>
  <c r="F2" i="9" s="1"/>
  <c r="DH14" i="10"/>
  <c r="EN12" i="10"/>
  <c r="EJ12" i="10" s="1"/>
  <c r="EL12" i="10" s="1"/>
  <c r="DV12" i="10"/>
  <c r="DX12" i="10" s="1"/>
  <c r="DV14" i="6"/>
  <c r="DX14" i="6" s="1"/>
  <c r="DT16" i="10"/>
  <c r="DU16" i="10" s="1"/>
  <c r="DX16" i="10" s="1"/>
  <c r="EH16" i="10"/>
  <c r="EI16" i="10" s="1"/>
  <c r="EL16" i="10" s="1"/>
  <c r="J10" i="10"/>
  <c r="I9" i="10"/>
  <c r="F7" i="9" l="1"/>
  <c r="F9" i="9" s="1"/>
  <c r="E2" i="11"/>
  <c r="E7" i="11" s="1"/>
  <c r="EL17" i="10"/>
  <c r="DX17" i="10"/>
  <c r="J9" i="10"/>
  <c r="K10" i="10"/>
  <c r="K9" i="10" l="1"/>
  <c r="L10" i="10"/>
  <c r="M10" i="10" l="1"/>
  <c r="L9" i="10"/>
  <c r="N10" i="10" l="1"/>
  <c r="M9" i="10"/>
  <c r="N9" i="10" l="1"/>
  <c r="O10" i="10"/>
  <c r="O9" i="10" l="1"/>
  <c r="P10" i="10"/>
  <c r="Q10" i="10" l="1"/>
  <c r="P9" i="10"/>
  <c r="R10" i="10" l="1"/>
  <c r="Q9" i="10"/>
  <c r="R9" i="10" l="1"/>
  <c r="S10" i="10"/>
  <c r="S9" i="10" l="1"/>
  <c r="T10" i="10"/>
  <c r="U10" i="10" l="1"/>
  <c r="T9" i="10"/>
  <c r="V10" i="10" l="1"/>
  <c r="U9" i="10"/>
  <c r="W10" i="10" l="1"/>
  <c r="V9" i="10"/>
  <c r="X10" i="10" l="1"/>
  <c r="W9" i="10"/>
  <c r="X9" i="10" l="1"/>
  <c r="Y10" i="10"/>
  <c r="Y9" i="10" l="1"/>
  <c r="Z10" i="10"/>
  <c r="Z9" i="10" l="1"/>
  <c r="AA10" i="10"/>
  <c r="AA9" i="10" l="1"/>
  <c r="AB10" i="10"/>
  <c r="AC10" i="10" l="1"/>
  <c r="AB9" i="10"/>
  <c r="AD10" i="10" l="1"/>
  <c r="AC9" i="10"/>
  <c r="AE10" i="10" l="1"/>
  <c r="AD9" i="10"/>
  <c r="AE9" i="10" l="1"/>
  <c r="AF10" i="10"/>
  <c r="AF9" i="10" l="1"/>
  <c r="AG10" i="10"/>
  <c r="AH10" i="10" l="1"/>
  <c r="AG9" i="10"/>
  <c r="AH9" i="10" l="1"/>
  <c r="AI10" i="10"/>
  <c r="AI9" i="10" l="1"/>
  <c r="AJ10" i="10"/>
  <c r="AK10" i="10" l="1"/>
  <c r="AJ9" i="10"/>
  <c r="AL10" i="10" l="1"/>
  <c r="AK9" i="10"/>
  <c r="AM10" i="10" l="1"/>
  <c r="AL9" i="10"/>
  <c r="AN10" i="10" l="1"/>
  <c r="AM9" i="10"/>
  <c r="AO10" i="10" l="1"/>
  <c r="AN9" i="10"/>
  <c r="AP10" i="10" l="1"/>
  <c r="AO9" i="10"/>
  <c r="AP9" i="10" l="1"/>
  <c r="AQ10" i="10"/>
  <c r="AQ9" i="10" l="1"/>
  <c r="AR10" i="10"/>
  <c r="AS10" i="10" l="1"/>
  <c r="AR9" i="10"/>
  <c r="AT10" i="10" l="1"/>
  <c r="AS9" i="10"/>
  <c r="AT9" i="10" l="1"/>
  <c r="AU10" i="10"/>
  <c r="AU9" i="10" l="1"/>
  <c r="AV10" i="10"/>
  <c r="AW10" i="10" l="1"/>
  <c r="AV9" i="10"/>
  <c r="AX10" i="10" l="1"/>
  <c r="AW9" i="10"/>
  <c r="AX9" i="10" l="1"/>
  <c r="AY10" i="10"/>
  <c r="AY9" i="10" l="1"/>
  <c r="AZ10" i="10"/>
  <c r="BA10" i="10" l="1"/>
  <c r="AZ9" i="10"/>
  <c r="BB10" i="10" l="1"/>
  <c r="BA9" i="10"/>
  <c r="BB9" i="10" l="1"/>
  <c r="BC10" i="10"/>
  <c r="BD10" i="10" l="1"/>
  <c r="BC9" i="10"/>
  <c r="BE10" i="10" l="1"/>
  <c r="BD9" i="10"/>
  <c r="BE9" i="10" l="1"/>
  <c r="BF10" i="10"/>
  <c r="BF9" i="10" l="1"/>
  <c r="BG10" i="10"/>
  <c r="BG9" i="10" l="1"/>
  <c r="BH10" i="10"/>
  <c r="BI10" i="10" l="1"/>
  <c r="BH9" i="10"/>
  <c r="BJ10" i="10" l="1"/>
  <c r="BI9" i="10"/>
  <c r="BK10" i="10" l="1"/>
  <c r="BJ9" i="10"/>
  <c r="BK9" i="10" l="1"/>
  <c r="BL10" i="10"/>
  <c r="BL9" i="10" l="1"/>
  <c r="BM10" i="10"/>
  <c r="BN10" i="10" l="1"/>
  <c r="BM9" i="10"/>
  <c r="BN9" i="10" l="1"/>
  <c r="BO10" i="10"/>
  <c r="BO9" i="10" l="1"/>
  <c r="BP10" i="10"/>
  <c r="BQ10" i="10" l="1"/>
  <c r="BP9" i="10"/>
  <c r="BR10" i="10" l="1"/>
  <c r="BQ9" i="10"/>
  <c r="BS10" i="10" l="1"/>
  <c r="BR9" i="10"/>
  <c r="BT10" i="10" l="1"/>
  <c r="BS9" i="10"/>
  <c r="BU10" i="10" l="1"/>
  <c r="BT9" i="10"/>
  <c r="BV10" i="10" l="1"/>
  <c r="BU9" i="10"/>
  <c r="BV9" i="10" l="1"/>
  <c r="BW10" i="10"/>
  <c r="BW9" i="10" l="1"/>
  <c r="BX10" i="10"/>
  <c r="BY10" i="10" l="1"/>
  <c r="BX9" i="10"/>
  <c r="BZ10" i="10" l="1"/>
  <c r="BY9" i="10"/>
  <c r="BZ9" i="10" l="1"/>
  <c r="CA10" i="10"/>
  <c r="CA9" i="10" l="1"/>
  <c r="CB10" i="10"/>
  <c r="CC10" i="10" l="1"/>
  <c r="CB9" i="10"/>
  <c r="CD10" i="10" l="1"/>
  <c r="CC9" i="10"/>
  <c r="CD9" i="10" l="1"/>
  <c r="CE10" i="10"/>
  <c r="CE9" i="10" l="1"/>
  <c r="CF10" i="10"/>
  <c r="CG10" i="10" l="1"/>
  <c r="CF9" i="10"/>
  <c r="CH10" i="10" l="1"/>
  <c r="CG9" i="10"/>
  <c r="CH9" i="10" l="1"/>
  <c r="CI10" i="10"/>
  <c r="CJ10" i="10" l="1"/>
  <c r="CI9" i="10"/>
  <c r="CJ9" i="10" l="1"/>
  <c r="CK10" i="10"/>
  <c r="CK9" i="10" l="1"/>
  <c r="CL10" i="10"/>
  <c r="CL9" i="10" l="1"/>
  <c r="CM10" i="10"/>
  <c r="CM9" i="10" l="1"/>
  <c r="CN10" i="10"/>
  <c r="CO10" i="10" l="1"/>
  <c r="CN9" i="10"/>
  <c r="CP10" i="10" l="1"/>
  <c r="CO9" i="10"/>
  <c r="CQ10" i="10" l="1"/>
  <c r="CP9" i="10"/>
  <c r="CR10" i="10" l="1"/>
  <c r="CQ9" i="10"/>
  <c r="CR9" i="10" l="1"/>
  <c r="CS10" i="10"/>
  <c r="CS9" i="10" l="1"/>
  <c r="CT10" i="10"/>
  <c r="CT9" i="10" l="1"/>
  <c r="CU10" i="10"/>
  <c r="CU9" i="10" s="1"/>
  <c r="F20" i="6" l="1"/>
  <c r="EI16" i="6" l="1"/>
  <c r="DJ12" i="6"/>
  <c r="EI12" i="6"/>
  <c r="EI13" i="6"/>
  <c r="ED13" i="6"/>
  <c r="ED16" i="6"/>
  <c r="DZ13" i="6"/>
  <c r="EN13" i="6" s="1"/>
  <c r="EJ13" i="6" s="1"/>
  <c r="DZ16" i="6"/>
  <c r="DV16" i="6" s="1"/>
  <c r="DZ12" i="6"/>
  <c r="EN12" i="6" s="1"/>
  <c r="EJ12" i="6" s="1"/>
  <c r="EN10" i="6"/>
  <c r="DZ10" i="6"/>
  <c r="CX16" i="6"/>
  <c r="DN16" i="6" s="1"/>
  <c r="EB16" i="6" s="1"/>
  <c r="DC13" i="6"/>
  <c r="DC16" i="6"/>
  <c r="DC12" i="6"/>
  <c r="AJ20" i="6"/>
  <c r="AK20" i="6"/>
  <c r="AL20" i="6"/>
  <c r="AM20" i="6"/>
  <c r="AN20" i="6"/>
  <c r="AO20" i="6"/>
  <c r="AP20" i="6"/>
  <c r="AQ20" i="6"/>
  <c r="AR20" i="6"/>
  <c r="AS20" i="6"/>
  <c r="AT20" i="6"/>
  <c r="AU20" i="6"/>
  <c r="AV20" i="6"/>
  <c r="AW20" i="6"/>
  <c r="AX20" i="6"/>
  <c r="AY20" i="6"/>
  <c r="AZ20" i="6"/>
  <c r="BA20" i="6"/>
  <c r="BB20" i="6"/>
  <c r="BC20" i="6"/>
  <c r="BD20" i="6"/>
  <c r="BE20" i="6"/>
  <c r="BF20" i="6"/>
  <c r="BG20" i="6"/>
  <c r="BH20" i="6"/>
  <c r="BI20" i="6"/>
  <c r="BJ20" i="6"/>
  <c r="BK20" i="6"/>
  <c r="BL20" i="6"/>
  <c r="BM20" i="6"/>
  <c r="BN20" i="6"/>
  <c r="BO20" i="6"/>
  <c r="BP20" i="6"/>
  <c r="BQ20" i="6"/>
  <c r="BR20" i="6"/>
  <c r="BS20" i="6"/>
  <c r="BT20" i="6"/>
  <c r="BU20" i="6"/>
  <c r="BV20" i="6"/>
  <c r="BW20" i="6"/>
  <c r="BX20" i="6"/>
  <c r="BY20" i="6"/>
  <c r="BZ20" i="6"/>
  <c r="CA20" i="6"/>
  <c r="CB20" i="6"/>
  <c r="CC20" i="6"/>
  <c r="CD20" i="6"/>
  <c r="CE20" i="6"/>
  <c r="CF20" i="6"/>
  <c r="CG20" i="6"/>
  <c r="CH20" i="6"/>
  <c r="CI20" i="6"/>
  <c r="CJ20" i="6"/>
  <c r="CK20" i="6"/>
  <c r="CL20" i="6"/>
  <c r="CM20" i="6"/>
  <c r="CN20" i="6"/>
  <c r="CO20" i="6"/>
  <c r="CP20" i="6"/>
  <c r="CQ20" i="6"/>
  <c r="CR20" i="6"/>
  <c r="CS20" i="6"/>
  <c r="CT20" i="6"/>
  <c r="CU20" i="6"/>
  <c r="EN19" i="6"/>
  <c r="EJ19" i="6" s="1"/>
  <c r="ED19" i="6"/>
  <c r="EC19" i="6"/>
  <c r="EB19" i="6"/>
  <c r="EJ18" i="6"/>
  <c r="ED18" i="6"/>
  <c r="EC18" i="6"/>
  <c r="EB18" i="6"/>
  <c r="EJ17" i="6"/>
  <c r="ED17" i="6"/>
  <c r="EC17" i="6"/>
  <c r="EB17" i="6"/>
  <c r="ED12" i="6"/>
  <c r="EJ4" i="6"/>
  <c r="EJ3" i="6"/>
  <c r="DZ19" i="6"/>
  <c r="DV19" i="6" s="1"/>
  <c r="DP19" i="6"/>
  <c r="DO19" i="6"/>
  <c r="DN19" i="6"/>
  <c r="DV18" i="6"/>
  <c r="DP18" i="6"/>
  <c r="DO18" i="6"/>
  <c r="DN18" i="6"/>
  <c r="DV17" i="6"/>
  <c r="DP17" i="6"/>
  <c r="DO17" i="6"/>
  <c r="DN17" i="6"/>
  <c r="DP13" i="6"/>
  <c r="DP12" i="6"/>
  <c r="DV4" i="6"/>
  <c r="DV3" i="6"/>
  <c r="EL13" i="6" l="1"/>
  <c r="DV12" i="6"/>
  <c r="DV13" i="6"/>
  <c r="DU16" i="6"/>
  <c r="DX16" i="6" s="1"/>
  <c r="DU12" i="6"/>
  <c r="EN16" i="6"/>
  <c r="EJ16" i="6" s="1"/>
  <c r="EL16" i="6" s="1"/>
  <c r="DU13" i="6"/>
  <c r="DX13" i="6" s="1"/>
  <c r="EL12" i="6"/>
  <c r="DX12" i="6" l="1"/>
  <c r="DF13" i="6"/>
  <c r="CZ13" i="6"/>
  <c r="CY13" i="6"/>
  <c r="DO13" i="6" s="1"/>
  <c r="EC13" i="6" s="1"/>
  <c r="CX13" i="6"/>
  <c r="DN13" i="6" s="1"/>
  <c r="EB13" i="6" s="1"/>
  <c r="DF12" i="6"/>
  <c r="CZ12" i="6"/>
  <c r="CY12" i="6"/>
  <c r="DO12" i="6" s="1"/>
  <c r="EC12" i="6" s="1"/>
  <c r="CX12" i="6"/>
  <c r="DN12" i="6" s="1"/>
  <c r="EB12" i="6" s="1"/>
  <c r="DF16" i="6"/>
  <c r="CY16" i="6"/>
  <c r="DO16" i="6" s="1"/>
  <c r="EC16" i="6" s="1"/>
  <c r="DE16" i="6" l="1"/>
  <c r="DE12" i="6"/>
  <c r="DH12" i="6" s="1"/>
  <c r="DE13" i="6"/>
  <c r="DH13" i="6" s="1"/>
  <c r="DJ19" i="6"/>
  <c r="DF19" i="6" s="1"/>
  <c r="DC19" i="6"/>
  <c r="CZ19" i="6"/>
  <c r="CY19" i="6"/>
  <c r="CX19" i="6"/>
  <c r="DF18" i="6"/>
  <c r="DC18" i="6"/>
  <c r="DD18" i="6" s="1"/>
  <c r="CZ18" i="6"/>
  <c r="CY18" i="6"/>
  <c r="CX18" i="6"/>
  <c r="DF17" i="6"/>
  <c r="DC17" i="6"/>
  <c r="CZ17" i="6"/>
  <c r="CY17" i="6"/>
  <c r="CX17" i="6"/>
  <c r="G10" i="6"/>
  <c r="F9" i="6"/>
  <c r="DF4" i="6"/>
  <c r="DF3" i="6"/>
  <c r="AF34" i="4"/>
  <c r="AL34" i="4" s="1"/>
  <c r="P26" i="2"/>
  <c r="AL41" i="4"/>
  <c r="AL39" i="4"/>
  <c r="AL38" i="4"/>
  <c r="AL37" i="4"/>
  <c r="AC37" i="4" s="1"/>
  <c r="AF37" i="4"/>
  <c r="AL36" i="4"/>
  <c r="AC36" i="4" s="1"/>
  <c r="AF36" i="4"/>
  <c r="AF35" i="4"/>
  <c r="AF33" i="4"/>
  <c r="AC33" i="4"/>
  <c r="AF32" i="4"/>
  <c r="AC32" i="4"/>
  <c r="AF31" i="4"/>
  <c r="AC31" i="4"/>
  <c r="AL30" i="4"/>
  <c r="AC30" i="4" s="1"/>
  <c r="AF30" i="4"/>
  <c r="AL29" i="4"/>
  <c r="AF29" i="4"/>
  <c r="AC29" i="4"/>
  <c r="AL28" i="4"/>
  <c r="AC28" i="4" s="1"/>
  <c r="AF28" i="4"/>
  <c r="AL27" i="4"/>
  <c r="AF27" i="4"/>
  <c r="AC27" i="4"/>
  <c r="AL26" i="4"/>
  <c r="AF26" i="4"/>
  <c r="AC26" i="4"/>
  <c r="AL25" i="4"/>
  <c r="AF25" i="4"/>
  <c r="AC25" i="4"/>
  <c r="AL24" i="4"/>
  <c r="AF24" i="4"/>
  <c r="AC24" i="4"/>
  <c r="AL23" i="4"/>
  <c r="AF23" i="4"/>
  <c r="AC23" i="4"/>
  <c r="AL22" i="4"/>
  <c r="AF22" i="4"/>
  <c r="AC22" i="4"/>
  <c r="AL21" i="4"/>
  <c r="AF21" i="4"/>
  <c r="AC21" i="4"/>
  <c r="AL20" i="4"/>
  <c r="AF20" i="4"/>
  <c r="AC20" i="4"/>
  <c r="AL19" i="4"/>
  <c r="AF19" i="4"/>
  <c r="AC19" i="4"/>
  <c r="AL18" i="4"/>
  <c r="AF18" i="4"/>
  <c r="AC18" i="4"/>
  <c r="AL17" i="4"/>
  <c r="AF17" i="4"/>
  <c r="AC17" i="4"/>
  <c r="AL16" i="4"/>
  <c r="AF16" i="4"/>
  <c r="AC16" i="4"/>
  <c r="H10" i="6" l="1"/>
  <c r="EG17" i="6"/>
  <c r="DS17" i="6"/>
  <c r="DT17" i="6" s="1"/>
  <c r="DU17" i="6" s="1"/>
  <c r="DX17" i="6" s="1"/>
  <c r="DS19" i="6"/>
  <c r="EG19" i="6"/>
  <c r="EG18" i="6"/>
  <c r="EH18" i="6" s="1"/>
  <c r="DS18" i="6"/>
  <c r="DT18" i="6" s="1"/>
  <c r="DU18" i="6" s="1"/>
  <c r="DX18" i="6" s="1"/>
  <c r="G9" i="6"/>
  <c r="DH16" i="6"/>
  <c r="AL31" i="4"/>
  <c r="DD19" i="6"/>
  <c r="DE19" i="6" s="1"/>
  <c r="DH19" i="6" s="1"/>
  <c r="DE18" i="6"/>
  <c r="DH18" i="6" s="1"/>
  <c r="DD17" i="6"/>
  <c r="DE17" i="6" s="1"/>
  <c r="DH17" i="6" s="1"/>
  <c r="AL32" i="4"/>
  <c r="AL33" i="4"/>
  <c r="EI18" i="6" l="1"/>
  <c r="EL18" i="6" s="1"/>
  <c r="DT19" i="6"/>
  <c r="DU19" i="6" s="1"/>
  <c r="DX19" i="6" s="1"/>
  <c r="DX20" i="6" s="1"/>
  <c r="EH19" i="6"/>
  <c r="EI19" i="6" s="1"/>
  <c r="EL19" i="6" s="1"/>
  <c r="EH17" i="6"/>
  <c r="EI17" i="6" s="1"/>
  <c r="EL17" i="6" s="1"/>
  <c r="H9" i="6"/>
  <c r="I10" i="6"/>
  <c r="EL20" i="6" l="1"/>
  <c r="DH20" i="6"/>
  <c r="B2" i="9" s="1"/>
  <c r="B2" i="11" s="1"/>
  <c r="I9" i="6"/>
  <c r="J10" i="6"/>
  <c r="B7" i="9" l="1"/>
  <c r="B9" i="9" s="1"/>
  <c r="B9" i="11" s="1"/>
  <c r="B7" i="11"/>
  <c r="AL35" i="4"/>
  <c r="AC35" i="4" s="1"/>
  <c r="K10" i="6"/>
  <c r="J9" i="6"/>
  <c r="L10" i="6" l="1"/>
  <c r="K9" i="6"/>
  <c r="L9" i="6" l="1"/>
  <c r="M10" i="6"/>
  <c r="M9" i="6" l="1"/>
  <c r="N10" i="6"/>
  <c r="O10" i="6" l="1"/>
  <c r="N9" i="6"/>
  <c r="O9" i="6" l="1"/>
  <c r="P10" i="6"/>
  <c r="P9" i="6" l="1"/>
  <c r="Q10" i="6"/>
  <c r="Q9" i="6" l="1"/>
  <c r="R10" i="6"/>
  <c r="S10" i="6" l="1"/>
  <c r="R9" i="6"/>
  <c r="T10" i="6" l="1"/>
  <c r="S9" i="6"/>
  <c r="T9" i="6" l="1"/>
  <c r="U10" i="6"/>
  <c r="U9" i="6" l="1"/>
  <c r="V10" i="6"/>
  <c r="W10" i="6" l="1"/>
  <c r="V9" i="6"/>
  <c r="W9" i="6" l="1"/>
  <c r="X10" i="6"/>
  <c r="X9" i="6" l="1"/>
  <c r="Y10" i="6"/>
  <c r="Y9" i="6" l="1"/>
  <c r="Z10" i="6"/>
  <c r="AA10" i="6" l="1"/>
  <c r="Z9" i="6"/>
  <c r="AB10" i="6" l="1"/>
  <c r="AA9" i="6"/>
  <c r="AB9" i="6" l="1"/>
  <c r="AC10" i="6"/>
  <c r="AC9" i="6" l="1"/>
  <c r="AD10" i="6"/>
  <c r="AD9" i="6" l="1"/>
  <c r="AE10" i="6"/>
  <c r="AE9" i="6" l="1"/>
  <c r="AF10" i="6"/>
  <c r="AF9" i="6" l="1"/>
  <c r="AG10" i="6"/>
  <c r="AG9" i="6" l="1"/>
  <c r="AH10" i="6"/>
  <c r="AI10" i="6" l="1"/>
  <c r="AH9" i="6"/>
  <c r="AJ10" i="6" l="1"/>
  <c r="AI9" i="6"/>
  <c r="AJ9" i="6" l="1"/>
  <c r="AK10" i="6"/>
  <c r="AK9" i="6" l="1"/>
  <c r="AL10" i="6"/>
  <c r="AL9" i="6" l="1"/>
  <c r="AM10" i="6"/>
  <c r="AM9" i="6" l="1"/>
  <c r="AN10" i="6"/>
  <c r="AN9" i="6" l="1"/>
  <c r="AO10" i="6"/>
  <c r="AO9" i="6" l="1"/>
  <c r="AP10" i="6"/>
  <c r="AQ10" i="6" l="1"/>
  <c r="AP9" i="6"/>
  <c r="AR10" i="6" l="1"/>
  <c r="AQ9" i="6"/>
  <c r="AR9" i="6" l="1"/>
  <c r="AS10" i="6"/>
  <c r="AS9" i="6" l="1"/>
  <c r="AT10" i="6"/>
  <c r="AU10" i="6" l="1"/>
  <c r="AT9" i="6"/>
  <c r="AU9" i="6" l="1"/>
  <c r="AV10" i="6"/>
  <c r="AV9" i="6" l="1"/>
  <c r="AW10" i="6"/>
  <c r="AW9" i="6" l="1"/>
  <c r="AX10" i="6"/>
  <c r="AY10" i="6" l="1"/>
  <c r="AX9" i="6"/>
  <c r="AZ10" i="6" l="1"/>
  <c r="AY9" i="6"/>
  <c r="AZ9" i="6" l="1"/>
  <c r="BA10" i="6"/>
  <c r="BA9" i="6" l="1"/>
  <c r="BB10" i="6"/>
  <c r="BC10" i="6" l="1"/>
  <c r="BB9" i="6"/>
  <c r="BC9" i="6" l="1"/>
  <c r="BD10" i="6"/>
  <c r="BD9" i="6" l="1"/>
  <c r="BE10" i="6"/>
  <c r="BE9" i="6" l="1"/>
  <c r="BF10" i="6"/>
  <c r="BG10" i="6" l="1"/>
  <c r="BF9" i="6"/>
  <c r="BH10" i="6" l="1"/>
  <c r="BG9" i="6"/>
  <c r="BH9" i="6" l="1"/>
  <c r="BI10" i="6"/>
  <c r="BI9" i="6" l="1"/>
  <c r="BJ10" i="6"/>
  <c r="BJ9" i="6" l="1"/>
  <c r="BK10" i="6"/>
  <c r="BK9" i="6" l="1"/>
  <c r="BL10" i="6"/>
  <c r="BL9" i="6" l="1"/>
  <c r="BM10" i="6"/>
  <c r="BM9" i="6" l="1"/>
  <c r="BN10" i="6"/>
  <c r="BO10" i="6" l="1"/>
  <c r="BN9" i="6"/>
  <c r="BP10" i="6" l="1"/>
  <c r="BO9" i="6"/>
  <c r="BP9" i="6" l="1"/>
  <c r="BQ10" i="6"/>
  <c r="BQ9" i="6" l="1"/>
  <c r="BR10" i="6"/>
  <c r="BS10" i="6" l="1"/>
  <c r="BR9" i="6"/>
  <c r="BS9" i="6" l="1"/>
  <c r="BT10" i="6"/>
  <c r="BT9" i="6" l="1"/>
  <c r="BU10" i="6"/>
  <c r="BU9" i="6" l="1"/>
  <c r="BV10" i="6"/>
  <c r="BW10" i="6" l="1"/>
  <c r="BV9" i="6"/>
  <c r="BX10" i="6" l="1"/>
  <c r="BW9" i="6"/>
  <c r="BX9" i="6" l="1"/>
  <c r="BY10" i="6"/>
  <c r="BY9" i="6" l="1"/>
  <c r="BZ10" i="6"/>
  <c r="BZ9" i="6" l="1"/>
  <c r="CA10" i="6"/>
  <c r="CA9" i="6" l="1"/>
  <c r="CB10" i="6"/>
  <c r="CB9" i="6" l="1"/>
  <c r="CC10" i="6"/>
  <c r="CC9" i="6" l="1"/>
  <c r="CD10" i="6"/>
  <c r="CE10" i="6" l="1"/>
  <c r="CD9" i="6"/>
  <c r="CF10" i="6" l="1"/>
  <c r="CE9" i="6"/>
  <c r="CF9" i="6" l="1"/>
  <c r="CG10" i="6"/>
  <c r="CG9" i="6" l="1"/>
  <c r="CH10" i="6"/>
  <c r="CI10" i="6" l="1"/>
  <c r="CH9" i="6"/>
  <c r="CI9" i="6" l="1"/>
  <c r="CJ10" i="6"/>
  <c r="CJ9" i="6" l="1"/>
  <c r="CK10" i="6"/>
  <c r="CK9" i="6" l="1"/>
  <c r="CL10" i="6"/>
  <c r="CM10" i="6" l="1"/>
  <c r="CL9" i="6"/>
  <c r="CN10" i="6" l="1"/>
  <c r="CM9" i="6"/>
  <c r="CN9" i="6" l="1"/>
  <c r="CO10" i="6"/>
  <c r="CO9" i="6" l="1"/>
  <c r="CP10" i="6"/>
  <c r="CQ10" i="6" l="1"/>
  <c r="CP9" i="6"/>
  <c r="CQ9" i="6" l="1"/>
  <c r="CR10" i="6"/>
  <c r="CR9" i="6" l="1"/>
  <c r="CS10" i="6"/>
  <c r="CS9" i="6" l="1"/>
  <c r="CT10" i="6"/>
  <c r="CU10" i="6" l="1"/>
  <c r="CT9" i="6"/>
  <c r="CU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Risoterm - Gabriel</author>
    <author>lvnf@msn.com</author>
  </authors>
  <commentList>
    <comment ref="DU10" authorId="0" shapeId="0" xr:uid="{3A37118D-A185-4A02-830A-58B4A9BCEAB4}">
      <text>
        <r>
          <rPr>
            <b/>
            <sz val="9"/>
            <color indexed="81"/>
            <rFont val="Segoe UI"/>
            <family val="2"/>
          </rPr>
          <t>02 HORAS POR DIA</t>
        </r>
      </text>
    </comment>
    <comment ref="EK10" authorId="1" shapeId="0" xr:uid="{7FCB47D2-B8DB-486D-8DA9-50ACD5275CD1}">
      <text>
        <r>
          <rPr>
            <sz val="9"/>
            <color indexed="81"/>
            <rFont val="Segoe UI"/>
            <family val="2"/>
          </rPr>
          <t xml:space="preserve">
</t>
        </r>
        <r>
          <rPr>
            <b/>
            <u/>
            <sz val="16"/>
            <color indexed="81"/>
            <rFont val="Segoe UI"/>
            <family val="2"/>
          </rPr>
          <t xml:space="preserve">item 10.2
</t>
        </r>
        <r>
          <rPr>
            <sz val="18"/>
            <color indexed="81"/>
            <rFont val="Segoe UI"/>
            <family val="2"/>
          </rPr>
          <t xml:space="preserve">Todos os dias (07h30min às 18h30min), em regime de 10hs, de segunda a sexta feira. Nota - 3 </t>
        </r>
      </text>
    </comment>
    <comment ref="DJ13" authorId="0" shapeId="0" xr:uid="{FBE9067E-2D78-4EA5-89F2-2931DB4E18D0}">
      <text>
        <r>
          <rPr>
            <b/>
            <sz val="9"/>
            <color indexed="81"/>
            <rFont val="Segoe UI"/>
            <family val="2"/>
          </rPr>
          <t>AJUSTADO PQ PINTOR NA CONVENÇÃO É UM POUCO ABAIXO DO PEDREIRO</t>
        </r>
      </text>
    </comment>
    <comment ref="DJ15" authorId="0" shapeId="0" xr:uid="{9F13F478-15C0-4000-A96C-E885E53EC8B1}">
      <text>
        <r>
          <rPr>
            <b/>
            <sz val="9"/>
            <color indexed="81"/>
            <rFont val="Segoe UI"/>
            <family val="2"/>
          </rPr>
          <t>AJUSTADO PQ PINTOR NA CONVENÇÃO É UM POUCO ABAIXO DO PEDREIRO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Risoterm - Gabriel</author>
    <author>lvnf@msn.com</author>
  </authors>
  <commentList>
    <comment ref="DU10" authorId="0" shapeId="0" xr:uid="{BB1ADA18-F481-45F1-9E37-B3E272625229}">
      <text>
        <r>
          <rPr>
            <b/>
            <sz val="9"/>
            <color indexed="81"/>
            <rFont val="Segoe UI"/>
            <family val="2"/>
          </rPr>
          <t>02 HORAS POR DIA</t>
        </r>
      </text>
    </comment>
    <comment ref="EK10" authorId="1" shapeId="0" xr:uid="{9DDEF482-0EEC-49EE-A89C-A954B4BB8BE7}">
      <text>
        <r>
          <rPr>
            <sz val="9"/>
            <color indexed="81"/>
            <rFont val="Segoe UI"/>
            <family val="2"/>
          </rPr>
          <t xml:space="preserve">
</t>
        </r>
        <r>
          <rPr>
            <b/>
            <u/>
            <sz val="16"/>
            <color indexed="81"/>
            <rFont val="Segoe UI"/>
            <family val="2"/>
          </rPr>
          <t xml:space="preserve">item 10.2
</t>
        </r>
        <r>
          <rPr>
            <sz val="18"/>
            <color indexed="81"/>
            <rFont val="Segoe UI"/>
            <family val="2"/>
          </rPr>
          <t xml:space="preserve">Todos os dias (07h30min às 18h30min), em regime de 10hs, de segunda a sexta feira. Nota - 3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Risoterm - Gabriel</author>
  </authors>
  <commentList>
    <comment ref="B3" authorId="0" shapeId="0" xr:uid="{BFA8B7EF-5614-48A1-B3C3-79E5258CCD29}">
      <text>
        <r>
          <rPr>
            <b/>
            <sz val="9"/>
            <color indexed="81"/>
            <rFont val="Segoe UI"/>
            <family val="2"/>
          </rPr>
          <t xml:space="preserve">20% LUCRO
17% NF
</t>
        </r>
      </text>
    </comment>
    <comment ref="F3" authorId="0" shapeId="0" xr:uid="{7EBC4BA6-2771-4983-8318-391AC250FE16}">
      <text>
        <r>
          <rPr>
            <b/>
            <sz val="9"/>
            <color indexed="81"/>
            <rFont val="Segoe UI"/>
            <family val="2"/>
          </rPr>
          <t>20% LUCRO
17% NF
FRETE SERÁ COM CAMINHÃO</t>
        </r>
      </text>
    </comment>
    <comment ref="B4" authorId="0" shapeId="0" xr:uid="{87EBEE09-E50C-4571-8751-E6F90330ADA8}">
      <text>
        <r>
          <rPr>
            <b/>
            <sz val="9"/>
            <color indexed="81"/>
            <rFont val="Segoe UI"/>
            <family val="2"/>
          </rPr>
          <t>COTAÇÃO LOCALIZA + 17% IMPOSTO</t>
        </r>
      </text>
    </comment>
    <comment ref="F4" authorId="0" shapeId="0" xr:uid="{64F2BEAC-CBF6-4156-BE0D-A84C218C83D6}">
      <text>
        <r>
          <rPr>
            <b/>
            <sz val="9"/>
            <color indexed="81"/>
            <rFont val="Segoe UI"/>
            <family val="2"/>
          </rPr>
          <t>COTAÇÃO LOCALIZA + 17% IMPOSTO</t>
        </r>
      </text>
    </comment>
    <comment ref="B5" authorId="0" shapeId="0" xr:uid="{D3C7CB91-C502-4643-8177-66925EECB4D5}">
      <text>
        <r>
          <rPr>
            <b/>
            <sz val="9"/>
            <color indexed="81"/>
            <rFont val="Segoe UI"/>
            <family val="2"/>
          </rPr>
          <t>3000 KM
CONSUMO MÉDIO 12 KM / L
VALOR DA GASOLINA = 6,50
17% IMPOSTO NF</t>
        </r>
      </text>
    </comment>
    <comment ref="F5" authorId="0" shapeId="0" xr:uid="{C5F2CC9F-50E9-4B3A-9FA4-76805952E3D1}">
      <text>
        <r>
          <rPr>
            <b/>
            <sz val="9"/>
            <color indexed="81"/>
            <rFont val="Segoe UI"/>
            <family val="2"/>
          </rPr>
          <t>3000 KM
CONSUMO MÉDIO 12 KM / L
VALOR DA GASOLINA = 6,50
17% IMPOSTO NF</t>
        </r>
      </text>
    </comment>
    <comment ref="B6" authorId="0" shapeId="0" xr:uid="{198C0C05-D944-4853-8FFD-527756B38513}">
      <text>
        <r>
          <rPr>
            <b/>
            <sz val="9"/>
            <color indexed="81"/>
            <rFont val="Segoe UI"/>
            <family val="2"/>
          </rPr>
          <t xml:space="preserve">acrescido 30% em relação ao custo calculado de Camaçari. </t>
        </r>
      </text>
    </comment>
    <comment ref="F6" authorId="0" shapeId="0" xr:uid="{1C29974E-BB8A-4A1D-8C90-EDF5F383614C}">
      <text>
        <r>
          <rPr>
            <b/>
            <sz val="9"/>
            <color indexed="81"/>
            <rFont val="Segoe UI"/>
            <family val="2"/>
          </rPr>
          <t>3000 KM
CONSUMO MÉDIO 12 KM / L
VALOR DA GASOLINA = 6,50
17% IMPOSTO NF</t>
        </r>
      </text>
    </comment>
  </commentList>
</comments>
</file>

<file path=xl/sharedStrings.xml><?xml version="1.0" encoding="utf-8"?>
<sst xmlns="http://schemas.openxmlformats.org/spreadsheetml/2006/main" count="392" uniqueCount="178">
  <si>
    <t>TOTAL</t>
  </si>
  <si>
    <t>ÁREA</t>
  </si>
  <si>
    <t>ITEM</t>
  </si>
  <si>
    <t>PESO (KG)</t>
  </si>
  <si>
    <t>LARG.</t>
  </si>
  <si>
    <t>ALT.</t>
  </si>
  <si>
    <t>LOCAL</t>
  </si>
  <si>
    <t>ETAPA</t>
  </si>
  <si>
    <t>QTD</t>
  </si>
  <si>
    <t>VALOR ITEM</t>
  </si>
  <si>
    <t>% MD</t>
  </si>
  <si>
    <t>SUBTOTAL</t>
  </si>
  <si>
    <t>DIAS</t>
  </si>
  <si>
    <t>ISOLADOR</t>
  </si>
  <si>
    <t>FATOR</t>
  </si>
  <si>
    <t>AS - Autorização de Serviço</t>
  </si>
  <si>
    <t>AS</t>
  </si>
  <si>
    <t>DATA DE EMISSÃO</t>
  </si>
  <si>
    <t>CONTRATADA:</t>
  </si>
  <si>
    <t>Risoterm Isolantes Térmicos Ltda</t>
  </si>
  <si>
    <t>CONTRATO</t>
  </si>
  <si>
    <t>CNPJ:</t>
  </si>
  <si>
    <t>EMAIL:</t>
  </si>
  <si>
    <t>wilian@risoterm.com.br</t>
  </si>
  <si>
    <t>CONTATO:</t>
  </si>
  <si>
    <t>FONE:</t>
  </si>
  <si>
    <t>71 981867575</t>
  </si>
  <si>
    <t>DESCRIÇÃO DO SERVIÇO:</t>
  </si>
  <si>
    <t>Item</t>
  </si>
  <si>
    <t>Linha</t>
  </si>
  <si>
    <t>Descrição</t>
  </si>
  <si>
    <t>Un</t>
  </si>
  <si>
    <t>Quant.</t>
  </si>
  <si>
    <t>Valor Unit./Fator</t>
  </si>
  <si>
    <t xml:space="preserve">Total </t>
  </si>
  <si>
    <t>1</t>
  </si>
  <si>
    <t>2</t>
  </si>
  <si>
    <t>3</t>
  </si>
  <si>
    <t>4</t>
  </si>
  <si>
    <t>5</t>
  </si>
  <si>
    <t>7</t>
  </si>
  <si>
    <t>8</t>
  </si>
  <si>
    <t>9</t>
  </si>
  <si>
    <t>10</t>
  </si>
  <si>
    <t>11</t>
  </si>
  <si>
    <t>12</t>
  </si>
  <si>
    <t>13</t>
  </si>
  <si>
    <t>14</t>
  </si>
  <si>
    <t>15</t>
  </si>
  <si>
    <t>16</t>
  </si>
  <si>
    <t>17</t>
  </si>
  <si>
    <t>18</t>
  </si>
  <si>
    <t>19</t>
  </si>
  <si>
    <t>20</t>
  </si>
  <si>
    <t>OBSERVAÇÕES</t>
  </si>
  <si>
    <t>TOTAL DA "AS"</t>
  </si>
  <si>
    <t xml:space="preserve">  N°  </t>
  </si>
  <si>
    <t>APROVAÇÃO DA A.S</t>
  </si>
  <si>
    <t>ASS.:</t>
  </si>
  <si>
    <t>EMPRESA</t>
  </si>
  <si>
    <t>SOLICITANTE</t>
  </si>
  <si>
    <t>APROVADOR ACELEN</t>
  </si>
  <si>
    <t>Data: _____/_____/_____</t>
  </si>
  <si>
    <t>EFETIVO MÉDIO</t>
  </si>
  <si>
    <t>informar proporção</t>
  </si>
  <si>
    <t>VALOR HN</t>
  </si>
  <si>
    <t>FINILEIRO</t>
  </si>
  <si>
    <t>SQ</t>
  </si>
  <si>
    <t>DESCRIÇÃO</t>
  </si>
  <si>
    <t>PESO</t>
  </si>
  <si>
    <t>ATIVIDADE</t>
  </si>
  <si>
    <t>FUNÇÃO</t>
  </si>
  <si>
    <t>HH TOTAL</t>
  </si>
  <si>
    <t>INDÍCE</t>
  </si>
  <si>
    <t>SEQ</t>
  </si>
  <si>
    <t>DENS. (kg/m³)</t>
  </si>
  <si>
    <t>ESP</t>
  </si>
  <si>
    <t>VOL</t>
  </si>
  <si>
    <t>6</t>
  </si>
  <si>
    <t>REMOÇÃO DE MANTA</t>
  </si>
  <si>
    <t>APLICAÇÃO DE MASSA ANTICORROSIVA</t>
  </si>
  <si>
    <t>INSTALAÇÃO DE PAINEL FLEXÍVEL 64 KG/M³</t>
  </si>
  <si>
    <t>INSTALAÇÃO DE MANTA DE 96 KG/M³</t>
  </si>
  <si>
    <t>INSTALAÇÃO DE MANTA DE 128 KG/M³</t>
  </si>
  <si>
    <t>APLICAÇÃO DE COAT</t>
  </si>
  <si>
    <t>DIAM</t>
  </si>
  <si>
    <t>2.1</t>
  </si>
  <si>
    <t>3.1</t>
  </si>
  <si>
    <t>2.3</t>
  </si>
  <si>
    <t>3.16</t>
  </si>
  <si>
    <t>DEMOLIÇÃO DE CONCRETO REFRATÁRIO</t>
  </si>
  <si>
    <t>APLICAÇÃO DE CONCRETO REFRATÁRIO</t>
  </si>
  <si>
    <t>MONTAGEM DE TIJOLO REFRATÁRIO</t>
  </si>
  <si>
    <t>3.2</t>
  </si>
  <si>
    <t>DEMOLIÇÃO DE TIJOLO REFRATÁRIO</t>
  </si>
  <si>
    <t>3.5</t>
  </si>
  <si>
    <t>3.8</t>
  </si>
  <si>
    <t>COM.</t>
  </si>
  <si>
    <t>3.11</t>
  </si>
  <si>
    <t>3.13</t>
  </si>
  <si>
    <t>REFRAT.</t>
  </si>
  <si>
    <t>m³</t>
  </si>
  <si>
    <t>KG</t>
  </si>
  <si>
    <t>DEMOLIÇÃO DE CONCRETO REFRATÁRIO - FIREPROOFING</t>
  </si>
  <si>
    <t>APLICAÇÃO DE CONCRETO REFRATÁRIO - FIREPROOFING</t>
  </si>
  <si>
    <t>-</t>
  </si>
  <si>
    <t>3.14</t>
  </si>
  <si>
    <t>HH</t>
  </si>
  <si>
    <t xml:space="preserve">SERVIÇOS DE REFRATARISTA </t>
  </si>
  <si>
    <t>SERVIÇOS DE OBSERVADOR DE SEGURANÇA</t>
  </si>
  <si>
    <t>SERVIÇOS DE SUPERVISÃO</t>
  </si>
  <si>
    <t>DIFERENÇA DE HE - SERVIÇOS DE REFRATÁRIO</t>
  </si>
  <si>
    <t>DIFERENÇA DE HE - ENCARREGADO</t>
  </si>
  <si>
    <t>DIFERENÇA DE HE - TÉCNICO DE SEGURANÇA</t>
  </si>
  <si>
    <t>5.4</t>
  </si>
  <si>
    <t>4.6</t>
  </si>
  <si>
    <t>4.1</t>
  </si>
  <si>
    <t>4.4</t>
  </si>
  <si>
    <t>4.2</t>
  </si>
  <si>
    <t>4.3</t>
  </si>
  <si>
    <t>PRÊMIO DE PARADA</t>
  </si>
  <si>
    <t>MOB. E DESMOB. DE COLABORADOR DE REVEST.O REFRATÁRIO</t>
  </si>
  <si>
    <t>1.1</t>
  </si>
  <si>
    <t>VGL</t>
  </si>
  <si>
    <t xml:space="preserve"> Larissa Mesquita / Wilian Fernandes </t>
  </si>
  <si>
    <t>REMOÇÃO E RECOMPOSIÇÃO DE ISOLAMENTO E REFRATÁRIO FORNO B-3001</t>
  </si>
  <si>
    <t>NÃO ESTÁ SENDO CONTEMPLADO O FORNECIMENTO DE MATERIAL PARA OS BLOCOS DOS QUEIMADORES</t>
  </si>
  <si>
    <t>CONCRETO PARA BVS</t>
  </si>
  <si>
    <t>CONCRETOPARA VISORES</t>
  </si>
  <si>
    <t>MASSA ANTICORROSIVA PARA BV'S e VISORES</t>
  </si>
  <si>
    <t>21</t>
  </si>
  <si>
    <t>22</t>
  </si>
  <si>
    <t>23</t>
  </si>
  <si>
    <t>GRAMPO RANHURADO</t>
  </si>
  <si>
    <t>24</t>
  </si>
  <si>
    <t>REVEST. REFTAT.</t>
  </si>
  <si>
    <t>TEC. SEG</t>
  </si>
  <si>
    <t>OBSERVADOR</t>
  </si>
  <si>
    <t>ENGENHEIRO</t>
  </si>
  <si>
    <t>FATOR AJUSTE</t>
  </si>
  <si>
    <t>ÁREA (M² )</t>
  </si>
  <si>
    <t>PREV. MOD</t>
  </si>
  <si>
    <t>TOTAL MÃO-DE-OBRA</t>
  </si>
  <si>
    <r>
      <t xml:space="preserve">ESTIMATIVA DE CUSTO SERVIÇO DE REFRATÁRIO ( </t>
    </r>
    <r>
      <rPr>
        <b/>
        <sz val="20"/>
        <color rgb="FFFF0000"/>
        <rFont val="Calibri"/>
        <family val="2"/>
        <scheme val="minor"/>
      </rPr>
      <t>HE - SEG À SEX</t>
    </r>
    <r>
      <rPr>
        <b/>
        <sz val="20"/>
        <color theme="1"/>
        <rFont val="Calibri"/>
        <family val="2"/>
        <scheme val="minor"/>
      </rPr>
      <t>)</t>
    </r>
  </si>
  <si>
    <t>MONTAGEM E DESMONTAGEM DE ANDAIME</t>
  </si>
  <si>
    <t>ESTIMATIVA DE CUSTO SERVIÇO DE EQUIPE DE ANDAIME</t>
  </si>
  <si>
    <r>
      <t xml:space="preserve">ESTIMATIVA DE CUSTO SERVIÇO DE REFRATÁRIO ( </t>
    </r>
    <r>
      <rPr>
        <b/>
        <sz val="20"/>
        <color rgb="FFFF0000"/>
        <rFont val="Calibri"/>
        <family val="2"/>
        <scheme val="minor"/>
      </rPr>
      <t>HE - SÁB</t>
    </r>
    <r>
      <rPr>
        <b/>
        <sz val="20"/>
        <color theme="1"/>
        <rFont val="Calibri"/>
        <family val="2"/>
        <scheme val="minor"/>
      </rPr>
      <t>)</t>
    </r>
  </si>
  <si>
    <t>RESUMO</t>
  </si>
  <si>
    <t>VALOR SPOT</t>
  </si>
  <si>
    <t>X</t>
  </si>
  <si>
    <t>ORÇAMENTO ROHR DETEN</t>
  </si>
  <si>
    <t>TOTAL 03 MESES</t>
  </si>
  <si>
    <t>TOTAL MÊS</t>
  </si>
  <si>
    <t>VALOR NORMAL</t>
  </si>
  <si>
    <t xml:space="preserve">VALOR </t>
  </si>
  <si>
    <t>AJUDANTE - Candeias</t>
  </si>
  <si>
    <t>PINTOR IND.  - Candeias</t>
  </si>
  <si>
    <t>AJUDANTE - Catu</t>
  </si>
  <si>
    <t>PINTOR IND.  - Catu</t>
  </si>
  <si>
    <t>ENCARREGADO - Geral</t>
  </si>
  <si>
    <t>PINTURA INDUSTRIAL</t>
  </si>
  <si>
    <t>ESTIMATIVA DE CUSTO EQUIPES DE PINTURA</t>
  </si>
  <si>
    <t>PINTURA</t>
  </si>
  <si>
    <t>MATERIAL DE CONSUMO (mês)</t>
  </si>
  <si>
    <r>
      <t>Lixa (15 folhas por dia):</t>
    </r>
    <r>
      <rPr>
        <sz val="11"/>
        <color theme="1"/>
        <rFont val="Calibri"/>
        <family val="2"/>
        <scheme val="minor"/>
      </rPr>
      <t xml:space="preserve"> 330 folhas</t>
    </r>
  </si>
  <si>
    <t>VALOR TOTAL</t>
  </si>
  <si>
    <r>
      <t>Fita Crepe (1 rolo por dia):</t>
    </r>
    <r>
      <rPr>
        <sz val="11"/>
        <color theme="1"/>
        <rFont val="Calibri"/>
        <family val="2"/>
        <scheme val="minor"/>
      </rPr>
      <t xml:space="preserve"> 22 rolos</t>
    </r>
  </si>
  <si>
    <r>
      <t>Pano de Limpeza (5 panos por dia):</t>
    </r>
    <r>
      <rPr>
        <sz val="11"/>
        <color theme="1"/>
        <rFont val="Calibri"/>
        <family val="2"/>
        <scheme val="minor"/>
      </rPr>
      <t xml:space="preserve"> 110 panos</t>
    </r>
  </si>
  <si>
    <r>
      <t>Rolo de Pintura e Pincel (1 conjunto por dia):</t>
    </r>
    <r>
      <rPr>
        <sz val="11"/>
        <color theme="1"/>
        <rFont val="Calibri"/>
        <family val="2"/>
        <scheme val="minor"/>
      </rPr>
      <t xml:space="preserve"> 22 conjuntos</t>
    </r>
  </si>
  <si>
    <r>
      <t>Detergente Industrial (5 litros por dia):</t>
    </r>
    <r>
      <rPr>
        <sz val="11"/>
        <color theme="1"/>
        <rFont val="Calibri"/>
        <family val="2"/>
        <scheme val="minor"/>
      </rPr>
      <t xml:space="preserve"> 110 litros</t>
    </r>
  </si>
  <si>
    <t>Trincha de Pintura (15 unidades)</t>
  </si>
  <si>
    <t>Rolo de Pintura Pequeno e Grande (10 conjuntos)</t>
  </si>
  <si>
    <t>MATERIAL consumo</t>
  </si>
  <si>
    <r>
      <t>escova de Aço (1 unidade a cada 3 dias):</t>
    </r>
    <r>
      <rPr>
        <sz val="11"/>
        <color theme="1"/>
        <rFont val="Calibri"/>
        <family val="2"/>
        <scheme val="minor"/>
      </rPr>
      <t xml:space="preserve"> 8 unidades</t>
    </r>
  </si>
  <si>
    <r>
      <t>Solvente (5 litros por dia):</t>
    </r>
    <r>
      <rPr>
        <sz val="11"/>
        <color theme="1"/>
        <rFont val="Calibri"/>
        <family val="2"/>
        <scheme val="minor"/>
      </rPr>
      <t xml:space="preserve"> 110 litros</t>
    </r>
  </si>
  <si>
    <t>COMBUSTÍVEL 01 VEÍCULOS UTILITÁRIOS (Catu)</t>
  </si>
  <si>
    <t>03 VEÍCULOS UTILITÁRIOS</t>
  </si>
  <si>
    <t>COMBUSTÍVEL 02 VEÍCULOS UTILITÁRIOS (Candeias)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</si>
</sst>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 #,##0.00_-;\-&quot;R$&quot;\ * #,##0.00_-;_-&quot;R$&quot;\ * &quot;-&quot;??_-;_-@_-"/>
    <numFmt numFmtId="164" formatCode="0.000"/>
    <numFmt numFmtId="165" formatCode="_-[$R$-416]\ * #,##0.00_-;\-[$R$-416]\ * #,##0.00_-;_-[$R$-416]\ * &quot;-&quot;??_-;_-@_-"/>
    <numFmt numFmtId="166" formatCode="00000"/>
    <numFmt numFmtId="167" formatCode="_(* #,##0.00_);_(* \(#,##0.00\);_(* &quot;-&quot;??_);_(@_)"/>
    <numFmt numFmtId="168" formatCode="_(&quot;R$ &quot;* #,##0.00_);_(&quot;R$ &quot;* \(#,##0.00\);_(&quot;R$ &quot;* \-??_);_(@_)"/>
    <numFmt numFmtId="169" formatCode="0.0"/>
    <numFmt numFmtId="170" formatCode="ddd"/>
    <numFmt numFmtId="171" formatCode="0.00\ &quot;m²&quot;"/>
    <numFmt numFmtId="172" formatCode="&quot;AS Nº.: &quot;000&quot;/2024&quot;"/>
  </numFmts>
  <fonts count="73" x14ac:knownFonts="1">
    <font>
      <sz val="11"/>
      <color theme="1"/>
      <name val="Calibri"/>
      <family val="2"/>
      <scheme val="minor"/>
    </font>
    <font>
      <b/>
      <sz val="11"/>
      <color theme="1"/>
      <name val="Calibri"/>
      <family val="2"/>
      <scheme val="minor"/>
    </font>
    <font>
      <sz val="10"/>
      <color theme="1"/>
      <name val="Calibri"/>
      <family val="2"/>
      <scheme val="minor"/>
    </font>
    <font>
      <sz val="9"/>
      <color indexed="81"/>
      <name val="Segoe UI"/>
      <family val="2"/>
    </font>
    <font>
      <sz val="10"/>
      <name val="Calibri"/>
      <family val="2"/>
      <scheme val="minor"/>
    </font>
    <font>
      <sz val="8"/>
      <name val="Calibri"/>
      <family val="2"/>
      <scheme val="minor"/>
    </font>
    <font>
      <b/>
      <u/>
      <sz val="12"/>
      <color rgb="FF0070C0"/>
      <name val="Calibri"/>
      <family val="2"/>
      <scheme val="minor"/>
    </font>
    <font>
      <b/>
      <sz val="12"/>
      <color rgb="FF0070C0"/>
      <name val="Calibri"/>
      <family val="2"/>
      <scheme val="minor"/>
    </font>
    <font>
      <sz val="11"/>
      <color theme="1"/>
      <name val="Calibri"/>
      <family val="2"/>
      <scheme val="minor"/>
    </font>
    <font>
      <sz val="11"/>
      <name val="Calibri"/>
      <family val="2"/>
      <scheme val="minor"/>
    </font>
    <font>
      <sz val="11"/>
      <color rgb="FFFF0000"/>
      <name val="Calibri"/>
      <family val="2"/>
      <scheme val="minor"/>
    </font>
    <font>
      <sz val="11"/>
      <color theme="0"/>
      <name val="Calibri"/>
      <family val="2"/>
      <scheme val="minor"/>
    </font>
    <font>
      <u/>
      <sz val="11"/>
      <color theme="10"/>
      <name val="Calibri"/>
      <family val="2"/>
      <scheme val="minor"/>
    </font>
    <font>
      <sz val="10"/>
      <name val="Arial"/>
      <family val="2"/>
    </font>
    <font>
      <sz val="10"/>
      <color indexed="18"/>
      <name val="Calibri"/>
      <family val="2"/>
      <scheme val="minor"/>
    </font>
    <font>
      <b/>
      <sz val="18"/>
      <color rgb="FF000080"/>
      <name val="Calibri"/>
      <family val="2"/>
      <scheme val="minor"/>
    </font>
    <font>
      <sz val="10"/>
      <color indexed="10"/>
      <name val="Calibri"/>
      <family val="2"/>
      <scheme val="minor"/>
    </font>
    <font>
      <b/>
      <sz val="11"/>
      <color indexed="18"/>
      <name val="Calibri"/>
      <family val="2"/>
      <scheme val="minor"/>
    </font>
    <font>
      <sz val="12"/>
      <color rgb="FF002060"/>
      <name val="Calibri"/>
      <family val="2"/>
      <scheme val="minor"/>
    </font>
    <font>
      <b/>
      <sz val="10"/>
      <name val="Arial"/>
      <family val="2"/>
    </font>
    <font>
      <b/>
      <sz val="9"/>
      <name val="Arial"/>
      <family val="2"/>
    </font>
    <font>
      <sz val="11"/>
      <name val="Arial Unicode MS"/>
      <family val="2"/>
    </font>
    <font>
      <sz val="10"/>
      <color indexed="18"/>
      <name val="Tahoma"/>
      <family val="2"/>
    </font>
    <font>
      <b/>
      <sz val="10"/>
      <color indexed="18"/>
      <name val="Calibri"/>
      <family val="2"/>
      <scheme val="minor"/>
    </font>
    <font>
      <sz val="10"/>
      <color rgb="FF002060"/>
      <name val="Calibri"/>
      <family val="2"/>
      <scheme val="minor"/>
    </font>
    <font>
      <u/>
      <sz val="10"/>
      <color theme="10"/>
      <name val="Arial"/>
      <family val="2"/>
    </font>
    <font>
      <u/>
      <sz val="11"/>
      <color rgb="FF002060"/>
      <name val="Calibri"/>
      <family val="2"/>
      <scheme val="minor"/>
    </font>
    <font>
      <sz val="9"/>
      <color rgb="FF002060"/>
      <name val="Calibri"/>
      <family val="2"/>
      <scheme val="minor"/>
    </font>
    <font>
      <b/>
      <sz val="10"/>
      <color rgb="FF002060"/>
      <name val="Calibri"/>
      <family val="2"/>
      <scheme val="minor"/>
    </font>
    <font>
      <sz val="8"/>
      <name val="Arial"/>
      <family val="2"/>
    </font>
    <font>
      <b/>
      <sz val="10"/>
      <color rgb="FF000080"/>
      <name val="Calibri"/>
      <family val="2"/>
    </font>
    <font>
      <sz val="10"/>
      <color rgb="FF000080"/>
      <name val="Calibri"/>
      <family val="2"/>
    </font>
    <font>
      <sz val="8"/>
      <color theme="3"/>
      <name val="Arial"/>
      <family val="2"/>
    </font>
    <font>
      <b/>
      <sz val="11"/>
      <color rgb="FF000080"/>
      <name val="Calibri"/>
      <family val="2"/>
    </font>
    <font>
      <b/>
      <sz val="12"/>
      <name val="Arial"/>
      <family val="2"/>
    </font>
    <font>
      <b/>
      <sz val="14"/>
      <name val="Arial"/>
      <family val="2"/>
    </font>
    <font>
      <b/>
      <sz val="18"/>
      <color rgb="FF0070C0"/>
      <name val="Calibri"/>
      <family val="2"/>
      <scheme val="minor"/>
    </font>
    <font>
      <sz val="12"/>
      <color theme="1"/>
      <name val="Tahoma"/>
      <family val="2"/>
    </font>
    <font>
      <b/>
      <sz val="16"/>
      <color theme="1"/>
      <name val="Calibri"/>
      <family val="2"/>
      <scheme val="minor"/>
    </font>
    <font>
      <sz val="10"/>
      <color indexed="8"/>
      <name val="Arial"/>
      <family val="2"/>
    </font>
    <font>
      <b/>
      <sz val="20"/>
      <color theme="1"/>
      <name val="Calibri"/>
      <family val="2"/>
      <scheme val="minor"/>
    </font>
    <font>
      <sz val="10"/>
      <name val="Times New Roman"/>
      <family val="1"/>
    </font>
    <font>
      <b/>
      <sz val="10"/>
      <color rgb="FF002060"/>
      <name val="Arial Narrow"/>
      <family val="2"/>
    </font>
    <font>
      <b/>
      <sz val="10"/>
      <color theme="0"/>
      <name val="Arial"/>
      <family val="2"/>
    </font>
    <font>
      <b/>
      <sz val="14"/>
      <color theme="0"/>
      <name val="Arial"/>
      <family val="2"/>
    </font>
    <font>
      <sz val="10"/>
      <color theme="0"/>
      <name val="Arial"/>
      <family val="2"/>
    </font>
    <font>
      <sz val="14"/>
      <color rgb="FF002060"/>
      <name val="Arial"/>
      <family val="2"/>
    </font>
    <font>
      <sz val="14"/>
      <color rgb="FF002060"/>
      <name val="Calibri"/>
      <family val="2"/>
      <scheme val="minor"/>
    </font>
    <font>
      <sz val="14"/>
      <color rgb="FFC00000"/>
      <name val="Calibri"/>
      <family val="2"/>
      <scheme val="minor"/>
    </font>
    <font>
      <sz val="10"/>
      <color theme="4" tint="0.39997558519241921"/>
      <name val="Arial"/>
      <family val="2"/>
    </font>
    <font>
      <sz val="14"/>
      <color rgb="FFFF0000"/>
      <name val="Calibri"/>
      <family val="2"/>
      <scheme val="minor"/>
    </font>
    <font>
      <sz val="11"/>
      <color rgb="FF002060"/>
      <name val="Arial"/>
      <family val="2"/>
    </font>
    <font>
      <sz val="11"/>
      <color rgb="FF002060"/>
      <name val="Calibri"/>
      <family val="2"/>
      <scheme val="minor"/>
    </font>
    <font>
      <b/>
      <sz val="11"/>
      <color rgb="FF002060"/>
      <name val="Calibri"/>
      <family val="2"/>
      <scheme val="minor"/>
    </font>
    <font>
      <sz val="10"/>
      <color rgb="FF002060"/>
      <name val="Arial"/>
      <family val="2"/>
    </font>
    <font>
      <b/>
      <sz val="16"/>
      <name val="Calibri"/>
      <family val="2"/>
      <scheme val="minor"/>
    </font>
    <font>
      <sz val="10"/>
      <color rgb="FFC00000"/>
      <name val="Arial"/>
      <family val="2"/>
    </font>
    <font>
      <b/>
      <sz val="14"/>
      <color rgb="FF002060"/>
      <name val="Calibri"/>
      <family val="2"/>
      <scheme val="minor"/>
    </font>
    <font>
      <b/>
      <u/>
      <sz val="16"/>
      <color indexed="81"/>
      <name val="Segoe UI"/>
      <family val="2"/>
    </font>
    <font>
      <sz val="18"/>
      <color indexed="81"/>
      <name val="Segoe UI"/>
      <family val="2"/>
    </font>
    <font>
      <b/>
      <sz val="11"/>
      <color rgb="FFFF0000"/>
      <name val="Calibri"/>
      <family val="2"/>
      <scheme val="minor"/>
    </font>
    <font>
      <b/>
      <sz val="9"/>
      <color rgb="FF000080"/>
      <name val="Calibri"/>
      <family val="2"/>
    </font>
    <font>
      <sz val="9"/>
      <color theme="0"/>
      <name val="Arial"/>
      <family val="2"/>
    </font>
    <font>
      <b/>
      <sz val="9"/>
      <color indexed="81"/>
      <name val="Segoe UI"/>
      <family val="2"/>
    </font>
    <font>
      <sz val="10"/>
      <color rgb="FFFF0000"/>
      <name val="Arial"/>
      <family val="2"/>
    </font>
    <font>
      <b/>
      <sz val="20"/>
      <color rgb="FFFF0000"/>
      <name val="Calibri"/>
      <family val="2"/>
      <scheme val="minor"/>
    </font>
    <font>
      <sz val="12"/>
      <name val="Arial"/>
      <family val="2"/>
    </font>
    <font>
      <sz val="11"/>
      <name val="Arial"/>
      <family val="2"/>
    </font>
    <font>
      <b/>
      <sz val="14"/>
      <color theme="0"/>
      <name val="Calibri"/>
      <family val="2"/>
      <scheme val="minor"/>
    </font>
    <font>
      <sz val="14"/>
      <color theme="1"/>
      <name val="Calibri"/>
      <family val="2"/>
      <scheme val="minor"/>
    </font>
    <font>
      <sz val="12"/>
      <color theme="1"/>
      <name val="Calibri"/>
      <family val="2"/>
      <scheme val="minor"/>
    </font>
    <font>
      <b/>
      <sz val="12"/>
      <color theme="0"/>
      <name val="Arial"/>
      <family val="2"/>
    </font>
    <font>
      <b/>
      <sz val="14"/>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2"/>
        <bgColor indexed="64"/>
      </patternFill>
    </fill>
    <fill>
      <patternFill patternType="solid">
        <fgColor rgb="FFFFC000"/>
        <bgColor indexed="64"/>
      </patternFill>
    </fill>
    <fill>
      <patternFill patternType="solid">
        <fgColor rgb="FF0070C0"/>
        <bgColor indexed="64"/>
      </patternFill>
    </fill>
    <fill>
      <patternFill patternType="solid">
        <fgColor theme="4" tint="0.39997558519241921"/>
        <bgColor indexed="64"/>
      </patternFill>
    </fill>
  </fills>
  <borders count="39">
    <border>
      <left/>
      <right/>
      <top/>
      <bottom/>
      <diagonal/>
    </border>
    <border>
      <left style="thin">
        <color theme="0" tint="-0.14993743705557422"/>
      </left>
      <right style="thin">
        <color theme="0" tint="-0.14993743705557422"/>
      </right>
      <top style="thin">
        <color theme="0" tint="-0.14993743705557422"/>
      </top>
      <bottom/>
      <diagonal/>
    </border>
    <border>
      <left/>
      <right/>
      <top style="thin">
        <color theme="0" tint="-0.1499069185460982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90691854609822"/>
      </left>
      <right/>
      <top style="thin">
        <color theme="0" tint="-0.14990691854609822"/>
      </top>
      <bottom/>
      <diagonal/>
    </border>
    <border>
      <left/>
      <right style="thin">
        <color theme="0"/>
      </right>
      <top style="thin">
        <color theme="0"/>
      </top>
      <bottom style="thin">
        <color theme="0"/>
      </bottom>
      <diagonal/>
    </border>
  </borders>
  <cellStyleXfs count="14">
    <xf numFmtId="0" fontId="0" fillId="0" borderId="0"/>
    <xf numFmtId="9" fontId="8" fillId="0" borderId="0" applyFont="0" applyFill="0" applyBorder="0" applyAlignment="0" applyProtection="0"/>
    <xf numFmtId="44" fontId="8" fillId="0" borderId="0" applyFont="0" applyFill="0" applyBorder="0" applyAlignment="0" applyProtection="0"/>
    <xf numFmtId="0" fontId="13" fillId="0" borderId="0"/>
    <xf numFmtId="0" fontId="21" fillId="0" borderId="0"/>
    <xf numFmtId="0" fontId="25" fillId="0" borderId="0" applyNumberFormat="0" applyFill="0" applyBorder="0" applyAlignment="0" applyProtection="0"/>
    <xf numFmtId="167" fontId="13" fillId="0" borderId="0" applyFont="0" applyFill="0" applyBorder="0" applyAlignment="0" applyProtection="0"/>
    <xf numFmtId="168" fontId="13" fillId="0" borderId="0" applyFill="0" applyBorder="0" applyAlignment="0" applyProtection="0"/>
    <xf numFmtId="0" fontId="13" fillId="0" borderId="0"/>
    <xf numFmtId="0" fontId="12" fillId="0" borderId="0" applyNumberFormat="0" applyFill="0" applyBorder="0" applyAlignment="0" applyProtection="0"/>
    <xf numFmtId="9" fontId="13" fillId="0" borderId="0" applyFont="0" applyFill="0" applyBorder="0" applyAlignment="0" applyProtection="0"/>
    <xf numFmtId="9" fontId="13" fillId="0" borderId="0" applyFill="0" applyBorder="0" applyAlignment="0" applyProtection="0"/>
    <xf numFmtId="0" fontId="39" fillId="0" borderId="0">
      <alignment vertical="top"/>
    </xf>
    <xf numFmtId="0" fontId="41" fillId="0" borderId="0"/>
  </cellStyleXfs>
  <cellXfs count="254">
    <xf numFmtId="0" fontId="0" fillId="0" borderId="0" xfId="0"/>
    <xf numFmtId="0" fontId="0" fillId="0" borderId="0" xfId="0" applyAlignment="1">
      <alignment vertical="center"/>
    </xf>
    <xf numFmtId="165" fontId="0" fillId="0" borderId="0" xfId="0" applyNumberForma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2" fontId="4" fillId="0" borderId="0" xfId="0" applyNumberFormat="1" applyFont="1" applyAlignment="1">
      <alignment horizontal="center" vertical="center"/>
    </xf>
    <xf numFmtId="164" fontId="4" fillId="0" borderId="0" xfId="0" applyNumberFormat="1" applyFont="1" applyAlignment="1">
      <alignment horizontal="center" vertical="center"/>
    </xf>
    <xf numFmtId="4" fontId="4" fillId="0" borderId="0" xfId="0" applyNumberFormat="1" applyFont="1" applyAlignment="1">
      <alignment horizontal="center" vertical="center"/>
    </xf>
    <xf numFmtId="4" fontId="0" fillId="0" borderId="0" xfId="0" applyNumberFormat="1" applyAlignment="1">
      <alignment horizontal="center" vertical="center"/>
    </xf>
    <xf numFmtId="165" fontId="0" fillId="0" borderId="0" xfId="0" applyNumberFormat="1" applyAlignment="1">
      <alignment horizontal="center" vertical="center"/>
    </xf>
    <xf numFmtId="0" fontId="1" fillId="0" borderId="1" xfId="0" applyFont="1" applyBorder="1" applyAlignment="1">
      <alignment horizontal="center" vertical="center"/>
    </xf>
    <xf numFmtId="0" fontId="0" fillId="2" borderId="2" xfId="0" applyFill="1" applyBorder="1" applyAlignment="1">
      <alignment vertical="center"/>
    </xf>
    <xf numFmtId="0" fontId="13" fillId="0" borderId="0" xfId="3"/>
    <xf numFmtId="0" fontId="16" fillId="0" borderId="0" xfId="3" applyFont="1"/>
    <xf numFmtId="0" fontId="14" fillId="0" borderId="0" xfId="3" applyFont="1"/>
    <xf numFmtId="0" fontId="13" fillId="4" borderId="0" xfId="3" applyFill="1"/>
    <xf numFmtId="0" fontId="19" fillId="0" borderId="0" xfId="3" applyFont="1" applyAlignment="1">
      <alignment vertical="top" wrapText="1"/>
    </xf>
    <xf numFmtId="0" fontId="20" fillId="0" borderId="0" xfId="3" applyFont="1" applyAlignment="1">
      <alignment vertical="top" wrapText="1"/>
    </xf>
    <xf numFmtId="0" fontId="22" fillId="0" borderId="13" xfId="4" applyFont="1" applyBorder="1" applyAlignment="1">
      <alignment horizontal="center" vertical="center"/>
    </xf>
    <xf numFmtId="0" fontId="29" fillId="0" borderId="0" xfId="3" applyFont="1"/>
    <xf numFmtId="0" fontId="13" fillId="2" borderId="0" xfId="3" applyFill="1"/>
    <xf numFmtId="49" fontId="31" fillId="5" borderId="3" xfId="3" applyNumberFormat="1" applyFont="1" applyFill="1" applyBorder="1" applyAlignment="1">
      <alignment horizontal="center" vertical="center"/>
    </xf>
    <xf numFmtId="168" fontId="31" fillId="5" borderId="4" xfId="7" applyFont="1" applyFill="1" applyBorder="1" applyAlignment="1" applyProtection="1">
      <alignment horizontal="center" vertical="center"/>
    </xf>
    <xf numFmtId="168" fontId="31" fillId="5" borderId="5" xfId="7" applyFont="1" applyFill="1" applyBorder="1" applyAlignment="1" applyProtection="1">
      <alignment horizontal="center" vertical="center"/>
    </xf>
    <xf numFmtId="168" fontId="31" fillId="5" borderId="6" xfId="7" applyFont="1" applyFill="1" applyBorder="1" applyAlignment="1" applyProtection="1">
      <alignment horizontal="center" vertical="center"/>
    </xf>
    <xf numFmtId="0" fontId="32" fillId="0" borderId="0" xfId="3" applyFont="1" applyAlignment="1">
      <alignment horizontal="center" vertical="center"/>
    </xf>
    <xf numFmtId="0" fontId="31" fillId="0" borderId="8" xfId="3" applyFont="1" applyBorder="1" applyAlignment="1">
      <alignment horizontal="center" vertical="center"/>
    </xf>
    <xf numFmtId="0" fontId="31" fillId="0" borderId="8" xfId="3" applyFont="1" applyBorder="1" applyAlignment="1">
      <alignment horizontal="center"/>
    </xf>
    <xf numFmtId="49" fontId="31" fillId="0" borderId="8" xfId="3" applyNumberFormat="1" applyFont="1" applyBorder="1" applyAlignment="1">
      <alignment horizontal="center" vertical="center"/>
    </xf>
    <xf numFmtId="0" fontId="31" fillId="0" borderId="5" xfId="3" applyFont="1" applyBorder="1" applyAlignment="1">
      <alignment horizontal="center" vertical="center"/>
    </xf>
    <xf numFmtId="0" fontId="31" fillId="0" borderId="5" xfId="6" applyNumberFormat="1" applyFont="1" applyFill="1" applyBorder="1" applyAlignment="1" applyProtection="1">
      <alignment horizontal="center" vertical="center"/>
    </xf>
    <xf numFmtId="167" fontId="31" fillId="0" borderId="5" xfId="6" applyFont="1" applyFill="1" applyBorder="1" applyAlignment="1" applyProtection="1">
      <alignment horizontal="center" vertical="center"/>
    </xf>
    <xf numFmtId="169" fontId="31" fillId="0" borderId="0" xfId="3" applyNumberFormat="1" applyFont="1"/>
    <xf numFmtId="167" fontId="31" fillId="0" borderId="0" xfId="6" applyFont="1" applyFill="1" applyBorder="1" applyProtection="1"/>
    <xf numFmtId="0" fontId="33" fillId="0" borderId="8" xfId="3" applyFont="1" applyBorder="1" applyAlignment="1" applyProtection="1">
      <alignment vertical="top"/>
      <protection locked="0"/>
    </xf>
    <xf numFmtId="0" fontId="33" fillId="0" borderId="9" xfId="3" applyFont="1" applyBorder="1" applyAlignment="1" applyProtection="1">
      <alignment vertical="top"/>
      <protection locked="0"/>
    </xf>
    <xf numFmtId="0" fontId="33" fillId="0" borderId="14" xfId="3" applyFont="1" applyBorder="1" applyAlignment="1" applyProtection="1">
      <alignment vertical="top"/>
      <protection locked="0"/>
    </xf>
    <xf numFmtId="0" fontId="33" fillId="0" borderId="0" xfId="3" applyFont="1" applyAlignment="1" applyProtection="1">
      <alignment vertical="top"/>
      <protection locked="0"/>
    </xf>
    <xf numFmtId="0" fontId="33" fillId="0" borderId="15" xfId="3" applyFont="1" applyBorder="1" applyAlignment="1" applyProtection="1">
      <alignment vertical="top"/>
      <protection locked="0"/>
    </xf>
    <xf numFmtId="0" fontId="14" fillId="8" borderId="14" xfId="3" applyFont="1" applyFill="1" applyBorder="1"/>
    <xf numFmtId="0" fontId="14" fillId="8" borderId="0" xfId="3" applyFont="1" applyFill="1"/>
    <xf numFmtId="0" fontId="23" fillId="8" borderId="0" xfId="3" applyFont="1" applyFill="1"/>
    <xf numFmtId="0" fontId="14" fillId="8" borderId="15" xfId="3" applyFont="1" applyFill="1" applyBorder="1"/>
    <xf numFmtId="0" fontId="14" fillId="8" borderId="10" xfId="3" applyFont="1" applyFill="1" applyBorder="1"/>
    <xf numFmtId="0" fontId="14" fillId="8" borderId="11" xfId="3" applyFont="1" applyFill="1" applyBorder="1"/>
    <xf numFmtId="167" fontId="14" fillId="8" borderId="11" xfId="6" applyFont="1" applyFill="1" applyBorder="1" applyAlignment="1" applyProtection="1">
      <alignment horizontal="center" vertical="center"/>
    </xf>
    <xf numFmtId="167" fontId="14" fillId="8" borderId="11" xfId="6" applyFont="1" applyFill="1" applyBorder="1" applyAlignment="1" applyProtection="1">
      <alignment horizontal="right" vertical="center"/>
    </xf>
    <xf numFmtId="167" fontId="16" fillId="8" borderId="11" xfId="6" applyFont="1" applyFill="1" applyBorder="1" applyAlignment="1" applyProtection="1">
      <alignment horizontal="right" vertical="center"/>
    </xf>
    <xf numFmtId="0" fontId="14" fillId="8" borderId="12" xfId="3" applyFont="1" applyFill="1" applyBorder="1"/>
    <xf numFmtId="0" fontId="10" fillId="0" borderId="0" xfId="3" applyFont="1"/>
    <xf numFmtId="0" fontId="1" fillId="2" borderId="0" xfId="3" applyFont="1" applyFill="1" applyAlignment="1">
      <alignment horizontal="center" vertical="center"/>
    </xf>
    <xf numFmtId="2" fontId="37" fillId="2" borderId="0" xfId="3" applyNumberFormat="1" applyFont="1" applyFill="1" applyAlignment="1">
      <alignment horizontal="center" vertical="center"/>
    </xf>
    <xf numFmtId="0" fontId="1" fillId="10" borderId="0" xfId="3" applyFont="1" applyFill="1" applyAlignment="1">
      <alignment vertical="center"/>
    </xf>
    <xf numFmtId="9" fontId="38" fillId="10" borderId="0" xfId="11" applyFont="1" applyFill="1" applyBorder="1" applyAlignment="1">
      <alignment horizontal="center" vertical="center"/>
    </xf>
    <xf numFmtId="9" fontId="0" fillId="0" borderId="0" xfId="11" applyFont="1" applyAlignment="1">
      <alignment horizontal="center" vertical="center"/>
    </xf>
    <xf numFmtId="0" fontId="13" fillId="0" borderId="0" xfId="3" applyAlignment="1">
      <alignment horizontal="center" vertical="center"/>
    </xf>
    <xf numFmtId="0" fontId="35" fillId="0" borderId="0" xfId="3" applyFont="1" applyAlignment="1">
      <alignment vertical="center"/>
    </xf>
    <xf numFmtId="170" fontId="42" fillId="10" borderId="22" xfId="13" applyNumberFormat="1" applyFont="1" applyFill="1" applyBorder="1" applyAlignment="1" applyProtection="1">
      <alignment horizontal="center" vertical="center"/>
      <protection hidden="1"/>
    </xf>
    <xf numFmtId="0" fontId="43" fillId="11" borderId="26" xfId="3" applyFont="1" applyFill="1" applyBorder="1" applyAlignment="1">
      <alignment horizontal="center" vertical="center"/>
    </xf>
    <xf numFmtId="0" fontId="44" fillId="11" borderId="27" xfId="3" applyFont="1" applyFill="1" applyBorder="1" applyAlignment="1">
      <alignment horizontal="center" vertical="center"/>
    </xf>
    <xf numFmtId="16" fontId="45" fillId="12" borderId="28" xfId="3" applyNumberFormat="1" applyFont="1" applyFill="1" applyBorder="1" applyAlignment="1">
      <alignment horizontal="center" vertical="center"/>
    </xf>
    <xf numFmtId="0" fontId="10" fillId="0" borderId="0" xfId="3" applyFont="1" applyAlignment="1">
      <alignment vertical="center"/>
    </xf>
    <xf numFmtId="0" fontId="13" fillId="0" borderId="0" xfId="3" applyAlignment="1">
      <alignment vertical="center"/>
    </xf>
    <xf numFmtId="0" fontId="1" fillId="0" borderId="29" xfId="12" applyFont="1" applyBorder="1" applyAlignment="1">
      <alignment horizontal="center" vertical="center"/>
    </xf>
    <xf numFmtId="0" fontId="1" fillId="13" borderId="29" xfId="12" applyFont="1" applyFill="1" applyBorder="1" applyAlignment="1">
      <alignment horizontal="center" vertical="center"/>
    </xf>
    <xf numFmtId="0" fontId="43" fillId="0" borderId="30" xfId="3" applyFont="1" applyBorder="1" applyAlignment="1">
      <alignment horizontal="center" vertical="center"/>
    </xf>
    <xf numFmtId="0" fontId="43" fillId="0" borderId="26" xfId="3" applyFont="1" applyBorder="1" applyAlignment="1">
      <alignment horizontal="center" vertical="center"/>
    </xf>
    <xf numFmtId="0" fontId="43" fillId="0" borderId="27" xfId="3" applyFont="1" applyBorder="1" applyAlignment="1">
      <alignment horizontal="center" vertical="center"/>
    </xf>
    <xf numFmtId="16" fontId="45" fillId="0" borderId="18" xfId="3" applyNumberFormat="1" applyFont="1" applyBorder="1" applyAlignment="1">
      <alignment horizontal="center" vertical="center"/>
    </xf>
    <xf numFmtId="16" fontId="45" fillId="0" borderId="0" xfId="3" applyNumberFormat="1" applyFont="1" applyAlignment="1">
      <alignment horizontal="center" vertical="center"/>
    </xf>
    <xf numFmtId="0" fontId="13" fillId="13" borderId="0" xfId="3" applyFill="1" applyAlignment="1">
      <alignment vertical="center"/>
    </xf>
    <xf numFmtId="0" fontId="46" fillId="4" borderId="30" xfId="3" applyFont="1" applyFill="1" applyBorder="1" applyAlignment="1">
      <alignment horizontal="center" vertical="center"/>
    </xf>
    <xf numFmtId="0" fontId="47" fillId="4" borderId="26" xfId="3" applyFont="1" applyFill="1" applyBorder="1" applyAlignment="1">
      <alignment vertical="center"/>
    </xf>
    <xf numFmtId="9" fontId="47" fillId="4" borderId="26" xfId="11" applyFont="1" applyFill="1" applyBorder="1" applyAlignment="1">
      <alignment horizontal="center" vertical="center"/>
    </xf>
    <xf numFmtId="0" fontId="48" fillId="4" borderId="30" xfId="3" applyFont="1" applyFill="1" applyBorder="1" applyAlignment="1">
      <alignment vertical="center"/>
    </xf>
    <xf numFmtId="0" fontId="13" fillId="9" borderId="30" xfId="3" applyFill="1" applyBorder="1" applyAlignment="1">
      <alignment horizontal="center" vertical="center"/>
    </xf>
    <xf numFmtId="0" fontId="49" fillId="9" borderId="30" xfId="3" applyFont="1" applyFill="1" applyBorder="1" applyAlignment="1">
      <alignment horizontal="center" vertical="center"/>
    </xf>
    <xf numFmtId="2" fontId="50" fillId="0" borderId="0" xfId="3" applyNumberFormat="1" applyFont="1" applyAlignment="1">
      <alignment horizontal="center" vertical="center"/>
    </xf>
    <xf numFmtId="0" fontId="39" fillId="0" borderId="31" xfId="12" applyBorder="1" applyAlignment="1">
      <alignment horizontal="center" vertical="center"/>
    </xf>
    <xf numFmtId="0" fontId="39" fillId="0" borderId="31" xfId="12" applyBorder="1" applyAlignment="1">
      <alignment horizontal="left" vertical="center"/>
    </xf>
    <xf numFmtId="171" fontId="39" fillId="0" borderId="31" xfId="12" applyNumberFormat="1" applyBorder="1" applyAlignment="1">
      <alignment horizontal="center" vertical="center"/>
    </xf>
    <xf numFmtId="2" fontId="39" fillId="0" borderId="31" xfId="12" applyNumberFormat="1" applyBorder="1" applyAlignment="1">
      <alignment horizontal="center" vertical="center"/>
    </xf>
    <xf numFmtId="1" fontId="39" fillId="0" borderId="31" xfId="12" applyNumberFormat="1" applyBorder="1" applyAlignment="1">
      <alignment horizontal="center" vertical="center"/>
    </xf>
    <xf numFmtId="168" fontId="13" fillId="0" borderId="31" xfId="7" applyFill="1" applyBorder="1" applyAlignment="1">
      <alignment vertical="center"/>
    </xf>
    <xf numFmtId="0" fontId="39" fillId="13" borderId="31" xfId="12" applyFill="1" applyBorder="1" applyAlignment="1">
      <alignment horizontal="center" vertical="center"/>
    </xf>
    <xf numFmtId="165" fontId="39" fillId="0" borderId="31" xfId="12" applyNumberFormat="1" applyBorder="1" applyAlignment="1">
      <alignment horizontal="center" vertical="center"/>
    </xf>
    <xf numFmtId="0" fontId="39" fillId="0" borderId="32" xfId="12" applyBorder="1" applyAlignment="1">
      <alignment horizontal="center" vertical="center"/>
    </xf>
    <xf numFmtId="0" fontId="39" fillId="13" borderId="32" xfId="12" applyFill="1" applyBorder="1" applyAlignment="1">
      <alignment horizontal="center" vertical="center"/>
    </xf>
    <xf numFmtId="0" fontId="51" fillId="0" borderId="0" xfId="3" applyFont="1" applyAlignment="1">
      <alignment horizontal="center" vertical="center"/>
    </xf>
    <xf numFmtId="0" fontId="52" fillId="0" borderId="0" xfId="3" applyFont="1" applyAlignment="1">
      <alignment vertical="center"/>
    </xf>
    <xf numFmtId="0" fontId="53" fillId="0" borderId="31" xfId="3" applyFont="1" applyBorder="1" applyAlignment="1">
      <alignment horizontal="right" vertical="center"/>
    </xf>
    <xf numFmtId="1" fontId="54" fillId="0" borderId="33" xfId="3" applyNumberFormat="1" applyFont="1" applyBorder="1" applyAlignment="1">
      <alignment horizontal="center" vertical="center"/>
    </xf>
    <xf numFmtId="2" fontId="11" fillId="0" borderId="0" xfId="3" applyNumberFormat="1" applyFont="1" applyAlignment="1">
      <alignment horizontal="center" vertical="center"/>
    </xf>
    <xf numFmtId="0" fontId="55" fillId="0" borderId="34" xfId="12" applyFont="1" applyBorder="1" applyAlignment="1">
      <alignment horizontal="centerContinuous" vertical="center"/>
    </xf>
    <xf numFmtId="1" fontId="55" fillId="0" borderId="34" xfId="3" applyNumberFormat="1" applyFont="1" applyBorder="1" applyAlignment="1">
      <alignment horizontal="centerContinuous" vertical="center"/>
    </xf>
    <xf numFmtId="0" fontId="55" fillId="0" borderId="34" xfId="3" applyFont="1" applyBorder="1" applyAlignment="1">
      <alignment horizontal="centerContinuous"/>
    </xf>
    <xf numFmtId="0" fontId="55" fillId="0" borderId="35" xfId="3" applyFont="1" applyBorder="1" applyAlignment="1">
      <alignment horizontal="centerContinuous"/>
    </xf>
    <xf numFmtId="165" fontId="35" fillId="0" borderId="32" xfId="12" applyNumberFormat="1" applyFont="1" applyBorder="1" applyAlignment="1">
      <alignment horizontal="center" vertical="center"/>
    </xf>
    <xf numFmtId="4" fontId="18" fillId="0" borderId="0" xfId="3" applyNumberFormat="1" applyFont="1" applyAlignment="1">
      <alignment horizontal="center" vertical="center"/>
    </xf>
    <xf numFmtId="0" fontId="53" fillId="0" borderId="0" xfId="3" applyFont="1" applyAlignment="1">
      <alignment horizontal="left" vertical="center"/>
    </xf>
    <xf numFmtId="0" fontId="56" fillId="0" borderId="0" xfId="3" applyFont="1" applyAlignment="1">
      <alignment horizontal="center" vertical="center"/>
    </xf>
    <xf numFmtId="0" fontId="57" fillId="0" borderId="0" xfId="3" applyFont="1" applyAlignment="1">
      <alignment vertical="center"/>
    </xf>
    <xf numFmtId="0" fontId="54" fillId="0" borderId="0" xfId="3" applyFont="1" applyAlignment="1">
      <alignment horizontal="center" vertical="center"/>
    </xf>
    <xf numFmtId="44" fontId="13" fillId="0" borderId="0" xfId="2" applyFont="1"/>
    <xf numFmtId="44" fontId="13" fillId="0" borderId="0" xfId="3" applyNumberFormat="1"/>
    <xf numFmtId="0" fontId="2" fillId="0" borderId="0" xfId="0" applyFont="1" applyAlignment="1">
      <alignment vertical="center"/>
    </xf>
    <xf numFmtId="0" fontId="7" fillId="2" borderId="37" xfId="0" applyFont="1" applyFill="1" applyBorder="1" applyAlignment="1">
      <alignment horizontal="center" vertical="center"/>
    </xf>
    <xf numFmtId="0" fontId="6" fillId="2" borderId="2" xfId="0" applyFont="1" applyFill="1" applyBorder="1" applyAlignment="1">
      <alignment vertical="center"/>
    </xf>
    <xf numFmtId="0" fontId="2" fillId="2" borderId="2" xfId="0" applyFont="1" applyFill="1" applyBorder="1" applyAlignment="1">
      <alignment horizontal="left" vertical="center"/>
    </xf>
    <xf numFmtId="2" fontId="4" fillId="2" borderId="2" xfId="0" applyNumberFormat="1" applyFont="1" applyFill="1" applyBorder="1" applyAlignment="1">
      <alignment horizontal="center" vertical="center"/>
    </xf>
    <xf numFmtId="4" fontId="4" fillId="2" borderId="2" xfId="0" applyNumberFormat="1" applyFont="1" applyFill="1" applyBorder="1" applyAlignment="1">
      <alignment horizontal="center" vertical="center"/>
    </xf>
    <xf numFmtId="4" fontId="0" fillId="2" borderId="2" xfId="0" applyNumberFormat="1" applyFill="1" applyBorder="1" applyAlignment="1">
      <alignment horizontal="center" vertical="center"/>
    </xf>
    <xf numFmtId="165" fontId="0" fillId="2" borderId="2" xfId="0" applyNumberFormat="1" applyFill="1" applyBorder="1" applyAlignment="1">
      <alignment horizontal="center" vertical="center"/>
    </xf>
    <xf numFmtId="0" fontId="2" fillId="0" borderId="36" xfId="0" applyFont="1" applyBorder="1" applyAlignment="1">
      <alignment horizontal="center" vertical="center"/>
    </xf>
    <xf numFmtId="0" fontId="2" fillId="0" borderId="36" xfId="0" applyFont="1" applyBorder="1" applyAlignment="1">
      <alignment horizontal="left" vertical="center"/>
    </xf>
    <xf numFmtId="2" fontId="4" fillId="0" borderId="36" xfId="0" applyNumberFormat="1" applyFont="1" applyBorder="1" applyAlignment="1">
      <alignment horizontal="center" vertical="center"/>
    </xf>
    <xf numFmtId="164" fontId="4" fillId="0" borderId="36" xfId="0" applyNumberFormat="1" applyFont="1" applyBorder="1" applyAlignment="1">
      <alignment horizontal="center" vertical="center"/>
    </xf>
    <xf numFmtId="4" fontId="4" fillId="0" borderId="36" xfId="0" applyNumberFormat="1" applyFont="1" applyBorder="1" applyAlignment="1">
      <alignment horizontal="center" vertical="center"/>
    </xf>
    <xf numFmtId="4" fontId="0" fillId="0" borderId="36" xfId="0" applyNumberFormat="1" applyBorder="1" applyAlignment="1">
      <alignment horizontal="center" vertical="center"/>
    </xf>
    <xf numFmtId="165" fontId="0" fillId="0" borderId="36" xfId="0" applyNumberFormat="1" applyBorder="1" applyAlignment="1">
      <alignment horizontal="center" vertical="center"/>
    </xf>
    <xf numFmtId="9" fontId="8" fillId="0" borderId="36" xfId="1" applyFont="1" applyFill="1" applyBorder="1" applyAlignment="1">
      <alignment horizontal="center" vertical="center"/>
    </xf>
    <xf numFmtId="165" fontId="0" fillId="0" borderId="36" xfId="0" applyNumberFormat="1" applyBorder="1" applyAlignment="1">
      <alignment vertical="center"/>
    </xf>
    <xf numFmtId="9" fontId="13" fillId="0" borderId="0" xfId="1" applyFont="1"/>
    <xf numFmtId="0" fontId="29" fillId="0" borderId="0" xfId="3" applyFont="1" applyAlignment="1">
      <alignment horizontal="center"/>
    </xf>
    <xf numFmtId="165" fontId="9" fillId="0" borderId="0" xfId="0" applyNumberFormat="1" applyFont="1" applyAlignment="1">
      <alignment horizontal="center" vertical="center"/>
    </xf>
    <xf numFmtId="0" fontId="60" fillId="14" borderId="0" xfId="0" applyFont="1" applyFill="1" applyAlignment="1">
      <alignment horizontal="center" vertical="center"/>
    </xf>
    <xf numFmtId="165" fontId="60" fillId="14" borderId="0" xfId="0" applyNumberFormat="1" applyFont="1" applyFill="1" applyAlignment="1">
      <alignment horizontal="center" vertical="center"/>
    </xf>
    <xf numFmtId="9" fontId="60" fillId="14" borderId="0" xfId="1" applyFont="1" applyFill="1" applyAlignment="1">
      <alignment horizontal="center" vertical="center"/>
    </xf>
    <xf numFmtId="0" fontId="22" fillId="0" borderId="4" xfId="4" applyFont="1" applyBorder="1" applyAlignment="1">
      <alignment horizontal="center" vertical="center"/>
    </xf>
    <xf numFmtId="0" fontId="22" fillId="0" borderId="5" xfId="4" applyFont="1" applyBorder="1" applyAlignment="1">
      <alignment horizontal="center" vertical="center"/>
    </xf>
    <xf numFmtId="0" fontId="22" fillId="0" borderId="6" xfId="4" applyFont="1" applyBorder="1" applyAlignment="1">
      <alignment horizontal="center" vertical="center"/>
    </xf>
    <xf numFmtId="0" fontId="61" fillId="0" borderId="7" xfId="3" applyFont="1" applyBorder="1" applyAlignment="1" applyProtection="1">
      <alignment vertical="top"/>
      <protection locked="0"/>
    </xf>
    <xf numFmtId="44" fontId="0" fillId="0" borderId="0" xfId="0" applyNumberFormat="1"/>
    <xf numFmtId="0" fontId="13" fillId="15" borderId="0" xfId="3" applyFill="1"/>
    <xf numFmtId="0" fontId="19" fillId="0" borderId="0" xfId="3" applyFont="1" applyAlignment="1">
      <alignment horizontal="center" vertical="center"/>
    </xf>
    <xf numFmtId="0" fontId="34" fillId="3" borderId="0" xfId="3" applyFont="1" applyFill="1" applyAlignment="1">
      <alignment horizontal="center" vertical="center"/>
    </xf>
    <xf numFmtId="16" fontId="62" fillId="12" borderId="28" xfId="3" applyNumberFormat="1" applyFont="1" applyFill="1" applyBorder="1" applyAlignment="1">
      <alignment horizontal="center" vertical="center"/>
    </xf>
    <xf numFmtId="171" fontId="47" fillId="4" borderId="26" xfId="3" applyNumberFormat="1" applyFont="1" applyFill="1" applyBorder="1" applyAlignment="1">
      <alignment horizontal="center" vertical="center"/>
    </xf>
    <xf numFmtId="2" fontId="64" fillId="0" borderId="31" xfId="12" applyNumberFormat="1" applyFont="1" applyBorder="1" applyAlignment="1">
      <alignment horizontal="center" vertical="center"/>
    </xf>
    <xf numFmtId="1" fontId="64" fillId="0" borderId="31" xfId="12" applyNumberFormat="1" applyFont="1" applyBorder="1" applyAlignment="1">
      <alignment horizontal="center" vertical="center"/>
    </xf>
    <xf numFmtId="44" fontId="0" fillId="0" borderId="0" xfId="2" applyFont="1"/>
    <xf numFmtId="4" fontId="0" fillId="0" borderId="0" xfId="0" applyNumberFormat="1"/>
    <xf numFmtId="0" fontId="43" fillId="11" borderId="38" xfId="3" applyFont="1" applyFill="1" applyBorder="1" applyAlignment="1">
      <alignment horizontal="center" vertical="center"/>
    </xf>
    <xf numFmtId="171" fontId="47" fillId="4" borderId="38" xfId="3" applyNumberFormat="1" applyFont="1" applyFill="1" applyBorder="1" applyAlignment="1">
      <alignment horizontal="center" vertical="center"/>
    </xf>
    <xf numFmtId="0" fontId="19" fillId="0" borderId="18" xfId="3" applyFont="1" applyBorder="1" applyAlignment="1">
      <alignment horizontal="center" vertical="center"/>
    </xf>
    <xf numFmtId="0" fontId="47" fillId="4" borderId="30" xfId="3" applyFont="1" applyFill="1" applyBorder="1" applyAlignment="1">
      <alignment vertical="center"/>
    </xf>
    <xf numFmtId="0" fontId="67" fillId="0" borderId="31" xfId="3" applyFont="1" applyBorder="1" applyAlignment="1">
      <alignment horizontal="center" vertical="center"/>
    </xf>
    <xf numFmtId="9" fontId="9" fillId="0" borderId="31" xfId="11" applyFont="1" applyFill="1" applyBorder="1" applyAlignment="1">
      <alignment horizontal="left" vertical="center"/>
    </xf>
    <xf numFmtId="0" fontId="68" fillId="16" borderId="0" xfId="0" applyFont="1" applyFill="1" applyAlignment="1">
      <alignment horizontal="center" vertical="center"/>
    </xf>
    <xf numFmtId="0" fontId="69" fillId="0" borderId="0" xfId="0" applyFont="1"/>
    <xf numFmtId="0" fontId="66" fillId="0" borderId="0" xfId="3" applyFont="1" applyAlignment="1">
      <alignment horizontal="left" vertical="center"/>
    </xf>
    <xf numFmtId="165" fontId="66" fillId="0" borderId="0" xfId="3" applyNumberFormat="1" applyFont="1" applyAlignment="1">
      <alignment horizontal="center" vertical="center"/>
    </xf>
    <xf numFmtId="0" fontId="71" fillId="16" borderId="0" xfId="3" applyFont="1" applyFill="1" applyAlignment="1">
      <alignment horizontal="left" vertical="center"/>
    </xf>
    <xf numFmtId="165" fontId="71" fillId="16" borderId="0" xfId="3" applyNumberFormat="1" applyFont="1" applyFill="1" applyAlignment="1">
      <alignment horizontal="center" vertical="center"/>
    </xf>
    <xf numFmtId="0" fontId="70" fillId="0" borderId="0" xfId="0" applyFont="1"/>
    <xf numFmtId="0" fontId="71" fillId="17" borderId="0" xfId="3" applyFont="1" applyFill="1" applyAlignment="1">
      <alignment horizontal="left" vertical="center"/>
    </xf>
    <xf numFmtId="165" fontId="71" fillId="17" borderId="0" xfId="3" applyNumberFormat="1" applyFont="1" applyFill="1" applyAlignment="1">
      <alignment horizontal="center" vertical="center"/>
    </xf>
    <xf numFmtId="0" fontId="72" fillId="9" borderId="29" xfId="0" applyFont="1" applyFill="1" applyBorder="1" applyAlignment="1">
      <alignment horizontal="center" vertical="center"/>
    </xf>
    <xf numFmtId="0" fontId="66" fillId="0" borderId="29" xfId="3" applyFont="1" applyBorder="1" applyAlignment="1">
      <alignment horizontal="left" vertical="center"/>
    </xf>
    <xf numFmtId="165" fontId="66" fillId="0" borderId="29" xfId="3" applyNumberFormat="1" applyFont="1" applyBorder="1" applyAlignment="1">
      <alignment horizontal="center" vertical="center"/>
    </xf>
    <xf numFmtId="0" fontId="34" fillId="9" borderId="29" xfId="3" applyFont="1" applyFill="1" applyBorder="1" applyAlignment="1">
      <alignment horizontal="left" vertical="center"/>
    </xf>
    <xf numFmtId="165" fontId="34" fillId="9" borderId="29" xfId="3" applyNumberFormat="1" applyFont="1" applyFill="1" applyBorder="1" applyAlignment="1">
      <alignment horizontal="center" vertical="center"/>
    </xf>
    <xf numFmtId="44" fontId="71" fillId="17" borderId="0" xfId="2" applyFont="1" applyFill="1" applyAlignment="1">
      <alignment horizontal="left" vertical="center"/>
    </xf>
    <xf numFmtId="0" fontId="1" fillId="0" borderId="0" xfId="0" applyFont="1"/>
    <xf numFmtId="0" fontId="1" fillId="3" borderId="0" xfId="0" applyFont="1" applyFill="1" applyAlignment="1">
      <alignment horizontal="center"/>
    </xf>
    <xf numFmtId="44" fontId="1" fillId="3" borderId="0" xfId="0" applyNumberFormat="1" applyFont="1" applyFill="1" applyAlignment="1">
      <alignment vertical="center"/>
    </xf>
    <xf numFmtId="44" fontId="66" fillId="0" borderId="29" xfId="2" applyFont="1" applyBorder="1" applyAlignment="1">
      <alignment horizontal="left" vertical="center"/>
    </xf>
    <xf numFmtId="0" fontId="23" fillId="8" borderId="0" xfId="3" applyFont="1" applyFill="1" applyAlignment="1">
      <alignment horizontal="center"/>
    </xf>
    <xf numFmtId="0" fontId="14" fillId="8" borderId="0" xfId="3" applyFont="1" applyFill="1" applyAlignment="1">
      <alignment horizontal="left"/>
    </xf>
    <xf numFmtId="0" fontId="14" fillId="8" borderId="0" xfId="3" applyFont="1" applyFill="1" applyAlignment="1">
      <alignment horizontal="center"/>
    </xf>
    <xf numFmtId="0" fontId="14" fillId="8" borderId="16" xfId="3" applyFont="1" applyFill="1" applyBorder="1" applyAlignment="1">
      <alignment horizontal="left"/>
    </xf>
    <xf numFmtId="0" fontId="23" fillId="8" borderId="17" xfId="3" applyFont="1" applyFill="1" applyBorder="1" applyAlignment="1">
      <alignment horizontal="center"/>
    </xf>
    <xf numFmtId="169" fontId="30" fillId="6" borderId="4" xfId="3" applyNumberFormat="1" applyFont="1" applyFill="1" applyBorder="1" applyAlignment="1">
      <alignment horizontal="center" vertical="center"/>
    </xf>
    <xf numFmtId="169" fontId="30" fillId="6" borderId="5" xfId="3" applyNumberFormat="1" applyFont="1" applyFill="1" applyBorder="1" applyAlignment="1">
      <alignment horizontal="center" vertical="center"/>
    </xf>
    <xf numFmtId="169" fontId="30" fillId="6" borderId="6" xfId="3" applyNumberFormat="1" applyFont="1" applyFill="1" applyBorder="1" applyAlignment="1">
      <alignment horizontal="center" vertical="center"/>
    </xf>
    <xf numFmtId="169" fontId="30" fillId="6" borderId="3" xfId="3" applyNumberFormat="1" applyFont="1" applyFill="1" applyBorder="1" applyAlignment="1">
      <alignment horizontal="center" vertical="center"/>
    </xf>
    <xf numFmtId="168" fontId="31" fillId="5" borderId="3" xfId="7" applyFont="1" applyFill="1" applyBorder="1" applyAlignment="1" applyProtection="1">
      <alignment horizontal="center" vertical="center"/>
    </xf>
    <xf numFmtId="0" fontId="33" fillId="7" borderId="10" xfId="3" applyFont="1" applyFill="1" applyBorder="1" applyAlignment="1" applyProtection="1">
      <alignment horizontal="left" vertical="center"/>
      <protection locked="0"/>
    </xf>
    <xf numFmtId="0" fontId="33" fillId="7" borderId="11" xfId="3" applyFont="1" applyFill="1" applyBorder="1" applyAlignment="1" applyProtection="1">
      <alignment horizontal="left" vertical="center"/>
      <protection locked="0"/>
    </xf>
    <xf numFmtId="0" fontId="33" fillId="7" borderId="12" xfId="3" applyFont="1" applyFill="1" applyBorder="1" applyAlignment="1" applyProtection="1">
      <alignment horizontal="left" vertical="center"/>
      <protection locked="0"/>
    </xf>
    <xf numFmtId="0" fontId="23" fillId="7" borderId="7" xfId="3" applyFont="1" applyFill="1" applyBorder="1" applyAlignment="1">
      <alignment horizontal="center" vertical="center"/>
    </xf>
    <xf numFmtId="0" fontId="23" fillId="7" borderId="8" xfId="3" applyFont="1" applyFill="1" applyBorder="1" applyAlignment="1">
      <alignment horizontal="center" vertical="center"/>
    </xf>
    <xf numFmtId="0" fontId="23" fillId="7" borderId="9" xfId="3" applyFont="1" applyFill="1" applyBorder="1" applyAlignment="1">
      <alignment horizontal="center" vertical="center"/>
    </xf>
    <xf numFmtId="168" fontId="31" fillId="5" borderId="4" xfId="7" applyFont="1" applyFill="1" applyBorder="1" applyAlignment="1" applyProtection="1">
      <alignment horizontal="center" vertical="center"/>
    </xf>
    <xf numFmtId="168" fontId="31" fillId="5" borderId="5" xfId="7" applyFont="1" applyFill="1" applyBorder="1" applyAlignment="1" applyProtection="1">
      <alignment horizontal="center" vertical="center"/>
    </xf>
    <xf numFmtId="168" fontId="31" fillId="5" borderId="6" xfId="7" applyFont="1" applyFill="1" applyBorder="1" applyAlignment="1" applyProtection="1">
      <alignment horizontal="center" vertical="center"/>
    </xf>
    <xf numFmtId="0" fontId="22" fillId="0" borderId="4"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horizontal="center" vertical="center"/>
    </xf>
    <xf numFmtId="0" fontId="31" fillId="0" borderId="4" xfId="3" applyFont="1" applyBorder="1" applyAlignment="1" applyProtection="1">
      <alignment horizontal="left" vertical="center"/>
      <protection locked="0"/>
    </xf>
    <xf numFmtId="0" fontId="31" fillId="0" borderId="5" xfId="3" applyFont="1" applyBorder="1" applyAlignment="1" applyProtection="1">
      <alignment horizontal="left" vertical="center"/>
      <protection locked="0"/>
    </xf>
    <xf numFmtId="0" fontId="31" fillId="0" borderId="6" xfId="3" applyFont="1" applyBorder="1" applyAlignment="1" applyProtection="1">
      <alignment horizontal="left" vertical="center"/>
      <protection locked="0"/>
    </xf>
    <xf numFmtId="0" fontId="31" fillId="0" borderId="4" xfId="3" applyFont="1" applyBorder="1" applyAlignment="1" applyProtection="1">
      <alignment horizontal="center" vertical="center"/>
      <protection locked="0"/>
    </xf>
    <xf numFmtId="0" fontId="31" fillId="0" borderId="5" xfId="3" applyFont="1" applyBorder="1" applyAlignment="1" applyProtection="1">
      <alignment horizontal="center" vertical="center"/>
      <protection locked="0"/>
    </xf>
    <xf numFmtId="0" fontId="31" fillId="0" borderId="6" xfId="3" applyFont="1" applyBorder="1" applyAlignment="1" applyProtection="1">
      <alignment horizontal="center" vertical="center"/>
      <protection locked="0"/>
    </xf>
    <xf numFmtId="0" fontId="31" fillId="0" borderId="4" xfId="6" applyNumberFormat="1" applyFont="1" applyFill="1" applyBorder="1" applyAlignment="1" applyProtection="1">
      <alignment horizontal="center" vertical="center"/>
      <protection locked="0"/>
    </xf>
    <xf numFmtId="0" fontId="31" fillId="0" borderId="5" xfId="6" applyNumberFormat="1" applyFont="1" applyFill="1" applyBorder="1" applyAlignment="1" applyProtection="1">
      <alignment horizontal="center" vertical="center"/>
      <protection locked="0"/>
    </xf>
    <xf numFmtId="0" fontId="31" fillId="0" borderId="6" xfId="6" applyNumberFormat="1" applyFont="1" applyFill="1" applyBorder="1" applyAlignment="1" applyProtection="1">
      <alignment horizontal="center" vertical="center"/>
      <protection locked="0"/>
    </xf>
    <xf numFmtId="167" fontId="31" fillId="0" borderId="4" xfId="6" applyFont="1" applyFill="1" applyBorder="1" applyAlignment="1" applyProtection="1">
      <alignment horizontal="center" vertical="center"/>
      <protection locked="0"/>
    </xf>
    <xf numFmtId="167" fontId="31" fillId="0" borderId="5" xfId="6" applyFont="1" applyFill="1" applyBorder="1" applyAlignment="1" applyProtection="1">
      <alignment horizontal="center" vertical="center"/>
      <protection locked="0"/>
    </xf>
    <xf numFmtId="167" fontId="31" fillId="0" borderId="6" xfId="6" applyFont="1" applyFill="1" applyBorder="1" applyAlignment="1" applyProtection="1">
      <alignment horizontal="center" vertical="center"/>
      <protection locked="0"/>
    </xf>
    <xf numFmtId="2" fontId="31" fillId="0" borderId="4" xfId="6" applyNumberFormat="1" applyFont="1" applyFill="1" applyBorder="1" applyAlignment="1" applyProtection="1">
      <alignment horizontal="center" vertical="center"/>
      <protection locked="0"/>
    </xf>
    <xf numFmtId="2" fontId="31" fillId="0" borderId="5" xfId="6" applyNumberFormat="1" applyFont="1" applyFill="1" applyBorder="1" applyAlignment="1" applyProtection="1">
      <alignment horizontal="center" vertical="center"/>
      <protection locked="0"/>
    </xf>
    <xf numFmtId="2" fontId="31" fillId="0" borderId="6" xfId="6" applyNumberFormat="1" applyFont="1" applyFill="1" applyBorder="1" applyAlignment="1" applyProtection="1">
      <alignment horizontal="center" vertical="center"/>
      <protection locked="0"/>
    </xf>
    <xf numFmtId="164" fontId="31" fillId="0" borderId="4" xfId="6" applyNumberFormat="1" applyFont="1" applyFill="1" applyBorder="1" applyAlignment="1" applyProtection="1">
      <alignment horizontal="center" vertical="center"/>
      <protection locked="0"/>
    </xf>
    <xf numFmtId="164" fontId="31" fillId="0" borderId="5" xfId="6" applyNumberFormat="1" applyFont="1" applyFill="1" applyBorder="1" applyAlignment="1" applyProtection="1">
      <alignment horizontal="center" vertical="center"/>
      <protection locked="0"/>
    </xf>
    <xf numFmtId="164" fontId="31" fillId="0" borderId="6" xfId="6" applyNumberFormat="1" applyFont="1" applyFill="1" applyBorder="1" applyAlignment="1" applyProtection="1">
      <alignment horizontal="center" vertical="center"/>
      <protection locked="0"/>
    </xf>
    <xf numFmtId="49" fontId="22" fillId="0" borderId="4" xfId="4" applyNumberFormat="1" applyFont="1" applyBorder="1" applyAlignment="1">
      <alignment horizontal="center" vertical="center"/>
    </xf>
    <xf numFmtId="49" fontId="22" fillId="0" borderId="6" xfId="4" applyNumberFormat="1" applyFont="1" applyBorder="1" applyAlignment="1">
      <alignment horizontal="center" vertical="center"/>
    </xf>
    <xf numFmtId="0" fontId="30" fillId="2" borderId="4" xfId="3" applyFont="1" applyFill="1" applyBorder="1" applyAlignment="1">
      <alignment horizontal="center" vertical="center"/>
    </xf>
    <xf numFmtId="0" fontId="30" fillId="2" borderId="5" xfId="3" applyFont="1" applyFill="1" applyBorder="1" applyAlignment="1">
      <alignment horizontal="center" vertical="center"/>
    </xf>
    <xf numFmtId="0" fontId="30" fillId="2" borderId="6" xfId="3" applyFont="1" applyFill="1" applyBorder="1" applyAlignment="1">
      <alignment horizontal="center" vertical="center"/>
    </xf>
    <xf numFmtId="0" fontId="14" fillId="0" borderId="3" xfId="3" applyFont="1" applyBorder="1" applyAlignment="1">
      <alignment horizontal="center"/>
    </xf>
    <xf numFmtId="0" fontId="15" fillId="0" borderId="4" xfId="3" applyFont="1" applyBorder="1" applyAlignment="1">
      <alignment horizontal="center" vertical="center" wrapText="1" readingOrder="1"/>
    </xf>
    <xf numFmtId="0" fontId="15" fillId="0" borderId="5" xfId="3" applyFont="1" applyBorder="1" applyAlignment="1">
      <alignment horizontal="center" vertical="center" wrapText="1" readingOrder="1"/>
    </xf>
    <xf numFmtId="0" fontId="15" fillId="0" borderId="6" xfId="3" applyFont="1" applyBorder="1" applyAlignment="1">
      <alignment horizontal="center" vertical="center" wrapText="1" readingOrder="1"/>
    </xf>
    <xf numFmtId="0" fontId="17" fillId="2" borderId="7" xfId="3" applyFont="1" applyFill="1" applyBorder="1" applyAlignment="1">
      <alignment horizontal="center" vertical="center"/>
    </xf>
    <xf numFmtId="0" fontId="17" fillId="2" borderId="8" xfId="3" applyFont="1" applyFill="1" applyBorder="1" applyAlignment="1">
      <alignment horizontal="center" vertic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horizontal="center" vertical="center"/>
    </xf>
    <xf numFmtId="0" fontId="17" fillId="2" borderId="3" xfId="3" applyFont="1" applyFill="1" applyBorder="1" applyAlignment="1">
      <alignment horizontal="center" vertical="center"/>
    </xf>
    <xf numFmtId="172" fontId="18" fillId="0" borderId="7" xfId="3" applyNumberFormat="1" applyFont="1" applyBorder="1" applyAlignment="1" applyProtection="1">
      <alignment horizontal="center" vertical="center"/>
      <protection locked="0"/>
    </xf>
    <xf numFmtId="172" fontId="18" fillId="0" borderId="8" xfId="3" applyNumberFormat="1" applyFont="1" applyBorder="1" applyAlignment="1" applyProtection="1">
      <alignment horizontal="center" vertical="center"/>
      <protection locked="0"/>
    </xf>
    <xf numFmtId="172" fontId="18" fillId="0" borderId="9" xfId="3" applyNumberFormat="1" applyFont="1" applyBorder="1" applyAlignment="1" applyProtection="1">
      <alignment horizontal="center" vertical="center"/>
      <protection locked="0"/>
    </xf>
    <xf numFmtId="172" fontId="18" fillId="0" borderId="10" xfId="3" applyNumberFormat="1" applyFont="1" applyBorder="1" applyAlignment="1" applyProtection="1">
      <alignment horizontal="center" vertical="center"/>
      <protection locked="0"/>
    </xf>
    <xf numFmtId="172" fontId="18" fillId="0" borderId="11" xfId="3" applyNumberFormat="1" applyFont="1" applyBorder="1" applyAlignment="1" applyProtection="1">
      <alignment horizontal="center" vertical="center"/>
      <protection locked="0"/>
    </xf>
    <xf numFmtId="172" fontId="18" fillId="0" borderId="12" xfId="3" applyNumberFormat="1" applyFont="1" applyBorder="1" applyAlignment="1" applyProtection="1">
      <alignment horizontal="center" vertical="center"/>
      <protection locked="0"/>
    </xf>
    <xf numFmtId="14" fontId="18" fillId="0" borderId="7" xfId="3" applyNumberFormat="1" applyFont="1" applyBorder="1" applyAlignment="1" applyProtection="1">
      <alignment horizontal="center" vertical="center"/>
      <protection locked="0"/>
    </xf>
    <xf numFmtId="14" fontId="18" fillId="0" borderId="8" xfId="3" applyNumberFormat="1" applyFont="1" applyBorder="1" applyAlignment="1" applyProtection="1">
      <alignment horizontal="center" vertical="center"/>
      <protection locked="0"/>
    </xf>
    <xf numFmtId="14" fontId="18" fillId="0" borderId="9" xfId="3" applyNumberFormat="1" applyFont="1" applyBorder="1" applyAlignment="1" applyProtection="1">
      <alignment horizontal="center" vertical="center"/>
      <protection locked="0"/>
    </xf>
    <xf numFmtId="14" fontId="18" fillId="0" borderId="10" xfId="3" applyNumberFormat="1" applyFont="1" applyBorder="1" applyAlignment="1" applyProtection="1">
      <alignment horizontal="center" vertical="center"/>
      <protection locked="0"/>
    </xf>
    <xf numFmtId="14" fontId="18" fillId="0" borderId="11" xfId="3" applyNumberFormat="1" applyFont="1" applyBorder="1" applyAlignment="1" applyProtection="1">
      <alignment horizontal="center" vertical="center"/>
      <protection locked="0"/>
    </xf>
    <xf numFmtId="14" fontId="18" fillId="0" borderId="12" xfId="3" applyNumberFormat="1" applyFont="1" applyBorder="1" applyAlignment="1" applyProtection="1">
      <alignment horizontal="center" vertical="center"/>
      <protection locked="0"/>
    </xf>
    <xf numFmtId="0" fontId="28" fillId="2" borderId="3" xfId="3" applyFont="1" applyFill="1" applyBorder="1" applyAlignment="1">
      <alignment horizontal="center" vertical="center"/>
    </xf>
    <xf numFmtId="0" fontId="24" fillId="0" borderId="3" xfId="3" applyFont="1" applyBorder="1" applyAlignment="1" applyProtection="1">
      <alignment horizontal="center" vertical="center"/>
      <protection locked="0"/>
    </xf>
    <xf numFmtId="0" fontId="23" fillId="2" borderId="3" xfId="3" applyFont="1" applyFill="1" applyBorder="1" applyAlignment="1">
      <alignment horizontal="center" vertical="center"/>
    </xf>
    <xf numFmtId="0" fontId="28" fillId="2" borderId="4"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4" fillId="2" borderId="5" xfId="3" applyFont="1" applyFill="1" applyBorder="1" applyAlignment="1" applyProtection="1">
      <alignment horizontal="left" vertical="top" wrapText="1"/>
      <protection locked="0"/>
    </xf>
    <xf numFmtId="0" fontId="24" fillId="2" borderId="6" xfId="3" applyFont="1" applyFill="1" applyBorder="1" applyAlignment="1" applyProtection="1">
      <alignment horizontal="left" vertical="top" wrapText="1"/>
      <protection locked="0"/>
    </xf>
    <xf numFmtId="0" fontId="24" fillId="0" borderId="3" xfId="3" applyFont="1" applyBorder="1" applyAlignment="1" applyProtection="1">
      <alignment horizontal="left" vertical="center"/>
      <protection locked="0"/>
    </xf>
    <xf numFmtId="166" fontId="24" fillId="0" borderId="3" xfId="3" applyNumberFormat="1" applyFont="1" applyBorder="1" applyAlignment="1" applyProtection="1">
      <alignment horizontal="center" vertical="center"/>
      <protection locked="0"/>
    </xf>
    <xf numFmtId="0" fontId="26" fillId="0" borderId="3" xfId="5" applyFont="1" applyBorder="1" applyAlignment="1" applyProtection="1">
      <alignment horizontal="center" vertical="center"/>
      <protection locked="0"/>
    </xf>
    <xf numFmtId="0" fontId="27" fillId="0" borderId="3" xfId="3" applyFont="1" applyBorder="1" applyAlignment="1" applyProtection="1">
      <alignment horizontal="center" vertical="center"/>
      <protection locked="0"/>
    </xf>
    <xf numFmtId="0" fontId="36" fillId="3" borderId="0" xfId="3" applyFont="1" applyFill="1" applyAlignment="1">
      <alignment horizontal="center" vertical="center"/>
    </xf>
    <xf numFmtId="0" fontId="40" fillId="9" borderId="19" xfId="12" applyFont="1" applyFill="1" applyBorder="1" applyAlignment="1">
      <alignment horizontal="center" vertical="center"/>
    </xf>
    <xf numFmtId="0" fontId="40" fillId="9" borderId="20" xfId="12" applyFont="1" applyFill="1" applyBorder="1" applyAlignment="1">
      <alignment horizontal="center" vertical="center"/>
    </xf>
    <xf numFmtId="0" fontId="40" fillId="9" borderId="21" xfId="12" applyFont="1" applyFill="1" applyBorder="1" applyAlignment="1">
      <alignment horizontal="center" vertical="center"/>
    </xf>
    <xf numFmtId="0" fontId="40" fillId="9" borderId="23" xfId="12" applyFont="1" applyFill="1" applyBorder="1" applyAlignment="1">
      <alignment horizontal="center" vertical="center"/>
    </xf>
    <xf numFmtId="0" fontId="40" fillId="9" borderId="24" xfId="12" applyFont="1" applyFill="1" applyBorder="1" applyAlignment="1">
      <alignment horizontal="center" vertical="center"/>
    </xf>
    <xf numFmtId="0" fontId="40" fillId="9" borderId="25" xfId="12" applyFont="1" applyFill="1" applyBorder="1" applyAlignment="1">
      <alignment horizontal="center" vertical="center"/>
    </xf>
    <xf numFmtId="0" fontId="19" fillId="9" borderId="31" xfId="3" applyFont="1" applyFill="1" applyBorder="1" applyAlignment="1">
      <alignment horizontal="center" vertical="center"/>
    </xf>
  </cellXfs>
  <cellStyles count="14">
    <cellStyle name="Hiperlink 2" xfId="5" xr:uid="{D94B280D-D467-444D-86C4-E330D575C8BF}"/>
    <cellStyle name="Hiperlink 3" xfId="9" xr:uid="{CED5EB6F-D7D0-43E7-A074-A59098177E61}"/>
    <cellStyle name="Moeda" xfId="2" builtinId="4"/>
    <cellStyle name="Moeda 2 2" xfId="7" xr:uid="{60FF7E6D-8088-4FD7-AA95-D7B2A2068E29}"/>
    <cellStyle name="Normal" xfId="0" builtinId="0"/>
    <cellStyle name="Normal 2" xfId="3" xr:uid="{31CB73B1-8F52-4A69-A4FE-4588BF7F89AB}"/>
    <cellStyle name="Normal 3" xfId="12" xr:uid="{55E8580C-CB0E-4AC0-B843-76103BF0ADA7}"/>
    <cellStyle name="Normal 3 2" xfId="8" xr:uid="{C7D8E98D-365A-45EC-B56F-13221FB85E17}"/>
    <cellStyle name="Normal_Banco_dados Produtividade" xfId="13" xr:uid="{0B632790-F40F-46DB-9E71-2EFBD621D6A6}"/>
    <cellStyle name="Normal_Boletim de Medição 2009 rev1" xfId="4" xr:uid="{6447D501-6F2F-40D3-BEF3-7824F2AB0C6E}"/>
    <cellStyle name="Porcentagem" xfId="1" builtinId="5"/>
    <cellStyle name="Porcentagem 3" xfId="10" xr:uid="{238B5AF3-4568-4E64-9FD0-890649388F8E}"/>
    <cellStyle name="Porcentagem 5" xfId="11" xr:uid="{37DC7EED-8A29-4293-A133-EE981479E524}"/>
    <cellStyle name="Vírgula 2" xfId="6" xr:uid="{38929FAA-5AE3-4F98-91D1-A1864341FB30}"/>
  </cellStyles>
  <dxfs count="11">
    <dxf>
      <font>
        <condense val="0"/>
        <extend val="0"/>
        <color auto="1"/>
      </font>
      <fill>
        <patternFill>
          <bgColor rgb="FFC0C0C0"/>
        </patternFill>
      </fill>
    </dxf>
    <dxf>
      <font>
        <condense val="0"/>
        <extend val="0"/>
        <color auto="1"/>
      </font>
      <fill>
        <patternFill>
          <bgColor theme="0" tint="-0.34998626667073579"/>
        </patternFill>
      </fill>
    </dxf>
    <dxf>
      <fill>
        <patternFill>
          <bgColor theme="8" tint="0.39994506668294322"/>
        </patternFill>
      </fill>
    </dxf>
    <dxf>
      <font>
        <b/>
        <i val="0"/>
      </font>
      <fill>
        <patternFill>
          <bgColor theme="9" tint="0.39994506668294322"/>
        </patternFill>
      </fill>
    </dxf>
    <dxf>
      <font>
        <b/>
        <i val="0"/>
      </font>
      <fill>
        <patternFill>
          <bgColor rgb="FFFFC000"/>
        </patternFill>
      </fill>
    </dxf>
    <dxf>
      <fill>
        <patternFill>
          <bgColor theme="8" tint="0.39994506668294322"/>
        </patternFill>
      </fill>
    </dxf>
    <dxf>
      <font>
        <condense val="0"/>
        <extend val="0"/>
        <color auto="1"/>
      </font>
      <fill>
        <patternFill>
          <bgColor rgb="FFC0C0C0"/>
        </patternFill>
      </fill>
    </dxf>
    <dxf>
      <font>
        <condense val="0"/>
        <extend val="0"/>
        <color auto="1"/>
      </font>
      <fill>
        <patternFill>
          <bgColor theme="0" tint="-0.34998626667073579"/>
        </patternFill>
      </fill>
    </dxf>
    <dxf>
      <fill>
        <patternFill>
          <bgColor theme="8" tint="0.39994506668294322"/>
        </patternFill>
      </fill>
    </dxf>
    <dxf>
      <font>
        <b/>
        <i val="0"/>
      </font>
      <fill>
        <patternFill>
          <bgColor theme="9" tint="0.39994506668294322"/>
        </patternFill>
      </fill>
    </dxf>
    <dxf>
      <font>
        <b/>
        <i val="0"/>
      </font>
      <fill>
        <patternFill>
          <bgColor rgb="FFFFC000"/>
        </patternFill>
      </fill>
    </dxf>
  </dxfs>
  <tableStyles count="0" defaultTableStyle="TableStyleMedium2" defaultPivotStyle="PivotStyleLight16"/>
  <colors>
    <mruColors>
      <color rgb="FFDAE3F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142875</xdr:colOff>
          <xdr:row>0</xdr:row>
          <xdr:rowOff>0</xdr:rowOff>
        </xdr:from>
        <xdr:to>
          <xdr:col>6</xdr:col>
          <xdr:colOff>66675</xdr:colOff>
          <xdr:row>0</xdr:row>
          <xdr:rowOff>257175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xdr:col>
      <xdr:colOff>214312</xdr:colOff>
      <xdr:row>0</xdr:row>
      <xdr:rowOff>145207</xdr:rowOff>
    </xdr:from>
    <xdr:ext cx="5668816" cy="342786"/>
    <xdr:sp macro="" textlink="">
      <xdr:nvSpPr>
        <xdr:cNvPr id="3" name="Retângulo 2">
          <a:extLst>
            <a:ext uri="{FF2B5EF4-FFF2-40B4-BE49-F238E27FC236}">
              <a16:creationId xmlns:a16="http://schemas.microsoft.com/office/drawing/2014/main" id="{00000000-0008-0000-0100-000003000000}"/>
            </a:ext>
          </a:extLst>
        </xdr:cNvPr>
        <xdr:cNvSpPr/>
      </xdr:nvSpPr>
      <xdr:spPr>
        <a:xfrm>
          <a:off x="7298531" y="145207"/>
          <a:ext cx="5668816" cy="342786"/>
        </a:xfrm>
        <a:prstGeom prst="rect">
          <a:avLst/>
        </a:prstGeom>
        <a:noFill/>
      </xdr:spPr>
      <xdr:txBody>
        <a:bodyPr wrap="square" lIns="91440" tIns="45720" rIns="91440" bIns="45720">
          <a:spAutoFit/>
        </a:bodyPr>
        <a:lstStyle/>
        <a:p>
          <a:pPr algn="ctr"/>
          <a:r>
            <a:rPr lang="pt-BR" sz="1600" b="1" cap="none" spc="0">
              <a:ln w="0"/>
              <a:solidFill>
                <a:schemeClr val="tx1"/>
              </a:solidFill>
              <a:effectLst>
                <a:outerShdw blurRad="38100" dist="19050" dir="2700000" algn="tl" rotWithShape="0">
                  <a:schemeClr val="dk1">
                    <a:alpha val="40000"/>
                  </a:schemeClr>
                </a:outerShdw>
              </a:effectLst>
            </a:rPr>
            <a:t>LEVANTAMENTO - ESCOPO REFRATÁRIO </a:t>
          </a:r>
        </a:p>
      </xdr:txBody>
    </xdr:sp>
    <xdr:clientData/>
  </xdr:oneCellAnchor>
  <mc:AlternateContent xmlns:mc="http://schemas.openxmlformats.org/markup-compatibility/2006">
    <mc:Choice xmlns:a14="http://schemas.microsoft.com/office/drawing/2010/main" Requires="a14">
      <xdr:twoCellAnchor>
        <xdr:from>
          <xdr:col>0</xdr:col>
          <xdr:colOff>85725</xdr:colOff>
          <xdr:row>0</xdr:row>
          <xdr:rowOff>123825</xdr:rowOff>
        </xdr:from>
        <xdr:to>
          <xdr:col>2</xdr:col>
          <xdr:colOff>123825</xdr:colOff>
          <xdr:row>0</xdr:row>
          <xdr:rowOff>447675</xdr:rowOff>
        </xdr:to>
        <xdr:sp macro="" textlink="">
          <xdr:nvSpPr>
            <xdr:cNvPr id="2178" name="Object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10</xdr:col>
      <xdr:colOff>327096</xdr:colOff>
      <xdr:row>7</xdr:row>
      <xdr:rowOff>57150</xdr:rowOff>
    </xdr:from>
    <xdr:ext cx="4575035" cy="530658"/>
    <xdr:sp macro="" textlink="">
      <xdr:nvSpPr>
        <xdr:cNvPr id="2" name="Retângulo 1">
          <a:extLst>
            <a:ext uri="{FF2B5EF4-FFF2-40B4-BE49-F238E27FC236}">
              <a16:creationId xmlns:a16="http://schemas.microsoft.com/office/drawing/2014/main" id="{00000000-0008-0000-0200-000002000000}"/>
            </a:ext>
          </a:extLst>
        </xdr:cNvPr>
        <xdr:cNvSpPr/>
      </xdr:nvSpPr>
      <xdr:spPr>
        <a:xfrm>
          <a:off x="5965896" y="57150"/>
          <a:ext cx="4575035" cy="530658"/>
        </a:xfrm>
        <a:prstGeom prst="rect">
          <a:avLst/>
        </a:prstGeom>
        <a:noFill/>
      </xdr:spPr>
      <xdr:txBody>
        <a:bodyPr wrap="none" lIns="91440" tIns="45720" rIns="91440" bIns="45720">
          <a:spAutoFit/>
        </a:bodyPr>
        <a:lstStyle/>
        <a:p>
          <a:pPr algn="ctr"/>
          <a:r>
            <a:rPr lang="pt-BR" sz="2800" b="0" cap="none" spc="0">
              <a:ln w="0"/>
              <a:solidFill>
                <a:schemeClr val="tx1"/>
              </a:solidFill>
              <a:effectLst>
                <a:outerShdw blurRad="38100" dist="19050" dir="2700000" algn="tl" rotWithShape="0">
                  <a:schemeClr val="dk1">
                    <a:alpha val="40000"/>
                  </a:schemeClr>
                </a:outerShdw>
              </a:effectLst>
            </a:rPr>
            <a:t>HISTOGRAMA MENSAL - SPOT</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230844</xdr:colOff>
      <xdr:row>7</xdr:row>
      <xdr:rowOff>76200</xdr:rowOff>
    </xdr:from>
    <xdr:ext cx="5142050" cy="530658"/>
    <xdr:sp macro="" textlink="">
      <xdr:nvSpPr>
        <xdr:cNvPr id="2" name="Retângulo 1">
          <a:extLst>
            <a:ext uri="{FF2B5EF4-FFF2-40B4-BE49-F238E27FC236}">
              <a16:creationId xmlns:a16="http://schemas.microsoft.com/office/drawing/2014/main" id="{00000000-0008-0000-0300-000002000000}"/>
            </a:ext>
          </a:extLst>
        </xdr:cNvPr>
        <xdr:cNvSpPr/>
      </xdr:nvSpPr>
      <xdr:spPr>
        <a:xfrm>
          <a:off x="7212669" y="76200"/>
          <a:ext cx="5142050" cy="530658"/>
        </a:xfrm>
        <a:prstGeom prst="rect">
          <a:avLst/>
        </a:prstGeom>
        <a:noFill/>
      </xdr:spPr>
      <xdr:txBody>
        <a:bodyPr wrap="none" lIns="91440" tIns="45720" rIns="91440" bIns="45720" anchor="ctr">
          <a:spAutoFit/>
        </a:bodyPr>
        <a:lstStyle/>
        <a:p>
          <a:pPr algn="ctr"/>
          <a:r>
            <a:rPr lang="pt-BR" sz="2800" b="0" cap="none" spc="0">
              <a:ln w="0"/>
              <a:solidFill>
                <a:schemeClr val="tx1"/>
              </a:solidFill>
              <a:effectLst>
                <a:outerShdw blurRad="38100" dist="19050" dir="2700000" algn="tl" rotWithShape="0">
                  <a:schemeClr val="dk1">
                    <a:alpha val="40000"/>
                  </a:schemeClr>
                </a:outerShdw>
              </a:effectLst>
            </a:rPr>
            <a:t>HISTOGRAMA MENSAL - NORMAL</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1</xdr:col>
      <xdr:colOff>2915613</xdr:colOff>
      <xdr:row>62</xdr:row>
      <xdr:rowOff>29456</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7734300"/>
          <a:ext cx="6897063" cy="63159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427702</xdr:colOff>
      <xdr:row>9</xdr:row>
      <xdr:rowOff>22675</xdr:rowOff>
    </xdr:from>
    <xdr:ext cx="5794343" cy="2346540"/>
    <xdr:sp macro="" textlink="">
      <xdr:nvSpPr>
        <xdr:cNvPr id="2" name="Retângulo 1">
          <a:extLst>
            <a:ext uri="{FF2B5EF4-FFF2-40B4-BE49-F238E27FC236}">
              <a16:creationId xmlns:a16="http://schemas.microsoft.com/office/drawing/2014/main" id="{00000000-0008-0000-0600-000002000000}"/>
            </a:ext>
          </a:extLst>
        </xdr:cNvPr>
        <xdr:cNvSpPr/>
      </xdr:nvSpPr>
      <xdr:spPr>
        <a:xfrm>
          <a:off x="1646902" y="1737175"/>
          <a:ext cx="5794343" cy="2346540"/>
        </a:xfrm>
        <a:prstGeom prst="rect">
          <a:avLst/>
        </a:prstGeom>
        <a:noFill/>
      </xdr:spPr>
      <xdr:txBody>
        <a:bodyPr wrap="none" lIns="91440" tIns="45720" rIns="91440" bIns="45720">
          <a:spAutoFit/>
        </a:bodyPr>
        <a:lstStyle/>
        <a:p>
          <a:pPr algn="ctr"/>
          <a:r>
            <a:rPr lang="pt-BR" sz="7200" b="0" cap="none" spc="0">
              <a:ln w="0"/>
              <a:solidFill>
                <a:schemeClr val="tx1"/>
              </a:solidFill>
              <a:effectLst>
                <a:outerShdw blurRad="38100" dist="19050" dir="2700000" algn="tl" rotWithShape="0">
                  <a:schemeClr val="dk1">
                    <a:alpha val="40000"/>
                  </a:schemeClr>
                </a:outerShdw>
              </a:effectLst>
            </a:rPr>
            <a:t>FORNO B-3001</a:t>
          </a:r>
        </a:p>
        <a:p>
          <a:pPr algn="ctr"/>
          <a:endParaRPr lang="pt-BR" sz="72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xdr:from>
          <xdr:col>0</xdr:col>
          <xdr:colOff>104775</xdr:colOff>
          <xdr:row>0</xdr:row>
          <xdr:rowOff>142875</xdr:rowOff>
        </xdr:from>
        <xdr:to>
          <xdr:col>2</xdr:col>
          <xdr:colOff>295275</xdr:colOff>
          <xdr:row>3</xdr:row>
          <xdr:rowOff>9525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driano/Documents/00_Priner/2018.09.17/2018.11_Novembro/02_2018.11_DHT%20Andaime_2018.11.24_46000098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RISOTERM\DOW\PARADA%20DE%20MANUTEN&#199;&#195;O\PARADA%20GERAL%20-%202020\ADD'ON%20PL%20C\C&#225;lculo%20&#225;rea%20de%20eq.%20Pl-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Bskba06/rede/Users/altemc01/Documents/01%20MillsSI%20BKM/00_Controle%20Integrado_PROG&amp;RDO&amp;BM_2016.06.JUN_medi&#231;&#227;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rie01002/Fabio%20Alarcon/Documents%20and%20Settings/TRIE01002/Meus%20documentos/F&#225;bio/Planejamento/Medi&#231;&#227;o/01%20Janeiro/Documents%20and%20Settings/REGAP/Meus%20documentos/Medi&#231;&#227;o/PLANEJ/PLANEJAMENTO/FINANCEI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docs.live.net/00_Monsertec/1.1_Q1/55_BMs/2020.11/2020.11_DHT_Andaime_4600019864_AFC.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01_CTL.AND.ROT_BM%20ATUAL_2017.06.30_TCZI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00_Controle%20Integrado_PROG&amp;RDO&amp;BM_2016.06.JUN%20%20REV%20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Risoterm%20Wilian/Desktop/ACELEN/file:/E:/RISOTERM/DOW/PARADA%20DE%20MANUTEN&#199;&#195;O/PARADA%20GERAL%20-%202020/ADD'ON%20PL%20C/C&#225;lculo%20&#225;rea%20de%20eq.%20P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Braskem\06-AS\2023\AS-088-2023%20-PARADA%20DEP%20-%20P-1106%20%20%20-%20(ISOLAMENTO)%20REV.01.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Users/altemc01/Documents/01%20MillsSI%20BKM/05_BMs/01.2017_Janeiro/01_Controle%20de%20Andaimes_2017.01%20JAN_ROTINA_.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lanilha%20Evid&#234;nc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le04002/Meus%20documentos/Documents%20and%20Settings/TRIE01002/Meus%20documentos/F&#225;bio/Clorosoda/Avan&#231;o%20Geral/Mapa%20Resumo/02%20Fevereiro/Resumo%20Geral%2027-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onsertec/Desktop/OLEFINAS%20JOHNNY/07-JULHO/ISOLAMENTO/2020.11_DHT_ISOLAMENTO_4600019864_BMF_REV.01%20JUNHO%20FORNOS.ROTINA.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98-rog&#233;rio/c/Meus%20documentos/Promon-Concremat/Planilhas/Planejamento/Plan.%20Sem26/CPC/EAP%20C.Plan%20-%20Padr&#227;o%20Alunorte%20-%20Semana%20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cam33/gr_unpo_pc_ba$/BPS/Arvore/UDNN/Cpl/PrjCama&#231;ariCaprolactam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apghnsp02/fmol/CBES/1600-1699/1675%20Hubbell%20Service%20Center%20Steel/Data/Analysis/Hubbell%20Stl%20Master%20Data%20File%2015Aug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uncars/AppData/Local/Microsoft/Windows/Temporary%20Internet%20Files/Content.Outlook/D3WLMVXJ/MOCK_KA2_SP/MOCK_PROPOSAL_KA2_CROSS_SECTORAL/LLP_BEST_PRACTICES_KA2_KA3/KA2_LEARNIT/543305-budg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skba06/rede/Users/altemc01/Documents/01%20MillsSI%20BKM/00_Controle%20Integrado_PROG&amp;RDO&amp;BM_2016.02.FEV.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Users/adriac28/Documents/Priner_UNIB/05_BMs/2018.08_Agosto/02_2018.08_DHT%20Andaime_2018.08.22_46000098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Risoterm%20Wilian/Desktop/TRABALHANDO/UCS/Pre&#769;via%20ORC.%20Parada%20Manutenc&#807;a&#771;o%20UCS_Rev-03%20-%20REPLANEJA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EQUIPE"/>
      <sheetName val="RES.1"/>
      <sheetName val="DHT (2)"/>
      <sheetName val="DHT"/>
      <sheetName val="RESUMO"/>
    </sheetNames>
    <sheetDataSet>
      <sheetData sheetId="0">
        <row r="41">
          <cell r="B41" t="str">
            <v>#DIG.</v>
          </cell>
        </row>
        <row r="42">
          <cell r="B42" t="str">
            <v>APOIO</v>
          </cell>
        </row>
        <row r="43">
          <cell r="B43" t="str">
            <v>APOIO A-300</v>
          </cell>
        </row>
        <row r="44">
          <cell r="B44" t="str">
            <v>PAR. A-300</v>
          </cell>
        </row>
        <row r="45">
          <cell r="B45" t="str">
            <v>PAR. A-300_HH</v>
          </cell>
        </row>
        <row r="46">
          <cell r="B46" t="str">
            <v>BA-4102</v>
          </cell>
        </row>
        <row r="47">
          <cell r="B47" t="str">
            <v>BA-4102_HH</v>
          </cell>
        </row>
        <row r="48">
          <cell r="B48" t="str">
            <v>APOIO ADM</v>
          </cell>
        </row>
        <row r="49">
          <cell r="B49" t="str">
            <v>APOIO À CIVIL</v>
          </cell>
        </row>
        <row r="50">
          <cell r="B50" t="str">
            <v>APOIO CIVIL UO-II</v>
          </cell>
        </row>
        <row r="51">
          <cell r="B51" t="str">
            <v>ASE</v>
          </cell>
        </row>
        <row r="52">
          <cell r="B52" t="str">
            <v>BA-1103</v>
          </cell>
        </row>
        <row r="53">
          <cell r="B53" t="str">
            <v>BA-1101</v>
          </cell>
        </row>
        <row r="54">
          <cell r="B54" t="str">
            <v>BA-1101_HH</v>
          </cell>
        </row>
        <row r="55">
          <cell r="B55" t="str">
            <v>CENTRAL CAMAÇARI</v>
          </cell>
        </row>
        <row r="56">
          <cell r="B56" t="str">
            <v>DA-2351 B</v>
          </cell>
        </row>
        <row r="57">
          <cell r="B57" t="str">
            <v>DA-4406</v>
          </cell>
        </row>
        <row r="58">
          <cell r="B58" t="str">
            <v>DA-5208</v>
          </cell>
        </row>
        <row r="59">
          <cell r="B59" t="str">
            <v>DA-5258</v>
          </cell>
        </row>
        <row r="60">
          <cell r="B60" t="str">
            <v>A-2300</v>
          </cell>
        </row>
        <row r="61">
          <cell r="B61" t="str">
            <v>DEP</v>
          </cell>
        </row>
        <row r="62">
          <cell r="B62" t="str">
            <v>DTG</v>
          </cell>
        </row>
        <row r="63">
          <cell r="B63" t="str">
            <v>DTG FORNOS</v>
          </cell>
        </row>
        <row r="64">
          <cell r="B64" t="str">
            <v>DTG REC´s 2017</v>
          </cell>
        </row>
        <row r="65">
          <cell r="B65" t="str">
            <v>DTG REC´s 2018</v>
          </cell>
        </row>
        <row r="66">
          <cell r="B66" t="str">
            <v>DTG TIB</v>
          </cell>
        </row>
        <row r="67">
          <cell r="B67" t="str">
            <v>DTG UA</v>
          </cell>
        </row>
        <row r="68">
          <cell r="B68" t="str">
            <v>DTG UA-III</v>
          </cell>
        </row>
        <row r="69">
          <cell r="B69" t="str">
            <v>DTG UO</v>
          </cell>
        </row>
        <row r="70">
          <cell r="B70" t="str">
            <v>DTP ( FIBRAS )</v>
          </cell>
        </row>
        <row r="71">
          <cell r="B71" t="str">
            <v>EA-4501 A</v>
          </cell>
        </row>
        <row r="72">
          <cell r="B72" t="str">
            <v>EF-1900 B</v>
          </cell>
        </row>
        <row r="73">
          <cell r="B73" t="str">
            <v>EF-1900 I</v>
          </cell>
        </row>
        <row r="74">
          <cell r="B74" t="str">
            <v>EF-1900A</v>
          </cell>
        </row>
        <row r="75">
          <cell r="B75" t="str">
            <v>EF-1900B</v>
          </cell>
        </row>
        <row r="76">
          <cell r="B76" t="str">
            <v>EQUIPE TELHADO</v>
          </cell>
        </row>
        <row r="77">
          <cell r="B77" t="str">
            <v>EXTRA</v>
          </cell>
        </row>
        <row r="78">
          <cell r="B78" t="str">
            <v>FB-952 A</v>
          </cell>
        </row>
        <row r="79">
          <cell r="B79" t="str">
            <v>FB-951 D</v>
          </cell>
        </row>
        <row r="80">
          <cell r="B80" t="str">
            <v>FB-952 A_MM</v>
          </cell>
        </row>
        <row r="81">
          <cell r="B81" t="str">
            <v>FB-952 B</v>
          </cell>
        </row>
        <row r="82">
          <cell r="B82" t="str">
            <v>FB-967</v>
          </cell>
        </row>
        <row r="83">
          <cell r="B83" t="str">
            <v>FB-966</v>
          </cell>
        </row>
        <row r="84">
          <cell r="B84" t="str">
            <v>FB-1002 X</v>
          </cell>
        </row>
        <row r="85">
          <cell r="B85" t="str">
            <v>FB-4061</v>
          </cell>
        </row>
        <row r="86">
          <cell r="B86" t="str">
            <v>FB-4061_HH</v>
          </cell>
        </row>
        <row r="87">
          <cell r="B87" t="str">
            <v>FORNOS</v>
          </cell>
        </row>
        <row r="88">
          <cell r="B88" t="str">
            <v>GPA UA I</v>
          </cell>
        </row>
        <row r="89">
          <cell r="B89" t="str">
            <v>GPA UA II</v>
          </cell>
        </row>
        <row r="90">
          <cell r="B90" t="str">
            <v>GPA UO I</v>
          </cell>
        </row>
        <row r="91">
          <cell r="B91" t="str">
            <v>GPA UO II</v>
          </cell>
        </row>
        <row r="92">
          <cell r="B92" t="str">
            <v>GPA UTE</v>
          </cell>
        </row>
        <row r="93">
          <cell r="B93" t="str">
            <v>GV-5301 D</v>
          </cell>
        </row>
        <row r="94">
          <cell r="B94" t="str">
            <v>GV-5301 H_HH</v>
          </cell>
        </row>
        <row r="95">
          <cell r="B95" t="str">
            <v>GV-5301 D_HH</v>
          </cell>
        </row>
        <row r="96">
          <cell r="B96" t="str">
            <v>GV-5301 E</v>
          </cell>
        </row>
        <row r="97">
          <cell r="B97" t="str">
            <v>GV-5301 E_HH</v>
          </cell>
        </row>
        <row r="98">
          <cell r="B98" t="str">
            <v>GV-5301 H</v>
          </cell>
        </row>
        <row r="99">
          <cell r="B99" t="str">
            <v>INSP. CATÓDICA UO-I</v>
          </cell>
        </row>
        <row r="100">
          <cell r="B100" t="str">
            <v>INS-PARADA</v>
          </cell>
        </row>
        <row r="101">
          <cell r="B101" t="str">
            <v>INSPEÇÃO</v>
          </cell>
        </row>
        <row r="102">
          <cell r="B102" t="str">
            <v>INSPEÇÃO PRÉ-PARADA</v>
          </cell>
        </row>
        <row r="103">
          <cell r="B103" t="str">
            <v>ISOL. A-1000</v>
          </cell>
        </row>
        <row r="104">
          <cell r="B104" t="str">
            <v>LAB. UA-I</v>
          </cell>
        </row>
        <row r="105">
          <cell r="B105" t="str">
            <v>LINHA DE FACILIDADES</v>
          </cell>
        </row>
        <row r="106">
          <cell r="B106" t="str">
            <v>LINHA DE FW</v>
          </cell>
        </row>
        <row r="107">
          <cell r="B107" t="str">
            <v>LINHA DE V-15 EXTERNO</v>
          </cell>
        </row>
        <row r="108">
          <cell r="B108" t="str">
            <v>LINHA DE V-15 INTERNO</v>
          </cell>
        </row>
        <row r="109">
          <cell r="B109" t="str">
            <v>MB-5301G</v>
          </cell>
        </row>
        <row r="110">
          <cell r="B110" t="str">
            <v>NOTAS GM - EA-1142</v>
          </cell>
        </row>
        <row r="111">
          <cell r="B111" t="str">
            <v>NOTAS Z-3</v>
          </cell>
        </row>
        <row r="112">
          <cell r="B112" t="str">
            <v>PAR. UA-II 2018_HH</v>
          </cell>
        </row>
        <row r="113">
          <cell r="B113" t="str">
            <v>PARADA</v>
          </cell>
        </row>
        <row r="114">
          <cell r="B114" t="str">
            <v>PARADA (PJ)</v>
          </cell>
        </row>
        <row r="115">
          <cell r="B115" t="str">
            <v>PARADA UA-II 2018</v>
          </cell>
        </row>
        <row r="116">
          <cell r="B116" t="str">
            <v>PE-3</v>
          </cell>
        </row>
        <row r="117">
          <cell r="B117" t="str">
            <v>PIT STOP</v>
          </cell>
        </row>
        <row r="118">
          <cell r="B118" t="str">
            <v>PIT STOP A-350</v>
          </cell>
        </row>
        <row r="119">
          <cell r="B119" t="str">
            <v>PIT STOP A-5100</v>
          </cell>
        </row>
        <row r="120">
          <cell r="B120" t="str">
            <v>PIT STOP A-5200</v>
          </cell>
        </row>
        <row r="121">
          <cell r="B121" t="str">
            <v>PJ - A-1000</v>
          </cell>
        </row>
        <row r="122">
          <cell r="B122" t="str">
            <v>PJ - EA-4417</v>
          </cell>
        </row>
        <row r="123">
          <cell r="B123" t="str">
            <v>PJ A-1900</v>
          </cell>
        </row>
        <row r="124">
          <cell r="B124" t="str">
            <v>PJ A-300</v>
          </cell>
        </row>
        <row r="125">
          <cell r="B125" t="str">
            <v>PJ-EA-1501 A/B</v>
          </cell>
        </row>
        <row r="126">
          <cell r="B126" t="str">
            <v>PJ-EA-4417 A/B</v>
          </cell>
        </row>
        <row r="127">
          <cell r="B127" t="str">
            <v>PQ B-01</v>
          </cell>
        </row>
        <row r="128">
          <cell r="B128" t="str">
            <v>PQ B-02</v>
          </cell>
        </row>
        <row r="129">
          <cell r="B129" t="str">
            <v>PRÉ-PARADA</v>
          </cell>
        </row>
        <row r="130">
          <cell r="B130" t="str">
            <v>PROJ. A-1000</v>
          </cell>
        </row>
        <row r="131">
          <cell r="B131" t="str">
            <v>PT-10</v>
          </cell>
        </row>
        <row r="132">
          <cell r="B132" t="str">
            <v>REC´s 2017 FW/UA</v>
          </cell>
        </row>
        <row r="133">
          <cell r="B133" t="str">
            <v>REC´s 2017 FW/UO</v>
          </cell>
        </row>
        <row r="134">
          <cell r="B134" t="str">
            <v>REC´s 2017 TIB</v>
          </cell>
        </row>
        <row r="135">
          <cell r="B135" t="str">
            <v>REC´s 2017 UA-I</v>
          </cell>
        </row>
        <row r="136">
          <cell r="B136" t="str">
            <v>REC´s 2017 UA-II</v>
          </cell>
        </row>
        <row r="137">
          <cell r="B137" t="str">
            <v>REC´s 2017 UO</v>
          </cell>
        </row>
        <row r="138">
          <cell r="B138" t="str">
            <v>REC´s 2017 UA</v>
          </cell>
        </row>
        <row r="139">
          <cell r="B139" t="str">
            <v>REC´s 2017 UO-I</v>
          </cell>
        </row>
        <row r="140">
          <cell r="B140" t="str">
            <v>REC´s 2017 UO-II</v>
          </cell>
        </row>
        <row r="141">
          <cell r="B141" t="str">
            <v>REC´s 2017 UTE</v>
          </cell>
        </row>
        <row r="142">
          <cell r="B142" t="str">
            <v>REC´S ESPECIAIS</v>
          </cell>
        </row>
        <row r="143">
          <cell r="B143" t="str">
            <v>REC´s UO</v>
          </cell>
        </row>
        <row r="144">
          <cell r="B144" t="str">
            <v>REC´s UO I</v>
          </cell>
        </row>
        <row r="145">
          <cell r="B145" t="str">
            <v>REC-311335</v>
          </cell>
        </row>
        <row r="146">
          <cell r="B146" t="str">
            <v>REC-313736</v>
          </cell>
        </row>
        <row r="147">
          <cell r="B147" t="str">
            <v>RECs 2017</v>
          </cell>
        </row>
        <row r="148">
          <cell r="B148" t="str">
            <v>RECs UA II (ROT.)</v>
          </cell>
        </row>
        <row r="149">
          <cell r="B149" t="str">
            <v>REFEITÓRIO CENTRAL</v>
          </cell>
        </row>
        <row r="150">
          <cell r="B150" t="str">
            <v>REGENERAÇÃO</v>
          </cell>
        </row>
        <row r="151">
          <cell r="B151" t="str">
            <v>RMA 1</v>
          </cell>
        </row>
        <row r="152">
          <cell r="B152" t="str">
            <v>RMA 5</v>
          </cell>
        </row>
        <row r="153">
          <cell r="B153" t="str">
            <v>RMA 7</v>
          </cell>
        </row>
        <row r="154">
          <cell r="B154" t="str">
            <v>RMA HD</v>
          </cell>
        </row>
        <row r="155">
          <cell r="B155" t="str">
            <v>RMA HDC</v>
          </cell>
        </row>
        <row r="156">
          <cell r="B156" t="str">
            <v>RMA 7D</v>
          </cell>
        </row>
        <row r="157">
          <cell r="B157" t="str">
            <v>RMA 8</v>
          </cell>
        </row>
        <row r="158">
          <cell r="B158" t="str">
            <v>RMA 9</v>
          </cell>
        </row>
        <row r="159">
          <cell r="B159" t="str">
            <v>RMA 9 E</v>
          </cell>
        </row>
        <row r="160">
          <cell r="B160" t="str">
            <v>RMA 9 I</v>
          </cell>
        </row>
        <row r="161">
          <cell r="B161" t="str">
            <v>RMA 9 M</v>
          </cell>
        </row>
        <row r="162">
          <cell r="B162" t="str">
            <v>SF-6</v>
          </cell>
        </row>
        <row r="163">
          <cell r="B163" t="str">
            <v>STEAM TRACE</v>
          </cell>
        </row>
        <row r="164">
          <cell r="B164" t="str">
            <v>TANCAGEM</v>
          </cell>
        </row>
        <row r="165">
          <cell r="B165" t="str">
            <v>TECHBIOS</v>
          </cell>
        </row>
        <row r="166">
          <cell r="B166" t="str">
            <v>TG-5301 B</v>
          </cell>
        </row>
        <row r="167">
          <cell r="B167" t="str">
            <v>TG-5301-D</v>
          </cell>
        </row>
        <row r="168">
          <cell r="B168" t="str">
            <v>TROCADORES UO-I</v>
          </cell>
        </row>
        <row r="169">
          <cell r="B169" t="str">
            <v>TURNO DESLOCADO</v>
          </cell>
        </row>
        <row r="170">
          <cell r="B170" t="str">
            <v>TURNO PARADA</v>
          </cell>
        </row>
        <row r="171">
          <cell r="B171" t="str">
            <v>VAZAMENTOS UO-II</v>
          </cell>
        </row>
        <row r="172">
          <cell r="B172" t="str">
            <v>VENT´S &amp; DRENOS</v>
          </cell>
        </row>
        <row r="173">
          <cell r="B173" t="str">
            <v>FB-1029</v>
          </cell>
        </row>
        <row r="174">
          <cell r="B174" t="str">
            <v>PAR. REGUL. UA-I</v>
          </cell>
        </row>
        <row r="175">
          <cell r="B175" t="str">
            <v>REGENER. A-2300</v>
          </cell>
        </row>
        <row r="176">
          <cell r="B176" t="str">
            <v>PAR. REGUL. UA-I_HH</v>
          </cell>
        </row>
        <row r="177">
          <cell r="B177" t="str">
            <v>BKM ALAGOAS</v>
          </cell>
        </row>
        <row r="178">
          <cell r="B178" t="str">
            <v>DA-5201a04</v>
          </cell>
        </row>
        <row r="179">
          <cell r="B179" t="str">
            <v>INSP. UO-I PAR.2019</v>
          </cell>
        </row>
        <row r="180">
          <cell r="B180" t="str">
            <v>INSP. UTE PAR.2019</v>
          </cell>
        </row>
        <row r="181">
          <cell r="B181" t="str">
            <v>INSP. UA-I PAR.2019</v>
          </cell>
        </row>
        <row r="182">
          <cell r="B182" t="str">
            <v>INSP. TIB PAR.2019</v>
          </cell>
        </row>
        <row r="183">
          <cell r="B183" t="str">
            <v>FB-970</v>
          </cell>
        </row>
        <row r="184">
          <cell r="B184" t="str">
            <v>FB-2051 B</v>
          </cell>
        </row>
        <row r="185">
          <cell r="B185" t="str">
            <v>FB-1006</v>
          </cell>
        </row>
        <row r="186">
          <cell r="B186" t="str">
            <v>FB-1006_HH</v>
          </cell>
        </row>
        <row r="187">
          <cell r="B187" t="str">
            <v>P-5301 C</v>
          </cell>
        </row>
        <row r="188">
          <cell r="B188" t="str">
            <v>P-5302 C</v>
          </cell>
        </row>
        <row r="189">
          <cell r="B189" t="str">
            <v>BA-4110</v>
          </cell>
        </row>
        <row r="190">
          <cell r="B190" t="str">
            <v>BA-4110_HH</v>
          </cell>
        </row>
        <row r="191">
          <cell r="B191" t="str">
            <v>BLACKOUT</v>
          </cell>
        </row>
        <row r="192">
          <cell r="B192" t="str">
            <v>EXTRA INSPEÇÃO</v>
          </cell>
        </row>
        <row r="193">
          <cell r="B193" t="str">
            <v>P-02B&amp;C</v>
          </cell>
        </row>
        <row r="194">
          <cell r="B194" t="str">
            <v>TUB. HID. SUL</v>
          </cell>
        </row>
        <row r="195">
          <cell r="B195" t="str">
            <v>D-5301A1&amp;A2</v>
          </cell>
        </row>
        <row r="196">
          <cell r="B196" t="str">
            <v>VAZAMENTOS UO-I</v>
          </cell>
        </row>
        <row r="197">
          <cell r="B197" t="str">
            <v>GB-5301</v>
          </cell>
        </row>
        <row r="198">
          <cell r="B198" t="str">
            <v>PLANO PINT. UTE</v>
          </cell>
        </row>
        <row r="199">
          <cell r="B199" t="str">
            <v>PLANO PINT. TUB. 9C</v>
          </cell>
        </row>
        <row r="200">
          <cell r="B200" t="str">
            <v>TUB. 9C (CALDEIRARIA)</v>
          </cell>
        </row>
        <row r="201">
          <cell r="B201" t="str">
            <v>TUB. 32C 2017 - DTG</v>
          </cell>
        </row>
        <row r="202">
          <cell r="B202" t="str">
            <v>BA-4101</v>
          </cell>
        </row>
        <row r="203">
          <cell r="B203" t="str">
            <v>BA-4101_HH</v>
          </cell>
        </row>
        <row r="204">
          <cell r="B204" t="str">
            <v>BA-1108</v>
          </cell>
        </row>
        <row r="205">
          <cell r="B205" t="str">
            <v>BA-1108_HH</v>
          </cell>
        </row>
        <row r="206">
          <cell r="B206" t="str">
            <v>BA-4106</v>
          </cell>
        </row>
        <row r="207">
          <cell r="B207" t="str">
            <v>BA-4106_HH</v>
          </cell>
        </row>
        <row r="208">
          <cell r="B208" t="str">
            <v>SSMA</v>
          </cell>
        </row>
        <row r="209">
          <cell r="B209" t="str">
            <v>PJ DEP - BA-4101</v>
          </cell>
        </row>
        <row r="210">
          <cell r="B210" t="str">
            <v>REC´s 2018 TIB</v>
          </cell>
        </row>
        <row r="211">
          <cell r="B211" t="str">
            <v>REC´s 2018 UO</v>
          </cell>
        </row>
        <row r="212">
          <cell r="B212" t="str">
            <v>REC´s 2018 UA</v>
          </cell>
        </row>
        <row r="213">
          <cell r="B213" t="str">
            <v>REC´s 2018 UTE</v>
          </cell>
        </row>
        <row r="214">
          <cell r="B214" t="str">
            <v>MB-5302A</v>
          </cell>
        </row>
        <row r="215">
          <cell r="B215" t="str">
            <v>PJ-0601157 (BA-4101)</v>
          </cell>
        </row>
        <row r="216">
          <cell r="B216" t="str">
            <v>PJ-0601157</v>
          </cell>
        </row>
        <row r="217">
          <cell r="B217" t="str">
            <v>PJ-0601133</v>
          </cell>
        </row>
        <row r="218">
          <cell r="B218" t="str">
            <v>PJ-0601179 (A-2300)</v>
          </cell>
        </row>
        <row r="219">
          <cell r="B219" t="str">
            <v>PJ-0601179 (A-2300)_HH</v>
          </cell>
        </row>
        <row r="220">
          <cell r="B220" t="str">
            <v>PJ-0601179 (A-300)</v>
          </cell>
        </row>
        <row r="221">
          <cell r="B221" t="str">
            <v>PJ-0600663 (SE-21)</v>
          </cell>
        </row>
        <row r="222">
          <cell r="B222" t="str">
            <v>PJ-06001147 (ILHA 6/9)_HH</v>
          </cell>
        </row>
        <row r="223">
          <cell r="B223" t="str">
            <v>PJ-06001147 (ILHA 6/9)</v>
          </cell>
        </row>
        <row r="224">
          <cell r="B224" t="str">
            <v>PJ-0600603 (FB's PTE)</v>
          </cell>
        </row>
        <row r="225">
          <cell r="B225" t="str">
            <v>PJ-0600603 (FB's PTE)_HH</v>
          </cell>
        </row>
        <row r="226">
          <cell r="B226" t="str">
            <v>PJ-0601175 (TEGAL)</v>
          </cell>
        </row>
        <row r="227">
          <cell r="B227" t="str">
            <v>PJ-0601175 (TEGAL)_HH</v>
          </cell>
        </row>
        <row r="228">
          <cell r="B228" t="str">
            <v>PJ-0601035 (TEGAL)</v>
          </cell>
        </row>
        <row r="229">
          <cell r="B229" t="str">
            <v>PJ-0600952 (UTE)</v>
          </cell>
        </row>
        <row r="230">
          <cell r="B230" t="str">
            <v>PJ-0601717 (UTE)</v>
          </cell>
        </row>
        <row r="231">
          <cell r="B231" t="str">
            <v>PJ-0601717 (UTE)_HH</v>
          </cell>
        </row>
        <row r="232">
          <cell r="B232" t="str">
            <v>PJ-0601019 (A-2350)</v>
          </cell>
        </row>
        <row r="233">
          <cell r="B233" t="str">
            <v>PJ-0601019 (A-2350)_HH</v>
          </cell>
        </row>
        <row r="234">
          <cell r="B234" t="str">
            <v>PJ-0601158</v>
          </cell>
        </row>
        <row r="235">
          <cell r="B235" t="str">
            <v>PJ-0600478 (A-2300)</v>
          </cell>
        </row>
        <row r="236">
          <cell r="B236" t="str">
            <v>PJ-0600478 (A-2300)_HH</v>
          </cell>
        </row>
        <row r="237">
          <cell r="B237" t="str">
            <v>PJ-0600603 (FB-973)</v>
          </cell>
        </row>
        <row r="238">
          <cell r="B238" t="str">
            <v>PJ-0600596</v>
          </cell>
        </row>
        <row r="239">
          <cell r="B239" t="str">
            <v>PJ-0600596_HH</v>
          </cell>
        </row>
        <row r="240">
          <cell r="B240" t="str">
            <v>PJ-0601509</v>
          </cell>
        </row>
        <row r="241">
          <cell r="B241" t="str">
            <v>PJ-0601509_HH</v>
          </cell>
        </row>
        <row r="242">
          <cell r="B242" t="str">
            <v>PJ-0601262</v>
          </cell>
        </row>
        <row r="243">
          <cell r="B243" t="str">
            <v>PJ-0601820</v>
          </cell>
        </row>
        <row r="244">
          <cell r="B244" t="str">
            <v>PJ-0601820_HH</v>
          </cell>
        </row>
        <row r="245">
          <cell r="B245" t="str">
            <v>PJ-0601172</v>
          </cell>
        </row>
        <row r="246">
          <cell r="B246" t="str">
            <v>PJ-0601432</v>
          </cell>
        </row>
        <row r="247">
          <cell r="B247" t="str">
            <v>PJ-0601432_HH</v>
          </cell>
        </row>
        <row r="248">
          <cell r="B248" t="str">
            <v>PJ-0601415</v>
          </cell>
        </row>
        <row r="249">
          <cell r="B249" t="str">
            <v>GV-5301 B</v>
          </cell>
        </row>
        <row r="250">
          <cell r="B250" t="str">
            <v>GV-5301 B_HH</v>
          </cell>
        </row>
        <row r="251">
          <cell r="B251" t="str">
            <v>PJ-0600782 (DA-4104)</v>
          </cell>
        </row>
        <row r="252">
          <cell r="B252" t="str">
            <v>DTG A-1000</v>
          </cell>
        </row>
        <row r="253">
          <cell r="B253" t="str">
            <v>DTG A-1000_HH</v>
          </cell>
        </row>
        <row r="254">
          <cell r="B254" t="str">
            <v>A-350</v>
          </cell>
        </row>
        <row r="255">
          <cell r="B255" t="str">
            <v>PLANTÃO</v>
          </cell>
        </row>
        <row r="256">
          <cell r="B256" t="str">
            <v>DA-4103</v>
          </cell>
        </row>
        <row r="257">
          <cell r="B257" t="str">
            <v>CXS CD/OD</v>
          </cell>
        </row>
        <row r="258">
          <cell r="B258" t="str">
            <v>ELÉTRICA</v>
          </cell>
        </row>
        <row r="259">
          <cell r="B259" t="str">
            <v>PAR. A-350</v>
          </cell>
        </row>
        <row r="260">
          <cell r="B260" t="str">
            <v>PAR. A-350_HH</v>
          </cell>
        </row>
        <row r="261">
          <cell r="B261" t="str">
            <v>FB-1009</v>
          </cell>
        </row>
        <row r="262">
          <cell r="B262" t="str">
            <v>FB-973</v>
          </cell>
        </row>
        <row r="263">
          <cell r="B263" t="str">
            <v>FB-1009_HH</v>
          </cell>
        </row>
        <row r="264">
          <cell r="B264" t="str">
            <v>FB-963 A</v>
          </cell>
        </row>
        <row r="265">
          <cell r="B265" t="str">
            <v>FB-963 A_HH</v>
          </cell>
        </row>
        <row r="266">
          <cell r="B266" t="str">
            <v>LINHA FW</v>
          </cell>
        </row>
        <row r="267">
          <cell r="B267" t="str">
            <v>BA-1104 (BARREIRAS)</v>
          </cell>
        </row>
        <row r="268">
          <cell r="B268" t="str">
            <v>BA-4102 (BARREIRAS)</v>
          </cell>
        </row>
        <row r="269">
          <cell r="B269" t="str">
            <v>LINHA DE 20"&amp;60"</v>
          </cell>
        </row>
        <row r="270">
          <cell r="B270" t="str">
            <v>LH DE CI (GV-5301 D)</v>
          </cell>
        </row>
        <row r="271">
          <cell r="B271" t="str">
            <v>UA-III</v>
          </cell>
        </row>
        <row r="272">
          <cell r="B272" t="str">
            <v>ADEQUAÇÃO A-350</v>
          </cell>
        </row>
        <row r="273">
          <cell r="B273" t="str">
            <v>GBM-1940-AX</v>
          </cell>
        </row>
        <row r="274">
          <cell r="B274" t="str">
            <v>PJ_PR-15002_ISOL.</v>
          </cell>
        </row>
        <row r="275">
          <cell r="B275" t="str">
            <v>PJ_A-1000_ISOL.</v>
          </cell>
        </row>
        <row r="276">
          <cell r="B276" t="str">
            <v>FB-1052</v>
          </cell>
        </row>
        <row r="277">
          <cell r="B277" t="str">
            <v>BA-1112 (BARREIRAS)</v>
          </cell>
        </row>
        <row r="278">
          <cell r="B278" t="str">
            <v>BANDEIJAMENTO A-1060</v>
          </cell>
        </row>
        <row r="279">
          <cell r="B279" t="str">
            <v>GBT-1201</v>
          </cell>
        </row>
        <row r="280">
          <cell r="B280" t="str">
            <v>BA-1106_HH</v>
          </cell>
        </row>
        <row r="281">
          <cell r="B281" t="str">
            <v>BA-1106</v>
          </cell>
        </row>
        <row r="282">
          <cell r="B282" t="str">
            <v>GV-5301 C</v>
          </cell>
        </row>
        <row r="283">
          <cell r="B283" t="str">
            <v>GV-5301 A</v>
          </cell>
        </row>
        <row r="284">
          <cell r="B284" t="str">
            <v>GV-5301 A_HH</v>
          </cell>
        </row>
        <row r="285">
          <cell r="B285" t="str">
            <v>GARANTIA</v>
          </cell>
        </row>
        <row r="286">
          <cell r="B286" t="str">
            <v>GI-4101 A</v>
          </cell>
        </row>
        <row r="287">
          <cell r="B287" t="str">
            <v>GI-4101 A_HH</v>
          </cell>
        </row>
        <row r="288">
          <cell r="B288" t="str">
            <v>EF-25201 - TEGAL</v>
          </cell>
        </row>
        <row r="289">
          <cell r="B289" t="str">
            <v>FB-1003 X</v>
          </cell>
        </row>
        <row r="290">
          <cell r="B290" t="str">
            <v>FB-961 D</v>
          </cell>
        </row>
        <row r="291">
          <cell r="B291" t="str">
            <v>TEGAL_DTG</v>
          </cell>
        </row>
        <row r="292">
          <cell r="B292" t="str">
            <v>P-5302 A</v>
          </cell>
        </row>
        <row r="293">
          <cell r="B293" t="str">
            <v>...</v>
          </cell>
        </row>
      </sheetData>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row>
        <row r="5">
          <cell r="A5" t="str">
            <v>1/2 X 25</v>
          </cell>
        </row>
        <row r="6">
          <cell r="A6" t="str">
            <v>1/2 X 38</v>
          </cell>
        </row>
        <row r="7">
          <cell r="A7" t="str">
            <v>1/2 X 50</v>
          </cell>
        </row>
        <row r="8">
          <cell r="A8" t="str">
            <v>1/2 X 63</v>
          </cell>
        </row>
        <row r="9">
          <cell r="A9" t="str">
            <v>1/2 X 75</v>
          </cell>
        </row>
        <row r="10">
          <cell r="A10" t="str">
            <v>1/2 X 83</v>
          </cell>
        </row>
        <row r="11">
          <cell r="A11" t="str">
            <v>1/2 X 100</v>
          </cell>
        </row>
        <row r="12">
          <cell r="A12" t="str">
            <v>1/2 X 115</v>
          </cell>
        </row>
        <row r="13">
          <cell r="A13" t="str">
            <v>1/2 X 125</v>
          </cell>
        </row>
        <row r="14">
          <cell r="A14" t="str">
            <v>3/4 X 25</v>
          </cell>
        </row>
        <row r="15">
          <cell r="A15" t="str">
            <v>3/4 X 38</v>
          </cell>
        </row>
        <row r="16">
          <cell r="A16" t="str">
            <v>3/4 X 50</v>
          </cell>
        </row>
        <row r="17">
          <cell r="A17" t="str">
            <v>3/4 X 63</v>
          </cell>
        </row>
        <row r="18">
          <cell r="A18" t="str">
            <v>3/4 X 75</v>
          </cell>
        </row>
        <row r="19">
          <cell r="A19" t="str">
            <v>3/4 X 83</v>
          </cell>
        </row>
        <row r="20">
          <cell r="A20" t="str">
            <v>3/4 X 100</v>
          </cell>
        </row>
        <row r="21">
          <cell r="A21" t="str">
            <v>3/4 X 115</v>
          </cell>
        </row>
        <row r="22">
          <cell r="A22" t="str">
            <v>3/4 X 125</v>
          </cell>
        </row>
        <row r="23">
          <cell r="A23" t="str">
            <v>1 X 25</v>
          </cell>
        </row>
        <row r="24">
          <cell r="A24" t="str">
            <v>1 X 38</v>
          </cell>
        </row>
        <row r="25">
          <cell r="A25" t="str">
            <v>1 X 50</v>
          </cell>
        </row>
        <row r="26">
          <cell r="A26" t="str">
            <v>1 X 63</v>
          </cell>
        </row>
        <row r="27">
          <cell r="A27" t="str">
            <v>1 X 75</v>
          </cell>
        </row>
        <row r="28">
          <cell r="A28" t="str">
            <v>1 X 83</v>
          </cell>
        </row>
        <row r="29">
          <cell r="A29" t="str">
            <v>1 X 100</v>
          </cell>
        </row>
        <row r="30">
          <cell r="A30" t="str">
            <v>1 X 115</v>
          </cell>
        </row>
        <row r="31">
          <cell r="A31" t="str">
            <v>1 X 125</v>
          </cell>
        </row>
        <row r="32">
          <cell r="A32" t="str">
            <v>1 1/2 X 25</v>
          </cell>
        </row>
        <row r="33">
          <cell r="A33" t="str">
            <v>1 1/2 X 38</v>
          </cell>
        </row>
        <row r="34">
          <cell r="A34" t="str">
            <v>1 1/2 X 50</v>
          </cell>
        </row>
        <row r="35">
          <cell r="A35" t="str">
            <v>1 1/2 X 63</v>
          </cell>
        </row>
        <row r="36">
          <cell r="A36" t="str">
            <v>1 1/2 X 75</v>
          </cell>
        </row>
        <row r="37">
          <cell r="A37" t="str">
            <v>1 1/2 X 83</v>
          </cell>
        </row>
        <row r="38">
          <cell r="A38" t="str">
            <v>1 1/2 X 100</v>
          </cell>
        </row>
        <row r="39">
          <cell r="A39" t="str">
            <v>1 1/2 X 115</v>
          </cell>
        </row>
        <row r="40">
          <cell r="A40" t="str">
            <v>1 1/2X 125</v>
          </cell>
        </row>
        <row r="41">
          <cell r="A41" t="str">
            <v>2 X 25</v>
          </cell>
        </row>
        <row r="42">
          <cell r="A42" t="str">
            <v>2 X 38</v>
          </cell>
        </row>
        <row r="43">
          <cell r="A43" t="str">
            <v>2 X 50</v>
          </cell>
        </row>
        <row r="44">
          <cell r="A44" t="str">
            <v>2 X 63</v>
          </cell>
        </row>
        <row r="45">
          <cell r="A45" t="str">
            <v>2 X 75</v>
          </cell>
        </row>
        <row r="46">
          <cell r="A46" t="str">
            <v>2 X 83</v>
          </cell>
        </row>
        <row r="47">
          <cell r="A47" t="str">
            <v>2 X 100</v>
          </cell>
        </row>
        <row r="48">
          <cell r="A48" t="str">
            <v>2 X 115</v>
          </cell>
        </row>
        <row r="49">
          <cell r="A49" t="str">
            <v>2X 125</v>
          </cell>
        </row>
        <row r="50">
          <cell r="A50" t="str">
            <v>2 1/2 X 25</v>
          </cell>
        </row>
        <row r="51">
          <cell r="A51" t="str">
            <v>2 1/2 X 38</v>
          </cell>
        </row>
        <row r="52">
          <cell r="A52" t="str">
            <v>2 1/2 X 50</v>
          </cell>
        </row>
        <row r="53">
          <cell r="A53" t="str">
            <v>2 1/2 X 63</v>
          </cell>
        </row>
        <row r="54">
          <cell r="A54" t="str">
            <v>2 1/2 X 75</v>
          </cell>
        </row>
        <row r="55">
          <cell r="A55" t="str">
            <v>2 1/2 X 83</v>
          </cell>
        </row>
        <row r="56">
          <cell r="A56" t="str">
            <v>2 1/2X 100</v>
          </cell>
        </row>
        <row r="57">
          <cell r="A57" t="str">
            <v>2 1/2 X 115</v>
          </cell>
        </row>
        <row r="58">
          <cell r="A58" t="str">
            <v>2 1/2 X 125</v>
          </cell>
        </row>
        <row r="59">
          <cell r="A59" t="str">
            <v>3 X 25</v>
          </cell>
        </row>
        <row r="60">
          <cell r="A60" t="str">
            <v>3 X 38</v>
          </cell>
        </row>
        <row r="61">
          <cell r="A61" t="str">
            <v>3 X 50</v>
          </cell>
        </row>
        <row r="62">
          <cell r="A62" t="str">
            <v>3 X 63</v>
          </cell>
        </row>
        <row r="63">
          <cell r="A63" t="str">
            <v>3 X 75</v>
          </cell>
        </row>
        <row r="64">
          <cell r="A64" t="str">
            <v>3 X 83</v>
          </cell>
        </row>
        <row r="65">
          <cell r="A65" t="str">
            <v>3 X 100</v>
          </cell>
        </row>
        <row r="66">
          <cell r="A66" t="str">
            <v>3 X 115</v>
          </cell>
        </row>
        <row r="67">
          <cell r="A67" t="str">
            <v>3 X 125</v>
          </cell>
        </row>
        <row r="68">
          <cell r="A68" t="str">
            <v>4 X 25</v>
          </cell>
        </row>
        <row r="69">
          <cell r="A69" t="str">
            <v>4 X 38</v>
          </cell>
        </row>
        <row r="70">
          <cell r="A70" t="str">
            <v>4 X 50</v>
          </cell>
        </row>
        <row r="71">
          <cell r="A71" t="str">
            <v>4 X 63</v>
          </cell>
        </row>
        <row r="72">
          <cell r="A72" t="str">
            <v>4 X 75</v>
          </cell>
        </row>
        <row r="73">
          <cell r="A73" t="str">
            <v>4 X 83</v>
          </cell>
        </row>
        <row r="74">
          <cell r="A74" t="str">
            <v>4 X 100</v>
          </cell>
        </row>
        <row r="75">
          <cell r="A75" t="str">
            <v>4 X 115</v>
          </cell>
        </row>
        <row r="76">
          <cell r="A76" t="str">
            <v>4 X 125</v>
          </cell>
        </row>
        <row r="77">
          <cell r="A77" t="str">
            <v>6 X 25</v>
          </cell>
        </row>
        <row r="78">
          <cell r="A78" t="str">
            <v>6 X 38</v>
          </cell>
        </row>
        <row r="79">
          <cell r="A79" t="str">
            <v>6 X 50</v>
          </cell>
        </row>
        <row r="80">
          <cell r="A80" t="str">
            <v>6 X 63</v>
          </cell>
        </row>
        <row r="81">
          <cell r="A81" t="str">
            <v>6 X 75</v>
          </cell>
        </row>
        <row r="82">
          <cell r="A82" t="str">
            <v>6 X 83</v>
          </cell>
        </row>
        <row r="83">
          <cell r="A83" t="str">
            <v>6 X 100</v>
          </cell>
        </row>
        <row r="84">
          <cell r="A84" t="str">
            <v>6 X 115</v>
          </cell>
        </row>
        <row r="85">
          <cell r="A85" t="str">
            <v>6 X 125</v>
          </cell>
        </row>
        <row r="86">
          <cell r="A86" t="str">
            <v>8 X 25</v>
          </cell>
        </row>
        <row r="87">
          <cell r="A87" t="str">
            <v>8 X 38</v>
          </cell>
        </row>
        <row r="88">
          <cell r="A88" t="str">
            <v>8 X 50</v>
          </cell>
        </row>
        <row r="89">
          <cell r="A89" t="str">
            <v>8 X 63</v>
          </cell>
        </row>
        <row r="90">
          <cell r="A90" t="str">
            <v>8 X 75</v>
          </cell>
        </row>
        <row r="91">
          <cell r="A91" t="str">
            <v>8 X 83</v>
          </cell>
        </row>
        <row r="92">
          <cell r="A92" t="str">
            <v>8 X 100</v>
          </cell>
        </row>
        <row r="93">
          <cell r="A93" t="str">
            <v>8 X 115</v>
          </cell>
        </row>
        <row r="94">
          <cell r="A94" t="str">
            <v>8 X 125</v>
          </cell>
        </row>
        <row r="95">
          <cell r="A95" t="str">
            <v>10 X 25</v>
          </cell>
        </row>
        <row r="96">
          <cell r="A96" t="str">
            <v>10 X 38</v>
          </cell>
        </row>
        <row r="97">
          <cell r="A97" t="str">
            <v>10 X 50</v>
          </cell>
        </row>
        <row r="98">
          <cell r="A98" t="str">
            <v>10 X 63</v>
          </cell>
        </row>
        <row r="99">
          <cell r="A99" t="str">
            <v>10 X 75</v>
          </cell>
        </row>
        <row r="100">
          <cell r="A100" t="str">
            <v>10 X 83</v>
          </cell>
        </row>
        <row r="101">
          <cell r="A101" t="str">
            <v>10 X 100</v>
          </cell>
        </row>
        <row r="102">
          <cell r="A102" t="str">
            <v>10 X 115</v>
          </cell>
        </row>
        <row r="103">
          <cell r="A103" t="str">
            <v>10 X 125</v>
          </cell>
        </row>
        <row r="104">
          <cell r="A104" t="str">
            <v>12 X 25</v>
          </cell>
        </row>
        <row r="105">
          <cell r="A105" t="str">
            <v>12 X 38</v>
          </cell>
        </row>
        <row r="106">
          <cell r="A106" t="str">
            <v>12 X 50</v>
          </cell>
        </row>
        <row r="107">
          <cell r="A107" t="str">
            <v>12 X 63</v>
          </cell>
        </row>
        <row r="108">
          <cell r="A108" t="str">
            <v>12 X 75</v>
          </cell>
        </row>
        <row r="109">
          <cell r="A109" t="str">
            <v>12 X 83</v>
          </cell>
        </row>
        <row r="110">
          <cell r="A110" t="str">
            <v>12 X 100</v>
          </cell>
        </row>
        <row r="111">
          <cell r="A111" t="str">
            <v>12 X 115</v>
          </cell>
        </row>
        <row r="112">
          <cell r="A112" t="str">
            <v>12 X 125</v>
          </cell>
        </row>
        <row r="113">
          <cell r="A113" t="str">
            <v>14 X 25</v>
          </cell>
        </row>
        <row r="114">
          <cell r="A114" t="str">
            <v>14 X 38</v>
          </cell>
        </row>
        <row r="115">
          <cell r="A115" t="str">
            <v>14 X 50</v>
          </cell>
        </row>
        <row r="116">
          <cell r="A116" t="str">
            <v>14 X 63</v>
          </cell>
        </row>
        <row r="117">
          <cell r="A117" t="str">
            <v>14 X 75</v>
          </cell>
        </row>
        <row r="118">
          <cell r="A118" t="str">
            <v>14 X 83</v>
          </cell>
        </row>
        <row r="119">
          <cell r="A119" t="str">
            <v>14 X 100</v>
          </cell>
        </row>
        <row r="120">
          <cell r="A120" t="str">
            <v>14 X 115</v>
          </cell>
        </row>
        <row r="121">
          <cell r="A121" t="str">
            <v>14 X 125</v>
          </cell>
        </row>
        <row r="122">
          <cell r="A122" t="str">
            <v>16 X 25</v>
          </cell>
        </row>
        <row r="123">
          <cell r="A123" t="str">
            <v>16 X 38</v>
          </cell>
        </row>
        <row r="124">
          <cell r="A124" t="str">
            <v>16 X 50</v>
          </cell>
        </row>
        <row r="125">
          <cell r="A125" t="str">
            <v>16 X 63</v>
          </cell>
        </row>
        <row r="126">
          <cell r="A126" t="str">
            <v>16 X 75</v>
          </cell>
        </row>
        <row r="127">
          <cell r="A127" t="str">
            <v>16 X 83</v>
          </cell>
        </row>
        <row r="128">
          <cell r="A128" t="str">
            <v>16 X 100</v>
          </cell>
        </row>
        <row r="129">
          <cell r="A129" t="str">
            <v>16 X 115</v>
          </cell>
        </row>
        <row r="130">
          <cell r="A130" t="str">
            <v>16 X 125</v>
          </cell>
        </row>
        <row r="131">
          <cell r="A131" t="str">
            <v>18 X 25</v>
          </cell>
        </row>
        <row r="132">
          <cell r="A132" t="str">
            <v>18 X 38</v>
          </cell>
        </row>
        <row r="133">
          <cell r="A133" t="str">
            <v>18 X 50</v>
          </cell>
        </row>
        <row r="134">
          <cell r="A134" t="str">
            <v>18 X 63</v>
          </cell>
        </row>
        <row r="135">
          <cell r="A135" t="str">
            <v>18 X 75</v>
          </cell>
        </row>
        <row r="136">
          <cell r="A136" t="str">
            <v>18 X 83</v>
          </cell>
        </row>
        <row r="137">
          <cell r="A137" t="str">
            <v>18 X 100</v>
          </cell>
        </row>
        <row r="138">
          <cell r="A138" t="str">
            <v>18 X 115</v>
          </cell>
        </row>
        <row r="139">
          <cell r="A139" t="str">
            <v>18 X 125</v>
          </cell>
        </row>
        <row r="140">
          <cell r="A140" t="str">
            <v>20 X 25</v>
          </cell>
        </row>
        <row r="141">
          <cell r="A141" t="str">
            <v>20 X 38</v>
          </cell>
        </row>
        <row r="142">
          <cell r="A142" t="str">
            <v>20 X 50</v>
          </cell>
        </row>
        <row r="143">
          <cell r="A143" t="str">
            <v>20 X 63</v>
          </cell>
        </row>
        <row r="144">
          <cell r="A144" t="str">
            <v>20 X 75</v>
          </cell>
        </row>
        <row r="145">
          <cell r="A145" t="str">
            <v>20 X 83</v>
          </cell>
        </row>
        <row r="146">
          <cell r="A146" t="str">
            <v>20 X 100</v>
          </cell>
        </row>
        <row r="147">
          <cell r="A147" t="str">
            <v>20 X 115</v>
          </cell>
        </row>
        <row r="148">
          <cell r="A148" t="str">
            <v>20 X 125</v>
          </cell>
        </row>
        <row r="149">
          <cell r="A149" t="str">
            <v>22 X 25</v>
          </cell>
        </row>
        <row r="150">
          <cell r="A150" t="str">
            <v>22 X 38</v>
          </cell>
        </row>
        <row r="151">
          <cell r="A151" t="str">
            <v>22 X 50</v>
          </cell>
        </row>
        <row r="152">
          <cell r="A152" t="str">
            <v>22 X 63</v>
          </cell>
        </row>
        <row r="153">
          <cell r="A153" t="str">
            <v>22 X 75</v>
          </cell>
        </row>
        <row r="154">
          <cell r="A154" t="str">
            <v>22 X 83</v>
          </cell>
        </row>
        <row r="155">
          <cell r="A155" t="str">
            <v>22 X 100</v>
          </cell>
        </row>
        <row r="156">
          <cell r="A156" t="str">
            <v>22 X 115</v>
          </cell>
        </row>
        <row r="157">
          <cell r="A157" t="str">
            <v>22 X 125</v>
          </cell>
        </row>
        <row r="158">
          <cell r="A158" t="str">
            <v>24 X 25</v>
          </cell>
        </row>
        <row r="159">
          <cell r="A159" t="str">
            <v>24 X 38</v>
          </cell>
        </row>
        <row r="160">
          <cell r="A160" t="str">
            <v>24 X 50</v>
          </cell>
        </row>
        <row r="161">
          <cell r="A161" t="str">
            <v>24 X 63</v>
          </cell>
        </row>
        <row r="162">
          <cell r="A162" t="str">
            <v>24 X 75</v>
          </cell>
        </row>
        <row r="163">
          <cell r="A163" t="str">
            <v>24 X 83</v>
          </cell>
        </row>
        <row r="164">
          <cell r="A164" t="str">
            <v>24 X 100</v>
          </cell>
        </row>
        <row r="165">
          <cell r="A165" t="str">
            <v>24 X 115</v>
          </cell>
        </row>
        <row r="166">
          <cell r="A166" t="str">
            <v>24 X 125</v>
          </cell>
        </row>
        <row r="167">
          <cell r="A167" t="str">
            <v>26 X 25</v>
          </cell>
        </row>
        <row r="168">
          <cell r="A168" t="str">
            <v>26 X 38</v>
          </cell>
        </row>
        <row r="169">
          <cell r="A169" t="str">
            <v>26 X 50</v>
          </cell>
        </row>
        <row r="170">
          <cell r="A170" t="str">
            <v>26 X 63</v>
          </cell>
        </row>
        <row r="171">
          <cell r="A171" t="str">
            <v>26 X 75</v>
          </cell>
        </row>
        <row r="172">
          <cell r="A172" t="str">
            <v>26 X 83</v>
          </cell>
        </row>
        <row r="173">
          <cell r="A173" t="str">
            <v>26 X 100</v>
          </cell>
        </row>
        <row r="174">
          <cell r="A174" t="str">
            <v>26 X 115</v>
          </cell>
        </row>
        <row r="175">
          <cell r="A175" t="str">
            <v>26 X 125</v>
          </cell>
        </row>
        <row r="176">
          <cell r="A176" t="str">
            <v>28 X 25</v>
          </cell>
        </row>
        <row r="177">
          <cell r="A177" t="str">
            <v>28 X 38</v>
          </cell>
        </row>
        <row r="178">
          <cell r="A178" t="str">
            <v>28 X 50</v>
          </cell>
        </row>
        <row r="179">
          <cell r="A179" t="str">
            <v>28 X 63</v>
          </cell>
        </row>
        <row r="180">
          <cell r="A180" t="str">
            <v>28 X 75</v>
          </cell>
        </row>
        <row r="181">
          <cell r="A181" t="str">
            <v>28 X 83</v>
          </cell>
        </row>
        <row r="182">
          <cell r="A182" t="str">
            <v>28 X 100</v>
          </cell>
        </row>
        <row r="183">
          <cell r="A183" t="str">
            <v>28 X 115</v>
          </cell>
        </row>
        <row r="184">
          <cell r="A184" t="str">
            <v>28 X 125</v>
          </cell>
        </row>
        <row r="185">
          <cell r="A185" t="str">
            <v>30 X 25</v>
          </cell>
        </row>
        <row r="186">
          <cell r="A186" t="str">
            <v>30 X 38</v>
          </cell>
        </row>
        <row r="187">
          <cell r="A187" t="str">
            <v>30 X 50</v>
          </cell>
        </row>
        <row r="188">
          <cell r="A188" t="str">
            <v>30 X 63</v>
          </cell>
        </row>
        <row r="189">
          <cell r="A189" t="str">
            <v>30 X 75</v>
          </cell>
        </row>
        <row r="190">
          <cell r="A190" t="str">
            <v>30 X 83</v>
          </cell>
        </row>
        <row r="191">
          <cell r="A191" t="str">
            <v>30 X 100</v>
          </cell>
        </row>
        <row r="192">
          <cell r="A192" t="str">
            <v>30 X 115</v>
          </cell>
        </row>
        <row r="193">
          <cell r="A193" t="str">
            <v>30 X 125</v>
          </cell>
        </row>
        <row r="194">
          <cell r="A194" t="str">
            <v>32 X 25</v>
          </cell>
        </row>
        <row r="195">
          <cell r="A195" t="str">
            <v>32 X 38</v>
          </cell>
        </row>
        <row r="196">
          <cell r="A196" t="str">
            <v>32 X 50</v>
          </cell>
        </row>
        <row r="197">
          <cell r="A197" t="str">
            <v>32 X 63</v>
          </cell>
        </row>
        <row r="198">
          <cell r="A198" t="str">
            <v>32 X 75</v>
          </cell>
        </row>
        <row r="199">
          <cell r="A199" t="str">
            <v>32 X 83</v>
          </cell>
        </row>
        <row r="200">
          <cell r="A200" t="str">
            <v>32 X 100</v>
          </cell>
        </row>
        <row r="201">
          <cell r="A201" t="str">
            <v>32 X 115</v>
          </cell>
        </row>
        <row r="202">
          <cell r="A202" t="str">
            <v>32 X 125</v>
          </cell>
        </row>
        <row r="203">
          <cell r="A203" t="str">
            <v>34 X 25</v>
          </cell>
        </row>
        <row r="204">
          <cell r="A204" t="str">
            <v>34 X 38</v>
          </cell>
        </row>
        <row r="205">
          <cell r="A205" t="str">
            <v>34 X 50</v>
          </cell>
        </row>
        <row r="206">
          <cell r="A206" t="str">
            <v>34 X 63</v>
          </cell>
        </row>
        <row r="207">
          <cell r="A207" t="str">
            <v>34 X 75</v>
          </cell>
        </row>
        <row r="208">
          <cell r="A208" t="str">
            <v>34 X 83</v>
          </cell>
        </row>
        <row r="209">
          <cell r="A209" t="str">
            <v>34 X 100</v>
          </cell>
        </row>
        <row r="210">
          <cell r="A210" t="str">
            <v>34 X 115</v>
          </cell>
        </row>
        <row r="211">
          <cell r="A211" t="str">
            <v>34 X 125</v>
          </cell>
        </row>
        <row r="212">
          <cell r="A212" t="str">
            <v>36 X 25</v>
          </cell>
        </row>
        <row r="213">
          <cell r="A213" t="str">
            <v>36 X 38</v>
          </cell>
        </row>
        <row r="214">
          <cell r="A214" t="str">
            <v>36 X 50</v>
          </cell>
        </row>
        <row r="215">
          <cell r="A215" t="str">
            <v>36 X 63</v>
          </cell>
        </row>
        <row r="216">
          <cell r="A216" t="str">
            <v>36 X 75</v>
          </cell>
        </row>
        <row r="217">
          <cell r="A217" t="str">
            <v>36 X 83</v>
          </cell>
        </row>
        <row r="218">
          <cell r="A218" t="str">
            <v>36 X 100</v>
          </cell>
        </row>
        <row r="219">
          <cell r="A219" t="str">
            <v>36 X 115</v>
          </cell>
        </row>
        <row r="220">
          <cell r="A220" t="str">
            <v>36 X 125</v>
          </cell>
        </row>
        <row r="221">
          <cell r="A221" t="str">
            <v>38 X 25</v>
          </cell>
        </row>
        <row r="222">
          <cell r="A222" t="str">
            <v>38 X 38</v>
          </cell>
        </row>
        <row r="223">
          <cell r="A223" t="str">
            <v>38 X 50</v>
          </cell>
        </row>
        <row r="224">
          <cell r="A224" t="str">
            <v>38 X 63</v>
          </cell>
        </row>
        <row r="225">
          <cell r="A225" t="str">
            <v>38 X 75</v>
          </cell>
        </row>
        <row r="226">
          <cell r="A226" t="str">
            <v>38 X 83</v>
          </cell>
        </row>
        <row r="227">
          <cell r="A227" t="str">
            <v>38 X 100</v>
          </cell>
        </row>
        <row r="228">
          <cell r="A228" t="str">
            <v>38 X 115</v>
          </cell>
        </row>
        <row r="229">
          <cell r="A229" t="str">
            <v>38 X 125</v>
          </cell>
        </row>
        <row r="230">
          <cell r="A230" t="str">
            <v>40 X 25</v>
          </cell>
        </row>
        <row r="231">
          <cell r="A231" t="str">
            <v>40 X 38</v>
          </cell>
        </row>
        <row r="232">
          <cell r="A232" t="str">
            <v>40 X 50</v>
          </cell>
        </row>
        <row r="233">
          <cell r="A233" t="str">
            <v>40 X 63</v>
          </cell>
        </row>
        <row r="234">
          <cell r="A234" t="str">
            <v>40 X 75</v>
          </cell>
        </row>
        <row r="235">
          <cell r="A235" t="str">
            <v>40 X 83</v>
          </cell>
        </row>
        <row r="236">
          <cell r="A236" t="str">
            <v>40 X 100</v>
          </cell>
        </row>
        <row r="237">
          <cell r="A237" t="str">
            <v>40 X 115</v>
          </cell>
        </row>
        <row r="238">
          <cell r="A238" t="str">
            <v>40 X 125</v>
          </cell>
        </row>
        <row r="239">
          <cell r="A239" t="str">
            <v>42 X 25</v>
          </cell>
        </row>
        <row r="240">
          <cell r="A240" t="str">
            <v>42 X 38</v>
          </cell>
        </row>
        <row r="241">
          <cell r="A241" t="str">
            <v>42 X 50</v>
          </cell>
        </row>
        <row r="242">
          <cell r="A242" t="str">
            <v>42 X 63</v>
          </cell>
        </row>
        <row r="243">
          <cell r="A243" t="str">
            <v>42 X 75</v>
          </cell>
        </row>
        <row r="244">
          <cell r="A244" t="str">
            <v>42 X 83</v>
          </cell>
        </row>
        <row r="245">
          <cell r="A245" t="str">
            <v>42 X 100</v>
          </cell>
        </row>
        <row r="246">
          <cell r="A246" t="str">
            <v>42 X 115</v>
          </cell>
        </row>
        <row r="247">
          <cell r="A247" t="str">
            <v>42 X 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V"/>
      <sheetName val="Planejado"/>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DHT (2)"/>
      <sheetName val="DHT_CIVIL"/>
      <sheetName val="TRANSP."/>
      <sheetName val="RATEIO-RMAHD"/>
      <sheetName val="RES.G"/>
      <sheetName val="RES.G (2)"/>
      <sheetName val="RES.1"/>
      <sheetName val="MODELO VALORES"/>
      <sheetName val="ADN_HE"/>
    </sheetNames>
    <sheetDataSet>
      <sheetData sheetId="0">
        <row r="107">
          <cell r="B107" t="str">
            <v>VAN(AP.&amp;RET.)</v>
          </cell>
        </row>
        <row r="108">
          <cell r="B108" t="str">
            <v>VAN(RET.)</v>
          </cell>
        </row>
        <row r="109">
          <cell r="B109" t="str">
            <v>TAXI(AP.&amp;RET.)</v>
          </cell>
        </row>
        <row r="110">
          <cell r="B110" t="str">
            <v>TAXI(RET.)</v>
          </cell>
        </row>
        <row r="111">
          <cell r="B111" t="str">
            <v>N/A</v>
          </cell>
        </row>
        <row r="112">
          <cell r="B112"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EQUIPE"/>
      <sheetName val="CUBO"/>
      <sheetName val="DADOS"/>
      <sheetName val="EQUIPES"/>
      <sheetName val="MOV.AND."/>
      <sheetName val="MAPA"/>
      <sheetName val="SCM"/>
    </sheetNames>
    <sheetDataSet>
      <sheetData sheetId="0" refreshError="1"/>
      <sheetData sheetId="1">
        <row r="87">
          <cell r="B87" t="str">
            <v>IESE</v>
          </cell>
        </row>
        <row r="88">
          <cell r="B88" t="str">
            <v>SAO II</v>
          </cell>
        </row>
        <row r="89">
          <cell r="B89" t="str">
            <v>UA I</v>
          </cell>
        </row>
        <row r="90">
          <cell r="B90" t="str">
            <v>UA II</v>
          </cell>
        </row>
        <row r="91">
          <cell r="B91" t="str">
            <v>UO I</v>
          </cell>
        </row>
        <row r="92">
          <cell r="B92" t="str">
            <v>UO II</v>
          </cell>
        </row>
        <row r="93">
          <cell r="B93" t="str">
            <v>...</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OMsRECEBIDAS"/>
      <sheetName val=" OMsAPROVADAS"/>
      <sheetName val="DADOS_PROG"/>
      <sheetName val="PROG PT"/>
      <sheetName val="OM REC"/>
      <sheetName val="PROG ATZDA"/>
      <sheetName val="DADOS_RDO"/>
      <sheetName val="CONF.HH"/>
      <sheetName val="FAT.SEMANAL"/>
      <sheetName val="RDO_NOVO"/>
      <sheetName val="APRV OMs"/>
      <sheetName val="CORREÇÃO"/>
      <sheetName val="HH"/>
      <sheetName val="FAT.ATIV."/>
      <sheetName val="HISTOGRAMA"/>
      <sheetName val="EXT.HH"/>
      <sheetName val="PLAN.BASE"/>
      <sheetName val="CONF BM"/>
    </sheetNames>
    <sheetDataSet>
      <sheetData sheetId="0">
        <row r="5">
          <cell r="B5" t="str">
            <v>Montador Andaime</v>
          </cell>
        </row>
        <row r="6">
          <cell r="B6" t="str">
            <v>Pintor Industrial</v>
          </cell>
        </row>
        <row r="7">
          <cell r="B7" t="str">
            <v>Pintor Letrista</v>
          </cell>
        </row>
        <row r="8">
          <cell r="B8" t="str">
            <v>Isolador</v>
          </cell>
        </row>
        <row r="9">
          <cell r="B9" t="str">
            <v>Funileiro</v>
          </cell>
        </row>
        <row r="10">
          <cell r="B10" t="str">
            <v>Pedreiro</v>
          </cell>
        </row>
        <row r="11">
          <cell r="B11" t="str">
            <v>Carpinteiro</v>
          </cell>
        </row>
        <row r="12">
          <cell r="B12" t="str">
            <v>Supervisor de Qualidade</v>
          </cell>
        </row>
        <row r="13">
          <cell r="B13" t="str">
            <v>Inspetor de Qualidade</v>
          </cell>
        </row>
        <row r="14">
          <cell r="B14" t="str">
            <v>Encarregado</v>
          </cell>
        </row>
        <row r="15">
          <cell r="B15" t="str">
            <v>Técnico de Planejamento</v>
          </cell>
        </row>
        <row r="16">
          <cell r="B16" t="str">
            <v>Técnico de Segurança</v>
          </cell>
        </row>
        <row r="17">
          <cell r="B17" t="str">
            <v>Montador Andaime - H.E.</v>
          </cell>
        </row>
        <row r="18">
          <cell r="B18" t="str">
            <v>Pintor Industrial - H.E.</v>
          </cell>
        </row>
        <row r="19">
          <cell r="B19" t="str">
            <v>Pintor Letrista - H.E.</v>
          </cell>
        </row>
        <row r="20">
          <cell r="B20" t="str">
            <v>Isolador - H.E.</v>
          </cell>
        </row>
        <row r="21">
          <cell r="B21" t="str">
            <v>Funileiro - H.E.</v>
          </cell>
        </row>
        <row r="22">
          <cell r="B22" t="str">
            <v>Pedreiro - H.E.</v>
          </cell>
        </row>
        <row r="23">
          <cell r="B23" t="str">
            <v>Carpinteiro - H.E.</v>
          </cell>
        </row>
        <row r="24">
          <cell r="B24" t="str">
            <v>Supervisor - H.E.</v>
          </cell>
        </row>
        <row r="25">
          <cell r="B25" t="str">
            <v>Encarregado - H.E.</v>
          </cell>
        </row>
        <row r="26">
          <cell r="B26" t="str">
            <v>Técnico de Planejamento - H.E.</v>
          </cell>
        </row>
        <row r="27">
          <cell r="B27" t="str">
            <v>Técnico de Segurança - H.E.</v>
          </cell>
        </row>
        <row r="28">
          <cell r="B28" t="str">
            <v>Montador Andaime - A. N.</v>
          </cell>
        </row>
        <row r="29">
          <cell r="B29" t="str">
            <v>Pintor Industrial - A. N.</v>
          </cell>
        </row>
        <row r="30">
          <cell r="B30" t="str">
            <v>Pintor Letrista - A. N.</v>
          </cell>
        </row>
        <row r="31">
          <cell r="B31" t="str">
            <v>Isolador - A. N.</v>
          </cell>
        </row>
        <row r="32">
          <cell r="B32" t="str">
            <v>Funileiro - A. N.</v>
          </cell>
        </row>
        <row r="33">
          <cell r="B33" t="str">
            <v>Pedreiro - A. N.</v>
          </cell>
        </row>
        <row r="34">
          <cell r="B34" t="str">
            <v>Carpinteiro - A. N.</v>
          </cell>
        </row>
        <row r="35">
          <cell r="B35" t="str">
            <v>Supervisor de Qualidade - A. N.</v>
          </cell>
        </row>
        <row r="36">
          <cell r="B36" t="str">
            <v>Encarregado - A. N.</v>
          </cell>
        </row>
        <row r="37">
          <cell r="B37" t="str">
            <v>Técnico de Planejamento - A. N.</v>
          </cell>
        </row>
        <row r="38">
          <cell r="B38" t="str">
            <v>Técnico de Segurança - A. N.</v>
          </cell>
        </row>
        <row r="40">
          <cell r="B40" t="str">
            <v>Despesas</v>
          </cell>
        </row>
        <row r="41">
          <cell r="B41" t="str">
            <v>Ajudante</v>
          </cell>
        </row>
        <row r="42">
          <cell r="B42" t="str">
            <v>Ajudante - H.E.</v>
          </cell>
        </row>
        <row r="43">
          <cell r="B43" t="str">
            <v>MOBILIZAÇÃO - 8 DIAS</v>
          </cell>
        </row>
        <row r="44">
          <cell r="B44" t="str">
            <v>FUNÇÃO</v>
          </cell>
        </row>
        <row r="46">
          <cell r="B46" t="str">
            <v>EQUIPE_ANDAIME</v>
          </cell>
        </row>
        <row r="47">
          <cell r="B47" t="str">
            <v>EQUIPE_CIVIL</v>
          </cell>
        </row>
        <row r="48">
          <cell r="B48" t="str">
            <v>EQUIPE_ISOLAMENTO</v>
          </cell>
        </row>
        <row r="49">
          <cell r="B49" t="str">
            <v>EQUIPE_PINTURA</v>
          </cell>
        </row>
        <row r="50">
          <cell r="B50" t="str">
            <v>TOTAL</v>
          </cell>
        </row>
      </sheetData>
      <sheetData sheetId="1" refreshError="1"/>
      <sheetData sheetId="2" refreshError="1"/>
      <sheetData sheetId="3">
        <row r="8">
          <cell r="E8">
            <v>973338223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cell r="B4">
            <v>0</v>
          </cell>
        </row>
        <row r="5">
          <cell r="A5" t="str">
            <v>1/2 X 25</v>
          </cell>
          <cell r="B5">
            <v>0.26</v>
          </cell>
        </row>
        <row r="6">
          <cell r="A6" t="str">
            <v>1/2 X 38</v>
          </cell>
          <cell r="B6">
            <v>0.33</v>
          </cell>
        </row>
        <row r="7">
          <cell r="A7" t="str">
            <v>1/2 X 50</v>
          </cell>
          <cell r="B7">
            <v>0.41</v>
          </cell>
        </row>
        <row r="8">
          <cell r="A8" t="str">
            <v>1/2 X 63</v>
          </cell>
          <cell r="B8">
            <v>0.49</v>
          </cell>
        </row>
        <row r="9">
          <cell r="A9" t="str">
            <v>1/2 X 75</v>
          </cell>
          <cell r="B9">
            <v>0.56999999999999995</v>
          </cell>
        </row>
        <row r="10">
          <cell r="A10" t="str">
            <v>1/2 X 83</v>
          </cell>
          <cell r="B10">
            <v>0.65</v>
          </cell>
        </row>
        <row r="11">
          <cell r="A11" t="str">
            <v>1/2 X 100</v>
          </cell>
          <cell r="B11">
            <v>0.73</v>
          </cell>
        </row>
        <row r="12">
          <cell r="A12" t="str">
            <v>1/2 X 115</v>
          </cell>
          <cell r="B12">
            <v>0.81</v>
          </cell>
        </row>
        <row r="13">
          <cell r="A13" t="str">
            <v>1/2 X 125</v>
          </cell>
          <cell r="B13">
            <v>0.88</v>
          </cell>
        </row>
        <row r="14">
          <cell r="A14" t="str">
            <v>3/4 X 25</v>
          </cell>
          <cell r="B14">
            <v>0.27</v>
          </cell>
        </row>
        <row r="15">
          <cell r="A15" t="str">
            <v>3/4 X 38</v>
          </cell>
          <cell r="B15">
            <v>0.35</v>
          </cell>
        </row>
        <row r="16">
          <cell r="A16" t="str">
            <v>3/4 X 50</v>
          </cell>
          <cell r="B16">
            <v>0.43</v>
          </cell>
        </row>
        <row r="17">
          <cell r="A17" t="str">
            <v>3/4 X 63</v>
          </cell>
          <cell r="B17">
            <v>0.51</v>
          </cell>
        </row>
        <row r="18">
          <cell r="A18" t="str">
            <v>3/4 X 75</v>
          </cell>
          <cell r="B18">
            <v>0.59</v>
          </cell>
        </row>
        <row r="19">
          <cell r="A19" t="str">
            <v>3/4 X 83</v>
          </cell>
          <cell r="B19">
            <v>0.66</v>
          </cell>
        </row>
        <row r="20">
          <cell r="A20" t="str">
            <v>3/4 X 100</v>
          </cell>
          <cell r="B20">
            <v>0.74</v>
          </cell>
        </row>
        <row r="21">
          <cell r="A21" t="str">
            <v>3/4 X 115</v>
          </cell>
          <cell r="B21">
            <v>0.82</v>
          </cell>
        </row>
        <row r="22">
          <cell r="A22" t="str">
            <v>3/4 X 125</v>
          </cell>
          <cell r="B22">
            <v>0.9</v>
          </cell>
        </row>
        <row r="23">
          <cell r="A23" t="str">
            <v>1 X 25</v>
          </cell>
          <cell r="B23">
            <v>0.28999999999999998</v>
          </cell>
        </row>
        <row r="24">
          <cell r="A24" t="str">
            <v>1 X 38</v>
          </cell>
          <cell r="B24">
            <v>0.37</v>
          </cell>
        </row>
        <row r="25">
          <cell r="A25" t="str">
            <v>1 X 50</v>
          </cell>
          <cell r="B25">
            <v>0.45</v>
          </cell>
        </row>
        <row r="26">
          <cell r="A26" t="str">
            <v>1 X 63</v>
          </cell>
          <cell r="B26">
            <v>0.53</v>
          </cell>
        </row>
        <row r="27">
          <cell r="A27" t="str">
            <v>1 X 75</v>
          </cell>
          <cell r="B27">
            <v>0.61</v>
          </cell>
        </row>
        <row r="28">
          <cell r="A28" t="str">
            <v>1 X 83</v>
          </cell>
          <cell r="B28">
            <v>0.69</v>
          </cell>
        </row>
        <row r="29">
          <cell r="A29" t="str">
            <v>1 X 100</v>
          </cell>
          <cell r="B29">
            <v>0.76</v>
          </cell>
        </row>
        <row r="30">
          <cell r="A30" t="str">
            <v>1 X 115</v>
          </cell>
          <cell r="B30">
            <v>0.84</v>
          </cell>
        </row>
        <row r="31">
          <cell r="A31" t="str">
            <v>1 X 125</v>
          </cell>
          <cell r="B31">
            <v>0.92</v>
          </cell>
        </row>
        <row r="32">
          <cell r="A32" t="str">
            <v>1 1/2 X 25</v>
          </cell>
          <cell r="B32">
            <v>0.34</v>
          </cell>
        </row>
        <row r="33">
          <cell r="A33" t="str">
            <v>1 1/2 X 38</v>
          </cell>
          <cell r="B33">
            <v>0.42</v>
          </cell>
        </row>
        <row r="34">
          <cell r="A34" t="str">
            <v>1 1/2 X 50</v>
          </cell>
          <cell r="B34">
            <v>0.5</v>
          </cell>
        </row>
        <row r="35">
          <cell r="A35" t="str">
            <v>1 1/2 X 63</v>
          </cell>
          <cell r="B35">
            <v>0.57999999999999996</v>
          </cell>
        </row>
        <row r="36">
          <cell r="A36" t="str">
            <v>1 1/2 X 75</v>
          </cell>
          <cell r="B36">
            <v>0.65</v>
          </cell>
        </row>
        <row r="37">
          <cell r="A37" t="str">
            <v>1 1/2 X 83</v>
          </cell>
          <cell r="B37">
            <v>0.73</v>
          </cell>
        </row>
        <row r="38">
          <cell r="A38" t="str">
            <v>1 1/2 X 100</v>
          </cell>
          <cell r="B38">
            <v>0.81</v>
          </cell>
        </row>
        <row r="39">
          <cell r="A39" t="str">
            <v>1 1/2 X 115</v>
          </cell>
          <cell r="B39">
            <v>0.89</v>
          </cell>
        </row>
        <row r="40">
          <cell r="A40" t="str">
            <v>1 1/2X 125</v>
          </cell>
          <cell r="B40">
            <v>0.97</v>
          </cell>
        </row>
        <row r="41">
          <cell r="A41" t="str">
            <v>2 X 25</v>
          </cell>
          <cell r="B41">
            <v>0.38</v>
          </cell>
        </row>
        <row r="42">
          <cell r="A42" t="str">
            <v>2 X 38</v>
          </cell>
          <cell r="B42">
            <v>0.46</v>
          </cell>
        </row>
        <row r="43">
          <cell r="A43" t="str">
            <v>2 X 50</v>
          </cell>
          <cell r="B43">
            <v>0.54</v>
          </cell>
        </row>
        <row r="44">
          <cell r="A44" t="str">
            <v>2 X 63</v>
          </cell>
          <cell r="B44">
            <v>0.61</v>
          </cell>
        </row>
        <row r="45">
          <cell r="A45" t="str">
            <v>2 X 75</v>
          </cell>
          <cell r="B45">
            <v>0.69</v>
          </cell>
        </row>
        <row r="46">
          <cell r="A46" t="str">
            <v>2 X 83</v>
          </cell>
          <cell r="B46">
            <v>0.77</v>
          </cell>
        </row>
        <row r="47">
          <cell r="A47" t="str">
            <v>2 X 100</v>
          </cell>
          <cell r="B47">
            <v>0.85</v>
          </cell>
        </row>
        <row r="48">
          <cell r="A48" t="str">
            <v>2 X 115</v>
          </cell>
          <cell r="B48">
            <v>0.93</v>
          </cell>
        </row>
        <row r="49">
          <cell r="A49" t="str">
            <v>2X 125</v>
          </cell>
          <cell r="B49">
            <v>1.01</v>
          </cell>
        </row>
        <row r="50">
          <cell r="A50" t="str">
            <v>2 1/2 X 25</v>
          </cell>
          <cell r="B50">
            <v>0.42</v>
          </cell>
        </row>
        <row r="51">
          <cell r="A51" t="str">
            <v>2 1/2 X 38</v>
          </cell>
          <cell r="B51">
            <v>0.5</v>
          </cell>
        </row>
        <row r="52">
          <cell r="A52" t="str">
            <v>2 1/2 X 50</v>
          </cell>
          <cell r="B52">
            <v>0.56999999999999995</v>
          </cell>
        </row>
        <row r="53">
          <cell r="A53" t="str">
            <v>2 1/2 X 63</v>
          </cell>
          <cell r="B53">
            <v>0.65</v>
          </cell>
        </row>
        <row r="54">
          <cell r="A54" t="str">
            <v>2 1/2 X 75</v>
          </cell>
          <cell r="B54">
            <v>0.73</v>
          </cell>
        </row>
        <row r="55">
          <cell r="A55" t="str">
            <v>2 1/2 X 83</v>
          </cell>
          <cell r="B55">
            <v>0.81</v>
          </cell>
        </row>
        <row r="56">
          <cell r="A56" t="str">
            <v>2 1/2X 100</v>
          </cell>
          <cell r="B56">
            <v>0.89</v>
          </cell>
        </row>
        <row r="57">
          <cell r="A57" t="str">
            <v>2 1/2 X 115</v>
          </cell>
          <cell r="B57">
            <v>0.97</v>
          </cell>
        </row>
        <row r="58">
          <cell r="A58" t="str">
            <v>2 1/2 X 125</v>
          </cell>
          <cell r="B58">
            <v>1.05</v>
          </cell>
        </row>
        <row r="59">
          <cell r="A59" t="str">
            <v>3 X 25</v>
          </cell>
          <cell r="B59">
            <v>0.47</v>
          </cell>
        </row>
        <row r="60">
          <cell r="A60" t="str">
            <v>3 X 38</v>
          </cell>
          <cell r="B60">
            <v>0.55000000000000004</v>
          </cell>
        </row>
        <row r="61">
          <cell r="A61" t="str">
            <v>3 X 50</v>
          </cell>
          <cell r="B61">
            <v>0.62</v>
          </cell>
        </row>
        <row r="62">
          <cell r="A62" t="str">
            <v>3 X 63</v>
          </cell>
          <cell r="B62">
            <v>0.7</v>
          </cell>
        </row>
        <row r="63">
          <cell r="A63" t="str">
            <v>3 X 75</v>
          </cell>
          <cell r="B63">
            <v>0.78</v>
          </cell>
        </row>
        <row r="64">
          <cell r="A64" t="str">
            <v>3 X 83</v>
          </cell>
          <cell r="B64">
            <v>0.86</v>
          </cell>
        </row>
        <row r="65">
          <cell r="A65" t="str">
            <v>3 X 100</v>
          </cell>
          <cell r="B65">
            <v>0.94</v>
          </cell>
        </row>
        <row r="66">
          <cell r="A66" t="str">
            <v>3 X 115</v>
          </cell>
          <cell r="B66">
            <v>1.02</v>
          </cell>
        </row>
        <row r="67">
          <cell r="A67" t="str">
            <v>3 X 125</v>
          </cell>
          <cell r="B67">
            <v>1.1000000000000001</v>
          </cell>
        </row>
        <row r="68">
          <cell r="A68" t="str">
            <v>4 X 25</v>
          </cell>
          <cell r="B68">
            <v>0.55000000000000004</v>
          </cell>
        </row>
        <row r="69">
          <cell r="A69" t="str">
            <v>4 X 38</v>
          </cell>
          <cell r="B69">
            <v>0.63</v>
          </cell>
        </row>
        <row r="70">
          <cell r="A70" t="str">
            <v>4 X 50</v>
          </cell>
          <cell r="B70">
            <v>0.71</v>
          </cell>
        </row>
        <row r="71">
          <cell r="A71" t="str">
            <v>4 X 63</v>
          </cell>
          <cell r="B71">
            <v>0.79</v>
          </cell>
        </row>
        <row r="72">
          <cell r="A72" t="str">
            <v>4 X 75</v>
          </cell>
          <cell r="B72">
            <v>0.87</v>
          </cell>
        </row>
        <row r="73">
          <cell r="A73" t="str">
            <v>4 X 83</v>
          </cell>
          <cell r="B73">
            <v>0.95</v>
          </cell>
        </row>
        <row r="74">
          <cell r="A74" t="str">
            <v>4 X 100</v>
          </cell>
          <cell r="B74">
            <v>1.03</v>
          </cell>
        </row>
        <row r="75">
          <cell r="A75" t="str">
            <v>4 X 115</v>
          </cell>
          <cell r="B75">
            <v>1.1000000000000001</v>
          </cell>
        </row>
        <row r="76">
          <cell r="A76" t="str">
            <v>4 X 125</v>
          </cell>
          <cell r="B76">
            <v>1.18</v>
          </cell>
        </row>
        <row r="77">
          <cell r="A77" t="str">
            <v>6 X 25</v>
          </cell>
          <cell r="B77">
            <v>0.55000000000000004</v>
          </cell>
        </row>
        <row r="78">
          <cell r="A78" t="str">
            <v>6 X 38</v>
          </cell>
          <cell r="B78">
            <v>0.72</v>
          </cell>
        </row>
        <row r="79">
          <cell r="A79" t="str">
            <v>6 X 50</v>
          </cell>
          <cell r="B79">
            <v>0.8</v>
          </cell>
        </row>
        <row r="80">
          <cell r="A80" t="str">
            <v>6 X 63</v>
          </cell>
          <cell r="B80">
            <v>0.87</v>
          </cell>
        </row>
        <row r="81">
          <cell r="A81" t="str">
            <v>6 X 75</v>
          </cell>
          <cell r="B81">
            <v>0.95</v>
          </cell>
        </row>
        <row r="82">
          <cell r="A82" t="str">
            <v>6 X 83</v>
          </cell>
          <cell r="B82">
            <v>1.03</v>
          </cell>
        </row>
        <row r="83">
          <cell r="A83" t="str">
            <v>6 X 100</v>
          </cell>
          <cell r="B83">
            <v>1.1100000000000001</v>
          </cell>
        </row>
        <row r="84">
          <cell r="A84" t="str">
            <v>6 X 115</v>
          </cell>
          <cell r="B84">
            <v>1.19</v>
          </cell>
        </row>
        <row r="85">
          <cell r="A85" t="str">
            <v>6 X 125</v>
          </cell>
          <cell r="B85">
            <v>1.27</v>
          </cell>
        </row>
        <row r="86">
          <cell r="A86" t="str">
            <v>8 X 25</v>
          </cell>
          <cell r="B86">
            <v>0.88</v>
          </cell>
        </row>
        <row r="87">
          <cell r="A87" t="str">
            <v>8 X 38</v>
          </cell>
          <cell r="B87">
            <v>0.96</v>
          </cell>
        </row>
        <row r="88">
          <cell r="A88" t="str">
            <v>8 X 50</v>
          </cell>
          <cell r="B88">
            <v>1.03</v>
          </cell>
        </row>
        <row r="89">
          <cell r="A89" t="str">
            <v>8 X 63</v>
          </cell>
          <cell r="B89">
            <v>1.1100000000000001</v>
          </cell>
        </row>
        <row r="90">
          <cell r="A90" t="str">
            <v>8 X 75</v>
          </cell>
          <cell r="B90">
            <v>1.19</v>
          </cell>
        </row>
        <row r="91">
          <cell r="A91" t="str">
            <v>8 X 83</v>
          </cell>
          <cell r="B91">
            <v>1.27</v>
          </cell>
        </row>
        <row r="92">
          <cell r="A92" t="str">
            <v>8 X 100</v>
          </cell>
          <cell r="B92">
            <v>1.35</v>
          </cell>
        </row>
        <row r="93">
          <cell r="A93" t="str">
            <v>8 X 115</v>
          </cell>
          <cell r="B93">
            <v>1.43</v>
          </cell>
        </row>
        <row r="94">
          <cell r="A94" t="str">
            <v>8 X 125</v>
          </cell>
          <cell r="B94">
            <v>1.51</v>
          </cell>
        </row>
        <row r="95">
          <cell r="A95" t="str">
            <v>10 X 25</v>
          </cell>
          <cell r="B95">
            <v>1.05</v>
          </cell>
        </row>
        <row r="96">
          <cell r="A96" t="str">
            <v>10 X 38</v>
          </cell>
          <cell r="B96">
            <v>1.1299999999999999</v>
          </cell>
        </row>
        <row r="97">
          <cell r="A97" t="str">
            <v>10 X 50</v>
          </cell>
          <cell r="B97">
            <v>1.2</v>
          </cell>
        </row>
        <row r="98">
          <cell r="A98" t="str">
            <v>10 X 63</v>
          </cell>
          <cell r="B98">
            <v>1.28</v>
          </cell>
        </row>
        <row r="99">
          <cell r="A99" t="str">
            <v>10 X 75</v>
          </cell>
          <cell r="B99">
            <v>1.36</v>
          </cell>
        </row>
        <row r="100">
          <cell r="A100" t="str">
            <v>10 X 83</v>
          </cell>
          <cell r="B100">
            <v>1.44</v>
          </cell>
        </row>
        <row r="101">
          <cell r="A101" t="str">
            <v>10 X 100</v>
          </cell>
          <cell r="B101">
            <v>1.52</v>
          </cell>
        </row>
        <row r="102">
          <cell r="A102" t="str">
            <v>10 X 115</v>
          </cell>
          <cell r="B102">
            <v>1.6</v>
          </cell>
        </row>
        <row r="103">
          <cell r="A103" t="str">
            <v>10 X 125</v>
          </cell>
          <cell r="B103">
            <v>1.67</v>
          </cell>
        </row>
        <row r="104">
          <cell r="A104" t="str">
            <v>12 X 25</v>
          </cell>
          <cell r="B104">
            <v>1.21</v>
          </cell>
        </row>
        <row r="105">
          <cell r="A105" t="str">
            <v>12 X 38</v>
          </cell>
          <cell r="B105">
            <v>1.28</v>
          </cell>
        </row>
        <row r="106">
          <cell r="A106" t="str">
            <v>12 X 50</v>
          </cell>
          <cell r="B106">
            <v>1.36</v>
          </cell>
        </row>
        <row r="107">
          <cell r="A107" t="str">
            <v>12 X 63</v>
          </cell>
          <cell r="B107">
            <v>1.44</v>
          </cell>
        </row>
        <row r="108">
          <cell r="A108" t="str">
            <v>12 X 75</v>
          </cell>
          <cell r="B108">
            <v>1.52</v>
          </cell>
        </row>
        <row r="109">
          <cell r="A109" t="str">
            <v>12 X 83</v>
          </cell>
          <cell r="B109">
            <v>1.6</v>
          </cell>
        </row>
        <row r="110">
          <cell r="A110" t="str">
            <v>12 X 100</v>
          </cell>
          <cell r="B110">
            <v>1.68</v>
          </cell>
        </row>
        <row r="111">
          <cell r="A111" t="str">
            <v>12 X 115</v>
          </cell>
          <cell r="B111">
            <v>1.76</v>
          </cell>
        </row>
        <row r="112">
          <cell r="A112" t="str">
            <v>12 X 125</v>
          </cell>
          <cell r="B112">
            <v>1.83</v>
          </cell>
        </row>
        <row r="113">
          <cell r="A113" t="str">
            <v>14 X 25</v>
          </cell>
          <cell r="B113">
            <v>1.31</v>
          </cell>
        </row>
        <row r="114">
          <cell r="A114" t="str">
            <v>14 X 38</v>
          </cell>
          <cell r="B114">
            <v>1.38</v>
          </cell>
        </row>
        <row r="115">
          <cell r="A115" t="str">
            <v>14 X 50</v>
          </cell>
          <cell r="B115">
            <v>1.46</v>
          </cell>
        </row>
        <row r="116">
          <cell r="A116" t="str">
            <v>14 X 63</v>
          </cell>
          <cell r="B116">
            <v>1.54</v>
          </cell>
        </row>
        <row r="117">
          <cell r="A117" t="str">
            <v>14 X 75</v>
          </cell>
          <cell r="B117">
            <v>1.62</v>
          </cell>
        </row>
        <row r="118">
          <cell r="A118" t="str">
            <v>14 X 83</v>
          </cell>
          <cell r="B118">
            <v>1.7</v>
          </cell>
        </row>
        <row r="119">
          <cell r="A119" t="str">
            <v>14 X 100</v>
          </cell>
          <cell r="B119">
            <v>1.78</v>
          </cell>
        </row>
        <row r="120">
          <cell r="A120" t="str">
            <v>14 X 115</v>
          </cell>
          <cell r="B120">
            <v>1.86</v>
          </cell>
        </row>
        <row r="121">
          <cell r="A121" t="str">
            <v>14 X 125</v>
          </cell>
          <cell r="B121">
            <v>1.93</v>
          </cell>
        </row>
        <row r="122">
          <cell r="A122" t="str">
            <v>16 X 25</v>
          </cell>
          <cell r="B122">
            <v>1.47</v>
          </cell>
        </row>
        <row r="123">
          <cell r="A123" t="str">
            <v>16 X 38</v>
          </cell>
          <cell r="B123">
            <v>1.54</v>
          </cell>
        </row>
        <row r="124">
          <cell r="A124" t="str">
            <v>16 X 50</v>
          </cell>
          <cell r="B124">
            <v>1.62</v>
          </cell>
        </row>
        <row r="125">
          <cell r="A125" t="str">
            <v>16 X 63</v>
          </cell>
          <cell r="B125">
            <v>1.7</v>
          </cell>
        </row>
        <row r="126">
          <cell r="A126" t="str">
            <v>16 X 75</v>
          </cell>
          <cell r="B126">
            <v>1.78</v>
          </cell>
        </row>
        <row r="127">
          <cell r="A127" t="str">
            <v>16 X 83</v>
          </cell>
          <cell r="B127">
            <v>1.86</v>
          </cell>
        </row>
        <row r="128">
          <cell r="A128" t="str">
            <v>16 X 100</v>
          </cell>
          <cell r="B128">
            <v>1.94</v>
          </cell>
        </row>
        <row r="129">
          <cell r="A129" t="str">
            <v>16 X 115</v>
          </cell>
          <cell r="B129">
            <v>2.02</v>
          </cell>
        </row>
        <row r="130">
          <cell r="A130" t="str">
            <v>16 X 125</v>
          </cell>
          <cell r="B130">
            <v>2.09</v>
          </cell>
        </row>
        <row r="131">
          <cell r="A131" t="str">
            <v>18 X 25</v>
          </cell>
          <cell r="B131">
            <v>1.62</v>
          </cell>
        </row>
        <row r="132">
          <cell r="A132" t="str">
            <v>18 X 38</v>
          </cell>
          <cell r="B132">
            <v>1.7</v>
          </cell>
        </row>
        <row r="133">
          <cell r="A133" t="str">
            <v>18 X 50</v>
          </cell>
          <cell r="B133">
            <v>1.78</v>
          </cell>
        </row>
        <row r="134">
          <cell r="A134" t="str">
            <v>18 X 63</v>
          </cell>
          <cell r="B134">
            <v>1.8</v>
          </cell>
        </row>
        <row r="135">
          <cell r="A135" t="str">
            <v>18 X 75</v>
          </cell>
          <cell r="B135">
            <v>1.94</v>
          </cell>
        </row>
        <row r="136">
          <cell r="A136" t="str">
            <v>18 X 83</v>
          </cell>
          <cell r="B136">
            <v>2.02</v>
          </cell>
        </row>
        <row r="137">
          <cell r="A137" t="str">
            <v>18 X 100</v>
          </cell>
          <cell r="B137">
            <v>2.1</v>
          </cell>
        </row>
        <row r="138">
          <cell r="A138" t="str">
            <v>18 X 115</v>
          </cell>
          <cell r="B138">
            <v>2.17</v>
          </cell>
        </row>
        <row r="139">
          <cell r="A139" t="str">
            <v>18 X 125</v>
          </cell>
          <cell r="B139">
            <v>2.25</v>
          </cell>
        </row>
        <row r="140">
          <cell r="A140" t="str">
            <v>20 X 25</v>
          </cell>
          <cell r="B140">
            <v>1.78</v>
          </cell>
        </row>
        <row r="141">
          <cell r="A141" t="str">
            <v>20 X 38</v>
          </cell>
          <cell r="B141">
            <v>1.86</v>
          </cell>
        </row>
        <row r="142">
          <cell r="A142" t="str">
            <v>20 X 50</v>
          </cell>
          <cell r="B142">
            <v>1.94</v>
          </cell>
        </row>
        <row r="143">
          <cell r="A143" t="str">
            <v>20 X 63</v>
          </cell>
          <cell r="B143">
            <v>2.02</v>
          </cell>
        </row>
        <row r="144">
          <cell r="A144" t="str">
            <v>20 X 75</v>
          </cell>
          <cell r="B144">
            <v>2.1</v>
          </cell>
        </row>
        <row r="145">
          <cell r="A145" t="str">
            <v>20 X 83</v>
          </cell>
          <cell r="B145">
            <v>2.1800000000000002</v>
          </cell>
        </row>
        <row r="146">
          <cell r="A146" t="str">
            <v>20 X 100</v>
          </cell>
          <cell r="B146">
            <v>2.2599999999999998</v>
          </cell>
        </row>
        <row r="147">
          <cell r="A147" t="str">
            <v>20 X 115</v>
          </cell>
          <cell r="B147">
            <v>2.33</v>
          </cell>
        </row>
        <row r="148">
          <cell r="A148" t="str">
            <v>20 X 125</v>
          </cell>
          <cell r="B148">
            <v>2.41</v>
          </cell>
        </row>
        <row r="149">
          <cell r="A149" t="str">
            <v>22 X 25</v>
          </cell>
          <cell r="B149">
            <v>1.94</v>
          </cell>
        </row>
        <row r="150">
          <cell r="A150" t="str">
            <v>22 X 38</v>
          </cell>
          <cell r="B150">
            <v>2.02</v>
          </cell>
        </row>
        <row r="151">
          <cell r="A151" t="str">
            <v>22 X 50</v>
          </cell>
          <cell r="B151">
            <v>2.1</v>
          </cell>
        </row>
        <row r="152">
          <cell r="A152" t="str">
            <v>22 X 63</v>
          </cell>
          <cell r="B152">
            <v>2.1800000000000002</v>
          </cell>
        </row>
        <row r="153">
          <cell r="A153" t="str">
            <v>22 X 75</v>
          </cell>
          <cell r="B153">
            <v>2.2599999999999998</v>
          </cell>
        </row>
        <row r="154">
          <cell r="A154" t="str">
            <v>22 X 83</v>
          </cell>
          <cell r="B154">
            <v>2.34</v>
          </cell>
        </row>
        <row r="155">
          <cell r="A155" t="str">
            <v>22 X 100</v>
          </cell>
          <cell r="B155">
            <v>2.42</v>
          </cell>
        </row>
        <row r="156">
          <cell r="A156" t="str">
            <v>22 X 115</v>
          </cell>
          <cell r="B156">
            <v>2.4900000000000002</v>
          </cell>
        </row>
        <row r="157">
          <cell r="A157" t="str">
            <v>22 X 125</v>
          </cell>
          <cell r="B157">
            <v>2.57</v>
          </cell>
        </row>
        <row r="158">
          <cell r="A158" t="str">
            <v>24 X 25</v>
          </cell>
          <cell r="B158">
            <v>2.1</v>
          </cell>
        </row>
        <row r="159">
          <cell r="A159" t="str">
            <v>24 X 38</v>
          </cell>
          <cell r="B159">
            <v>2.1800000000000002</v>
          </cell>
        </row>
        <row r="160">
          <cell r="A160" t="str">
            <v>24 X 50</v>
          </cell>
          <cell r="B160">
            <v>2.2599999999999998</v>
          </cell>
        </row>
        <row r="161">
          <cell r="A161" t="str">
            <v>24 X 63</v>
          </cell>
          <cell r="B161">
            <v>2.34</v>
          </cell>
        </row>
        <row r="162">
          <cell r="A162" t="str">
            <v>24 X 75</v>
          </cell>
          <cell r="B162">
            <v>2.42</v>
          </cell>
        </row>
        <row r="163">
          <cell r="A163" t="str">
            <v>24 X 83</v>
          </cell>
          <cell r="B163">
            <v>2.5</v>
          </cell>
        </row>
        <row r="164">
          <cell r="A164" t="str">
            <v>24 X 100</v>
          </cell>
          <cell r="B164">
            <v>2.58</v>
          </cell>
        </row>
        <row r="165">
          <cell r="A165" t="str">
            <v>24 X 115</v>
          </cell>
          <cell r="B165">
            <v>2.65</v>
          </cell>
        </row>
        <row r="166">
          <cell r="A166" t="str">
            <v>24 X 125</v>
          </cell>
          <cell r="B166">
            <v>2.73</v>
          </cell>
        </row>
        <row r="167">
          <cell r="A167" t="str">
            <v>26 X 25</v>
          </cell>
          <cell r="B167">
            <v>2.2599999999999998</v>
          </cell>
        </row>
        <row r="168">
          <cell r="A168" t="str">
            <v>26 X 38</v>
          </cell>
          <cell r="B168">
            <v>2.34</v>
          </cell>
        </row>
        <row r="169">
          <cell r="A169" t="str">
            <v>26 X 50</v>
          </cell>
          <cell r="B169">
            <v>2.42</v>
          </cell>
        </row>
        <row r="170">
          <cell r="A170" t="str">
            <v>26 X 63</v>
          </cell>
          <cell r="B170">
            <v>2.5</v>
          </cell>
        </row>
        <row r="171">
          <cell r="A171" t="str">
            <v>26 X 75</v>
          </cell>
          <cell r="B171">
            <v>2.58</v>
          </cell>
        </row>
        <row r="172">
          <cell r="A172" t="str">
            <v>26 X 83</v>
          </cell>
          <cell r="B172">
            <v>2.65</v>
          </cell>
        </row>
        <row r="173">
          <cell r="A173" t="str">
            <v>26 X 100</v>
          </cell>
          <cell r="B173">
            <v>2.73</v>
          </cell>
        </row>
        <row r="174">
          <cell r="A174" t="str">
            <v>26 X 115</v>
          </cell>
          <cell r="B174">
            <v>2.81</v>
          </cell>
        </row>
        <row r="175">
          <cell r="A175" t="str">
            <v>26 X 125</v>
          </cell>
          <cell r="B175">
            <v>2.89</v>
          </cell>
        </row>
        <row r="176">
          <cell r="A176" t="str">
            <v>28 X 25</v>
          </cell>
          <cell r="B176">
            <v>2.42</v>
          </cell>
        </row>
        <row r="177">
          <cell r="A177" t="str">
            <v>28 X 38</v>
          </cell>
          <cell r="B177">
            <v>2.5</v>
          </cell>
        </row>
        <row r="178">
          <cell r="A178" t="str">
            <v>28 X 50</v>
          </cell>
          <cell r="B178">
            <v>2.58</v>
          </cell>
        </row>
        <row r="179">
          <cell r="A179" t="str">
            <v>28 X 63</v>
          </cell>
          <cell r="B179">
            <v>2.66</v>
          </cell>
        </row>
        <row r="180">
          <cell r="A180" t="str">
            <v>28 X 75</v>
          </cell>
          <cell r="B180">
            <v>2.74</v>
          </cell>
        </row>
        <row r="181">
          <cell r="A181" t="str">
            <v>28 X 83</v>
          </cell>
          <cell r="B181">
            <v>2.81</v>
          </cell>
        </row>
        <row r="182">
          <cell r="A182" t="str">
            <v>28 X 100</v>
          </cell>
          <cell r="B182">
            <v>2.89</v>
          </cell>
        </row>
        <row r="183">
          <cell r="A183" t="str">
            <v>28 X 115</v>
          </cell>
          <cell r="B183">
            <v>2.97</v>
          </cell>
        </row>
        <row r="184">
          <cell r="A184" t="str">
            <v>28 X 125</v>
          </cell>
          <cell r="B184">
            <v>3.05</v>
          </cell>
        </row>
        <row r="185">
          <cell r="A185" t="str">
            <v>30 X 25</v>
          </cell>
          <cell r="B185">
            <v>2.58</v>
          </cell>
        </row>
        <row r="186">
          <cell r="A186" t="str">
            <v>30 X 38</v>
          </cell>
          <cell r="B186">
            <v>2.66</v>
          </cell>
        </row>
        <row r="187">
          <cell r="A187" t="str">
            <v>30 X 50</v>
          </cell>
          <cell r="B187">
            <v>2.74</v>
          </cell>
        </row>
        <row r="188">
          <cell r="A188" t="str">
            <v>30 X 63</v>
          </cell>
          <cell r="B188">
            <v>2.82</v>
          </cell>
        </row>
        <row r="189">
          <cell r="A189" t="str">
            <v>30 X 75</v>
          </cell>
          <cell r="B189">
            <v>2.9</v>
          </cell>
        </row>
        <row r="190">
          <cell r="A190" t="str">
            <v>30 X 83</v>
          </cell>
          <cell r="B190">
            <v>2.98</v>
          </cell>
        </row>
        <row r="191">
          <cell r="A191" t="str">
            <v>30 X 100</v>
          </cell>
          <cell r="B191">
            <v>3.05</v>
          </cell>
        </row>
        <row r="192">
          <cell r="A192" t="str">
            <v>30 X 115</v>
          </cell>
          <cell r="B192">
            <v>3.13</v>
          </cell>
        </row>
        <row r="193">
          <cell r="A193" t="str">
            <v>30 X 125</v>
          </cell>
          <cell r="B193">
            <v>3.21</v>
          </cell>
        </row>
        <row r="194">
          <cell r="A194" t="str">
            <v>32 X 25</v>
          </cell>
          <cell r="B194">
            <v>2.74</v>
          </cell>
        </row>
        <row r="195">
          <cell r="A195" t="str">
            <v>32 X 38</v>
          </cell>
          <cell r="B195">
            <v>2.82</v>
          </cell>
        </row>
        <row r="196">
          <cell r="A196" t="str">
            <v>32 X 50</v>
          </cell>
          <cell r="B196">
            <v>2.9</v>
          </cell>
        </row>
        <row r="197">
          <cell r="A197" t="str">
            <v>32 X 63</v>
          </cell>
          <cell r="B197">
            <v>2.98</v>
          </cell>
        </row>
        <row r="198">
          <cell r="A198" t="str">
            <v>32 X 75</v>
          </cell>
          <cell r="B198">
            <v>3.06</v>
          </cell>
        </row>
        <row r="199">
          <cell r="A199" t="str">
            <v>32 X 83</v>
          </cell>
          <cell r="B199">
            <v>3.14</v>
          </cell>
        </row>
        <row r="200">
          <cell r="A200" t="str">
            <v>32 X 100</v>
          </cell>
          <cell r="B200">
            <v>3.21</v>
          </cell>
        </row>
        <row r="201">
          <cell r="A201" t="str">
            <v>32 X 115</v>
          </cell>
          <cell r="B201">
            <v>3.29</v>
          </cell>
        </row>
        <row r="202">
          <cell r="A202" t="str">
            <v>32 X 125</v>
          </cell>
          <cell r="B202">
            <v>3.37</v>
          </cell>
        </row>
        <row r="203">
          <cell r="A203" t="str">
            <v>34 X 25</v>
          </cell>
          <cell r="B203">
            <v>2.9</v>
          </cell>
        </row>
        <row r="204">
          <cell r="A204" t="str">
            <v>34 X 38</v>
          </cell>
          <cell r="B204">
            <v>2.98</v>
          </cell>
        </row>
        <row r="205">
          <cell r="A205" t="str">
            <v>34 X 50</v>
          </cell>
          <cell r="B205">
            <v>3.06</v>
          </cell>
        </row>
        <row r="206">
          <cell r="A206" t="str">
            <v>34 X 63</v>
          </cell>
          <cell r="B206">
            <v>3.14</v>
          </cell>
        </row>
        <row r="207">
          <cell r="A207" t="str">
            <v>34 X 75</v>
          </cell>
          <cell r="B207">
            <v>3.22</v>
          </cell>
        </row>
        <row r="208">
          <cell r="A208" t="str">
            <v>34 X 83</v>
          </cell>
          <cell r="B208">
            <v>3.3</v>
          </cell>
        </row>
        <row r="209">
          <cell r="A209" t="str">
            <v>34 X 100</v>
          </cell>
          <cell r="B209">
            <v>3.37</v>
          </cell>
        </row>
        <row r="210">
          <cell r="A210" t="str">
            <v>34 X 115</v>
          </cell>
          <cell r="B210">
            <v>3.45</v>
          </cell>
        </row>
        <row r="211">
          <cell r="A211" t="str">
            <v>34 X 125</v>
          </cell>
          <cell r="B211">
            <v>3.53</v>
          </cell>
        </row>
        <row r="212">
          <cell r="A212" t="str">
            <v>36 X 25</v>
          </cell>
          <cell r="B212">
            <v>2.9</v>
          </cell>
        </row>
        <row r="213">
          <cell r="A213" t="str">
            <v>36 X 38</v>
          </cell>
          <cell r="B213">
            <v>2.98</v>
          </cell>
        </row>
        <row r="214">
          <cell r="A214" t="str">
            <v>36 X 50</v>
          </cell>
          <cell r="B214">
            <v>3.06</v>
          </cell>
        </row>
        <row r="215">
          <cell r="A215" t="str">
            <v>36 X 63</v>
          </cell>
          <cell r="B215">
            <v>3.14</v>
          </cell>
        </row>
        <row r="216">
          <cell r="A216" t="str">
            <v>36 X 75</v>
          </cell>
          <cell r="B216">
            <v>3.22</v>
          </cell>
        </row>
        <row r="217">
          <cell r="A217" t="str">
            <v>36 X 83</v>
          </cell>
          <cell r="B217">
            <v>3.3</v>
          </cell>
        </row>
        <row r="218">
          <cell r="A218" t="str">
            <v>36 X 100</v>
          </cell>
          <cell r="B218">
            <v>3.37</v>
          </cell>
        </row>
        <row r="219">
          <cell r="A219" t="str">
            <v>36 X 115</v>
          </cell>
          <cell r="B219">
            <v>3.45</v>
          </cell>
        </row>
        <row r="220">
          <cell r="A220" t="str">
            <v>36 X 125</v>
          </cell>
          <cell r="B220">
            <v>3.53</v>
          </cell>
        </row>
        <row r="221">
          <cell r="A221" t="str">
            <v>38 X 25</v>
          </cell>
          <cell r="B221">
            <v>3.22</v>
          </cell>
        </row>
        <row r="222">
          <cell r="A222" t="str">
            <v>38 X 38</v>
          </cell>
          <cell r="B222">
            <v>3.3</v>
          </cell>
        </row>
        <row r="223">
          <cell r="A223" t="str">
            <v>38 X 50</v>
          </cell>
          <cell r="B223">
            <v>3.38</v>
          </cell>
        </row>
        <row r="224">
          <cell r="A224" t="str">
            <v>38 X 63</v>
          </cell>
          <cell r="B224">
            <v>3.46</v>
          </cell>
        </row>
        <row r="225">
          <cell r="A225" t="str">
            <v>38 X 75</v>
          </cell>
          <cell r="B225">
            <v>3.53</v>
          </cell>
        </row>
        <row r="226">
          <cell r="A226" t="str">
            <v>38 X 83</v>
          </cell>
          <cell r="B226">
            <v>3.61</v>
          </cell>
        </row>
        <row r="227">
          <cell r="A227" t="str">
            <v>38 X 100</v>
          </cell>
          <cell r="B227">
            <v>3.69</v>
          </cell>
        </row>
        <row r="228">
          <cell r="A228" t="str">
            <v>38 X 115</v>
          </cell>
          <cell r="B228">
            <v>3.77</v>
          </cell>
        </row>
        <row r="229">
          <cell r="A229" t="str">
            <v>38 X 125</v>
          </cell>
          <cell r="B229">
            <v>3.85</v>
          </cell>
        </row>
        <row r="230">
          <cell r="A230" t="str">
            <v>40 X 25</v>
          </cell>
          <cell r="B230">
            <v>3.38</v>
          </cell>
        </row>
        <row r="231">
          <cell r="A231" t="str">
            <v>40 X 38</v>
          </cell>
          <cell r="B231">
            <v>3.46</v>
          </cell>
        </row>
        <row r="232">
          <cell r="A232" t="str">
            <v>40 X 50</v>
          </cell>
          <cell r="B232">
            <v>3.54</v>
          </cell>
        </row>
        <row r="233">
          <cell r="A233" t="str">
            <v>40 X 63</v>
          </cell>
          <cell r="B233">
            <v>3.62</v>
          </cell>
        </row>
        <row r="234">
          <cell r="A234" t="str">
            <v>40 X 75</v>
          </cell>
          <cell r="B234">
            <v>3.69</v>
          </cell>
        </row>
        <row r="235">
          <cell r="A235" t="str">
            <v>40 X 83</v>
          </cell>
          <cell r="B235">
            <v>3.77</v>
          </cell>
        </row>
        <row r="236">
          <cell r="A236" t="str">
            <v>40 X 100</v>
          </cell>
          <cell r="B236">
            <v>3.85</v>
          </cell>
        </row>
        <row r="237">
          <cell r="A237" t="str">
            <v>40 X 115</v>
          </cell>
          <cell r="B237">
            <v>3.93</v>
          </cell>
        </row>
        <row r="238">
          <cell r="A238" t="str">
            <v>40 X 125</v>
          </cell>
          <cell r="B238">
            <v>4.01</v>
          </cell>
        </row>
        <row r="239">
          <cell r="A239" t="str">
            <v>42 X 25</v>
          </cell>
          <cell r="B239">
            <v>3.54</v>
          </cell>
        </row>
        <row r="240">
          <cell r="A240" t="str">
            <v>42 X 38</v>
          </cell>
          <cell r="B240">
            <v>3.62</v>
          </cell>
        </row>
        <row r="241">
          <cell r="A241" t="str">
            <v>42 X 50</v>
          </cell>
          <cell r="B241">
            <v>3.7</v>
          </cell>
        </row>
        <row r="242">
          <cell r="A242" t="str">
            <v>42 X 63</v>
          </cell>
          <cell r="B242">
            <v>3.78</v>
          </cell>
        </row>
        <row r="243">
          <cell r="A243" t="str">
            <v>42 X 75</v>
          </cell>
          <cell r="B243">
            <v>3.85</v>
          </cell>
        </row>
        <row r="244">
          <cell r="A244" t="str">
            <v>42 X 83</v>
          </cell>
          <cell r="B244">
            <v>3.93</v>
          </cell>
        </row>
        <row r="245">
          <cell r="A245" t="str">
            <v>42 X 100</v>
          </cell>
          <cell r="B245">
            <v>4.01</v>
          </cell>
        </row>
        <row r="246">
          <cell r="A246" t="str">
            <v>42 X 115</v>
          </cell>
          <cell r="B246">
            <v>4.09</v>
          </cell>
        </row>
        <row r="247">
          <cell r="A247" t="str">
            <v>42 X 125</v>
          </cell>
          <cell r="B247">
            <v>4.17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
      <sheetName val="FONTE"/>
      <sheetName val="RESUMO_CAPA oficial"/>
      <sheetName val="FOLHA DE ROSTO"/>
      <sheetName val="ASM."/>
      <sheetName val="ASM"/>
      <sheetName val="CSV. AS"/>
      <sheetName val="BMM"/>
      <sheetName val="CSV.BM"/>
      <sheetName val="MC"/>
      <sheetName val="TIMELINE"/>
      <sheetName val="EQUIP"/>
      <sheetName val="TUB"/>
      <sheetName val="TABELAS"/>
      <sheetName val="VALORES"/>
      <sheetName val="PU EQPT"/>
      <sheetName val="PREÇOS"/>
      <sheetName val="INFO"/>
      <sheetName val="HH"/>
      <sheetName val="DHT"/>
      <sheetName val="FOLHA HH"/>
      <sheetName val="Pedido"/>
      <sheetName val="RECOMPOSIÇÃO"/>
      <sheetName val="REMOÇÃO"/>
    </sheetNames>
    <sheetDataSet>
      <sheetData sheetId="0" refreshError="1"/>
      <sheetData sheetId="1">
        <row r="4">
          <cell r="B4" t="str">
            <v>JAIRO</v>
          </cell>
          <cell r="D4" t="str">
            <v>A-710 - FIREPRO</v>
          </cell>
        </row>
        <row r="5">
          <cell r="B5" t="str">
            <v>PEDRO LÚCIO</v>
          </cell>
          <cell r="D5" t="str">
            <v>A-328</v>
          </cell>
        </row>
        <row r="6">
          <cell r="B6" t="str">
            <v>CLEBER</v>
          </cell>
          <cell r="D6" t="str">
            <v>CHARUTO 15</v>
          </cell>
        </row>
        <row r="7">
          <cell r="D7" t="str">
            <v>CHARUTO 14</v>
          </cell>
        </row>
        <row r="8">
          <cell r="D8" t="str">
            <v>CALDEIRA 40 - ISO.</v>
          </cell>
        </row>
        <row r="25">
          <cell r="B25" t="str">
            <v>VICENTE</v>
          </cell>
          <cell r="C25" t="str">
            <v>PVC</v>
          </cell>
        </row>
        <row r="26">
          <cell r="B26" t="str">
            <v>LUCIANO</v>
          </cell>
          <cell r="C26" t="str">
            <v>CLORO SODA</v>
          </cell>
        </row>
        <row r="33">
          <cell r="B33" t="str">
            <v>...</v>
          </cell>
        </row>
        <row r="46">
          <cell r="B46" t="str">
            <v>Container ADM - Mês</v>
          </cell>
        </row>
        <row r="47">
          <cell r="B47" t="str">
            <v>Container Almox - Mês</v>
          </cell>
        </row>
        <row r="48">
          <cell r="B48" t="str">
            <v>Toldo 4x4 - Mês</v>
          </cell>
        </row>
        <row r="51">
          <cell r="B51" t="str">
            <v>...</v>
          </cell>
        </row>
        <row r="69">
          <cell r="D69" t="str">
            <v>...</v>
          </cell>
        </row>
        <row r="624">
          <cell r="B624" t="str">
            <v>DATA</v>
          </cell>
        </row>
        <row r="625">
          <cell r="B625">
            <v>44064</v>
          </cell>
        </row>
        <row r="626">
          <cell r="B626">
            <v>44065</v>
          </cell>
        </row>
        <row r="627">
          <cell r="B627">
            <v>44066</v>
          </cell>
        </row>
        <row r="628">
          <cell r="B628">
            <v>44067</v>
          </cell>
        </row>
        <row r="629">
          <cell r="B629">
            <v>44068</v>
          </cell>
        </row>
        <row r="630">
          <cell r="B630">
            <v>44069</v>
          </cell>
        </row>
        <row r="631">
          <cell r="B631">
            <v>44070</v>
          </cell>
        </row>
        <row r="632">
          <cell r="B632">
            <v>44071</v>
          </cell>
        </row>
        <row r="633">
          <cell r="B633">
            <v>44072</v>
          </cell>
        </row>
        <row r="634">
          <cell r="B634">
            <v>44073</v>
          </cell>
        </row>
        <row r="635">
          <cell r="B635">
            <v>44074</v>
          </cell>
        </row>
        <row r="636">
          <cell r="B636">
            <v>44075</v>
          </cell>
        </row>
        <row r="637">
          <cell r="B637">
            <v>44076</v>
          </cell>
        </row>
        <row r="638">
          <cell r="B638">
            <v>44077</v>
          </cell>
        </row>
      </sheetData>
      <sheetData sheetId="2" refreshError="1"/>
      <sheetData sheetId="3" refreshError="1"/>
      <sheetData sheetId="4"/>
      <sheetData sheetId="5"/>
      <sheetData sheetId="6" refreshError="1"/>
      <sheetData sheetId="7">
        <row r="19">
          <cell r="B19" t="str">
            <v>10/1010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C6">
            <v>0</v>
          </cell>
        </row>
      </sheetData>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DADOS"/>
      <sheetName val="EQUIPES"/>
      <sheetName val="PRODUTIVIDADE"/>
      <sheetName val="MOV.AND."/>
      <sheetName val="MAPA_BRK"/>
      <sheetName val="MAPA_ENC"/>
      <sheetName val="Res.BM_HH"/>
      <sheetName val="Anx.BM_HH"/>
      <sheetName val="Rateio"/>
      <sheetName val="Res.BM_MM"/>
      <sheetName val="Anx.BM_MM"/>
      <sheetName val="EQUIPES (2)"/>
      <sheetName val="PRODUTIVIDADE (2)"/>
    </sheetNames>
    <sheetDataSet>
      <sheetData sheetId="0"/>
      <sheetData sheetId="1">
        <row r="81">
          <cell r="B81" t="str">
            <v>ÁREA</v>
          </cell>
        </row>
        <row r="82">
          <cell r="B82" t="str">
            <v>IESE</v>
          </cell>
        </row>
        <row r="83">
          <cell r="B83" t="str">
            <v>SAO</v>
          </cell>
        </row>
        <row r="84">
          <cell r="B84" t="str">
            <v>UA I</v>
          </cell>
        </row>
        <row r="85">
          <cell r="B85" t="str">
            <v>UA II</v>
          </cell>
        </row>
        <row r="86">
          <cell r="B86" t="str">
            <v>UO I</v>
          </cell>
        </row>
        <row r="87">
          <cell r="B87" t="str">
            <v>UO II</v>
          </cell>
        </row>
        <row r="132">
          <cell r="B132" t="str">
            <v>TIPO DE ANDAIME</v>
          </cell>
        </row>
        <row r="133">
          <cell r="B133" t="str">
            <v>BALANÇINHO</v>
          </cell>
        </row>
        <row r="134">
          <cell r="B134" t="str">
            <v>BANCADA</v>
          </cell>
        </row>
        <row r="135">
          <cell r="B135" t="str">
            <v>CABANA</v>
          </cell>
        </row>
        <row r="136">
          <cell r="B136" t="str">
            <v>ESCADA DE ACESSO</v>
          </cell>
        </row>
        <row r="137">
          <cell r="B137" t="str">
            <v>ESCADA DE FUGA</v>
          </cell>
        </row>
        <row r="138">
          <cell r="B138" t="str">
            <v>ESCORAMENTO</v>
          </cell>
        </row>
        <row r="139">
          <cell r="B139" t="str">
            <v>GUARDA-CORPO</v>
          </cell>
        </row>
        <row r="140">
          <cell r="B140" t="str">
            <v>PASSARELA</v>
          </cell>
        </row>
        <row r="141">
          <cell r="B141" t="str">
            <v>PAU DE CARGA</v>
          </cell>
        </row>
        <row r="142">
          <cell r="B142" t="str">
            <v>TORRE</v>
          </cell>
        </row>
        <row r="143">
          <cell r="B143" t="str">
            <v>TORRE DE RODÍZIO</v>
          </cell>
        </row>
        <row r="144">
          <cell r="B144" t="str">
            <v>TORRE P/ ELEVADOR</v>
          </cell>
        </row>
        <row r="145">
          <cell r="B145" t="str">
            <v>ACESSO</v>
          </cell>
        </row>
        <row r="146">
          <cell r="B146" t="str">
            <v>CAVALETE</v>
          </cell>
        </row>
        <row r="147">
          <cell r="B147" t="str">
            <v>CERCADO</v>
          </cell>
        </row>
        <row r="148">
          <cell r="B148" t="str">
            <v>CORRIMÃO</v>
          </cell>
        </row>
        <row r="149">
          <cell r="B149" t="str">
            <v>ESCADA</v>
          </cell>
        </row>
        <row r="150">
          <cell r="B150" t="str">
            <v>LINHA DE VIDA</v>
          </cell>
        </row>
        <row r="151">
          <cell r="B151" t="str">
            <v>PLATAFORMA</v>
          </cell>
        </row>
        <row r="152">
          <cell r="B152" t="str">
            <v>RAMPA</v>
          </cell>
        </row>
        <row r="153">
          <cell r="B153" t="str">
            <v>SUPORTE</v>
          </cell>
        </row>
        <row r="154">
          <cell r="B154" t="str">
            <v>TRAVAMENTO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efreshError="1">
        <row r="4">
          <cell r="A4">
            <v>10</v>
          </cell>
          <cell r="B4" t="str">
            <v>Calhas e Painéis de Lã de Vidro/Lã de Ro</v>
          </cell>
        </row>
        <row r="5">
          <cell r="A5">
            <v>20</v>
          </cell>
          <cell r="B5" t="str">
            <v>Serviços de Poliuretano Injetado</v>
          </cell>
        </row>
        <row r="6">
          <cell r="A6">
            <v>30</v>
          </cell>
          <cell r="B6" t="str">
            <v>Serv. de Isolam. Térm. a Quente em Equip</v>
          </cell>
        </row>
        <row r="7">
          <cell r="A7">
            <v>40</v>
          </cell>
          <cell r="B7" t="str">
            <v>Serv. de Isolamento Térm.a Frio em Equip</v>
          </cell>
        </row>
        <row r="8">
          <cell r="A8">
            <v>50</v>
          </cell>
          <cell r="B8" t="str">
            <v>Serviços de Refratamento</v>
          </cell>
        </row>
        <row r="9">
          <cell r="A9">
            <v>60</v>
          </cell>
          <cell r="B9" t="str">
            <v>Serviços Executados por Administração</v>
          </cell>
        </row>
        <row r="10">
          <cell r="A10">
            <v>70</v>
          </cell>
          <cell r="B10" t="str">
            <v>Serv. Equipam. a Frio Com Polisocianurat</v>
          </cell>
        </row>
        <row r="11">
          <cell r="A11">
            <v>80</v>
          </cell>
          <cell r="B11" t="str">
            <v>Serv. Equip.a Quente com Revest. em Aço</v>
          </cell>
        </row>
        <row r="12">
          <cell r="A12">
            <v>90</v>
          </cell>
          <cell r="B12" t="str">
            <v>Calhas e Painéis de Lã Vidro/Lã Rocha 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TRANSPORTE"/>
      <sheetName val="RESUMO"/>
      <sheetName val="BM_DHT"/>
      <sheetName val="BM_TRANSPORTE"/>
    </sheetNames>
    <sheetDataSet>
      <sheetData sheetId="0">
        <row r="73">
          <cell r="B73" t="str">
            <v>ANDRÉ MATOS</v>
          </cell>
        </row>
        <row r="129">
          <cell r="B129" t="str">
            <v>#DIG.</v>
          </cell>
        </row>
        <row r="130">
          <cell r="B130" t="str">
            <v>FLARE</v>
          </cell>
        </row>
        <row r="131">
          <cell r="B131" t="str">
            <v>PONTE ROLANTE</v>
          </cell>
        </row>
        <row r="132">
          <cell r="B132" t="str">
            <v>APOIO PINTURA</v>
          </cell>
        </row>
        <row r="133">
          <cell r="B133" t="str">
            <v>RECUPERAÇÃO DE ESTRUTURAS</v>
          </cell>
        </row>
        <row r="134">
          <cell r="B134" t="str">
            <v>LINHAS PROVISÓRIAS</v>
          </cell>
        </row>
        <row r="135">
          <cell r="B135" t="str">
            <v>APOIO OPERACIONAL</v>
          </cell>
        </row>
        <row r="136">
          <cell r="B136" t="str">
            <v>INSTALAÇÕES PROVISÓRIAS</v>
          </cell>
        </row>
        <row r="137">
          <cell r="B137" t="str">
            <v>INSTALAÇÃO DE TELAS</v>
          </cell>
        </row>
        <row r="138">
          <cell r="B138" t="str">
            <v>MI</v>
          </cell>
        </row>
        <row r="139">
          <cell r="B139" t="str">
            <v>ASE</v>
          </cell>
        </row>
        <row r="140">
          <cell r="B140" t="str">
            <v>BA-1103_HH</v>
          </cell>
        </row>
        <row r="141">
          <cell r="B141" t="str">
            <v>BA-1101</v>
          </cell>
        </row>
        <row r="142">
          <cell r="B142" t="str">
            <v>BA-1101_HH</v>
          </cell>
        </row>
        <row r="143">
          <cell r="B143" t="str">
            <v>CENTRAL CAMAÇARI</v>
          </cell>
        </row>
        <row r="144">
          <cell r="B144" t="str">
            <v>DA-2351 B</v>
          </cell>
        </row>
        <row r="145">
          <cell r="B145" t="str">
            <v>DA-4406</v>
          </cell>
        </row>
        <row r="146">
          <cell r="B146" t="str">
            <v>DA-5208</v>
          </cell>
        </row>
        <row r="147">
          <cell r="B147" t="str">
            <v>DA-5258</v>
          </cell>
        </row>
        <row r="148">
          <cell r="B148" t="str">
            <v>A-2300</v>
          </cell>
        </row>
        <row r="149">
          <cell r="B149" t="str">
            <v>DEP</v>
          </cell>
        </row>
        <row r="150">
          <cell r="B150" t="str">
            <v>DTG</v>
          </cell>
        </row>
        <row r="151">
          <cell r="B151" t="str">
            <v>DTG FORNOS</v>
          </cell>
        </row>
        <row r="152">
          <cell r="B152" t="str">
            <v>DTG REC´s 2017</v>
          </cell>
        </row>
        <row r="153">
          <cell r="B153" t="str">
            <v>DTG REC´s 2018</v>
          </cell>
        </row>
        <row r="154">
          <cell r="B154" t="str">
            <v>DTG TIB</v>
          </cell>
        </row>
        <row r="155">
          <cell r="B155" t="str">
            <v>DTG UA</v>
          </cell>
        </row>
        <row r="156">
          <cell r="B156" t="str">
            <v>DTG UA-III</v>
          </cell>
        </row>
        <row r="157">
          <cell r="B157" t="str">
            <v>DTG UO</v>
          </cell>
        </row>
        <row r="158">
          <cell r="B158" t="str">
            <v>DTP ( FIBRAS )</v>
          </cell>
        </row>
        <row r="159">
          <cell r="B159" t="str">
            <v>EA-4501 A</v>
          </cell>
        </row>
        <row r="160">
          <cell r="B160" t="str">
            <v>EF-1900 B</v>
          </cell>
        </row>
        <row r="161">
          <cell r="B161" t="str">
            <v>EF-1900 I</v>
          </cell>
        </row>
        <row r="162">
          <cell r="B162" t="str">
            <v>EF-1900A</v>
          </cell>
        </row>
        <row r="163">
          <cell r="B163" t="str">
            <v>EF-1900B</v>
          </cell>
        </row>
        <row r="164">
          <cell r="B164" t="str">
            <v>EQUIPE TELHADO</v>
          </cell>
        </row>
        <row r="165">
          <cell r="B165" t="str">
            <v>EXTRA</v>
          </cell>
        </row>
        <row r="166">
          <cell r="B166" t="str">
            <v>EQUIPE EXTRA UTE</v>
          </cell>
        </row>
        <row r="167">
          <cell r="B167" t="str">
            <v>UTE SUL</v>
          </cell>
        </row>
        <row r="168">
          <cell r="B168" t="str">
            <v>FB-952 A</v>
          </cell>
        </row>
        <row r="169">
          <cell r="B169" t="str">
            <v>FB-951 D</v>
          </cell>
        </row>
        <row r="170">
          <cell r="B170" t="str">
            <v>FB-952 A_MM</v>
          </cell>
        </row>
        <row r="171">
          <cell r="B171" t="str">
            <v>FB-952 B</v>
          </cell>
        </row>
        <row r="172">
          <cell r="B172" t="str">
            <v>FB-967</v>
          </cell>
        </row>
        <row r="173">
          <cell r="B173" t="str">
            <v>FB-966</v>
          </cell>
        </row>
        <row r="174">
          <cell r="B174" t="str">
            <v>FB-1002 X</v>
          </cell>
        </row>
        <row r="175">
          <cell r="B175" t="str">
            <v>FB-4061</v>
          </cell>
        </row>
        <row r="176">
          <cell r="B176" t="str">
            <v>FB-4061_HH</v>
          </cell>
        </row>
        <row r="177">
          <cell r="B177" t="str">
            <v>TEGAL</v>
          </cell>
        </row>
        <row r="178">
          <cell r="B178" t="str">
            <v>FORNOS</v>
          </cell>
        </row>
        <row r="179">
          <cell r="B179" t="str">
            <v>DTG FORNOS</v>
          </cell>
        </row>
        <row r="180">
          <cell r="B180" t="str">
            <v>GPA UA I</v>
          </cell>
        </row>
        <row r="181">
          <cell r="B181" t="str">
            <v>GPA UA II</v>
          </cell>
        </row>
        <row r="182">
          <cell r="B182" t="str">
            <v>GPA UO I</v>
          </cell>
        </row>
        <row r="183">
          <cell r="B183" t="str">
            <v>GPA UO II</v>
          </cell>
        </row>
        <row r="184">
          <cell r="B184" t="str">
            <v>GPA UTE</v>
          </cell>
        </row>
        <row r="185">
          <cell r="B185" t="str">
            <v>GV-5301 D</v>
          </cell>
        </row>
        <row r="186">
          <cell r="B186" t="str">
            <v>GV-5301 H_HH</v>
          </cell>
        </row>
        <row r="187">
          <cell r="B187" t="str">
            <v>GV-5301 D_HH</v>
          </cell>
        </row>
        <row r="188">
          <cell r="B188" t="str">
            <v>GV-5301 E</v>
          </cell>
        </row>
        <row r="189">
          <cell r="B189" t="str">
            <v>GV-5301 E_HH</v>
          </cell>
        </row>
        <row r="190">
          <cell r="B190" t="str">
            <v>GV-5301 H</v>
          </cell>
        </row>
        <row r="191">
          <cell r="B191" t="str">
            <v>INSP. CATÓDICA UO-I</v>
          </cell>
        </row>
        <row r="192">
          <cell r="B192" t="str">
            <v>INS-PARADA</v>
          </cell>
        </row>
        <row r="193">
          <cell r="B193" t="str">
            <v>INSPEÇÃO</v>
          </cell>
        </row>
        <row r="194">
          <cell r="B194" t="str">
            <v>INSPEÇÃO PRÉ-PARADA</v>
          </cell>
        </row>
        <row r="195">
          <cell r="B195" t="str">
            <v>ISOL. A-1000</v>
          </cell>
        </row>
        <row r="196">
          <cell r="B196" t="str">
            <v>LAB. UA-I</v>
          </cell>
        </row>
        <row r="197">
          <cell r="B197" t="str">
            <v>LINHA DE FACILIDADES</v>
          </cell>
        </row>
        <row r="198">
          <cell r="B198" t="str">
            <v>LINHA DE FW</v>
          </cell>
        </row>
        <row r="199">
          <cell r="B199" t="str">
            <v>LINHA DE V-15 EXTERNO</v>
          </cell>
        </row>
        <row r="200">
          <cell r="B200" t="str">
            <v>LINHA DE V-15 INTERNO</v>
          </cell>
        </row>
        <row r="201">
          <cell r="B201" t="str">
            <v>MB-5301G</v>
          </cell>
        </row>
        <row r="202">
          <cell r="B202" t="str">
            <v>NOTAS GM - EA-1142</v>
          </cell>
        </row>
        <row r="203">
          <cell r="B203" t="str">
            <v>NOTAS Z-3</v>
          </cell>
        </row>
        <row r="204">
          <cell r="B204" t="str">
            <v>PAR. UA-II 2018_HH</v>
          </cell>
        </row>
        <row r="205">
          <cell r="B205" t="str">
            <v>PARADA</v>
          </cell>
        </row>
        <row r="206">
          <cell r="B206" t="str">
            <v>PARADA (PJ)</v>
          </cell>
        </row>
        <row r="207">
          <cell r="B207" t="str">
            <v>PARADA UA-II 2018</v>
          </cell>
        </row>
        <row r="208">
          <cell r="B208" t="str">
            <v>PE-3</v>
          </cell>
        </row>
        <row r="209">
          <cell r="B209" t="str">
            <v>PIT STOP</v>
          </cell>
        </row>
        <row r="210">
          <cell r="B210" t="str">
            <v>PIT STOP A-350</v>
          </cell>
        </row>
        <row r="211">
          <cell r="B211" t="str">
            <v>PIT STOP A-5100</v>
          </cell>
        </row>
        <row r="212">
          <cell r="B212" t="str">
            <v>PGM-2019_UO-I</v>
          </cell>
        </row>
        <row r="213">
          <cell r="B213" t="str">
            <v>PGM-2019_UO-I_HH</v>
          </cell>
        </row>
        <row r="214">
          <cell r="B214" t="str">
            <v>PIT STOP A-5200</v>
          </cell>
        </row>
        <row r="215">
          <cell r="B215" t="str">
            <v>PIT STOP A-2500</v>
          </cell>
        </row>
        <row r="216">
          <cell r="B216" t="str">
            <v>BA-1111 (BARREIRAS)</v>
          </cell>
        </row>
        <row r="217">
          <cell r="B217" t="str">
            <v>A-2500</v>
          </cell>
        </row>
        <row r="218">
          <cell r="B218" t="str">
            <v>BA-1107</v>
          </cell>
        </row>
        <row r="219">
          <cell r="B219" t="str">
            <v>PJ - A-1000</v>
          </cell>
        </row>
        <row r="220">
          <cell r="B220" t="str">
            <v>PJ - EA-4417</v>
          </cell>
        </row>
        <row r="221">
          <cell r="B221" t="str">
            <v>PJ A-1900</v>
          </cell>
        </row>
        <row r="222">
          <cell r="B222" t="str">
            <v>PJ A-300</v>
          </cell>
        </row>
        <row r="223">
          <cell r="B223" t="str">
            <v>PJ-EA-1501 A/B</v>
          </cell>
        </row>
        <row r="224">
          <cell r="B224" t="str">
            <v>EA-1501</v>
          </cell>
        </row>
        <row r="225">
          <cell r="B225" t="str">
            <v>PJ-EA-4417 A/B</v>
          </cell>
        </row>
        <row r="226">
          <cell r="B226" t="str">
            <v>PQ B-01</v>
          </cell>
        </row>
        <row r="227">
          <cell r="B227" t="str">
            <v>PQ B-02</v>
          </cell>
        </row>
        <row r="228">
          <cell r="B228" t="str">
            <v>PRÉ-PARADA</v>
          </cell>
        </row>
        <row r="229">
          <cell r="B229" t="str">
            <v>PROJ. A-1000</v>
          </cell>
        </row>
        <row r="230">
          <cell r="B230" t="str">
            <v>PT-10</v>
          </cell>
        </row>
        <row r="231">
          <cell r="B231" t="str">
            <v>REC´s 2017 FW/UA</v>
          </cell>
        </row>
        <row r="232">
          <cell r="B232" t="str">
            <v>REC´s 2017 FW/UO</v>
          </cell>
        </row>
        <row r="233">
          <cell r="B233" t="str">
            <v>REC´s 2017 TIB</v>
          </cell>
        </row>
        <row r="234">
          <cell r="B234" t="str">
            <v>REC´s 2017 UA-I</v>
          </cell>
        </row>
        <row r="235">
          <cell r="B235" t="str">
            <v>REC´s 2017 UA-II</v>
          </cell>
        </row>
        <row r="236">
          <cell r="B236" t="str">
            <v>REC´s 2019 UO</v>
          </cell>
        </row>
        <row r="237">
          <cell r="B237" t="str">
            <v>REC´s 2019 UA</v>
          </cell>
        </row>
        <row r="238">
          <cell r="B238" t="str">
            <v>REC´s 2017 UO-I</v>
          </cell>
        </row>
        <row r="239">
          <cell r="B239" t="str">
            <v>REC´s 2017 UO-II</v>
          </cell>
        </row>
        <row r="240">
          <cell r="B240" t="str">
            <v>REC´s 2017 UTE</v>
          </cell>
        </row>
        <row r="241">
          <cell r="B241" t="str">
            <v>REC´S ESPECIAIS</v>
          </cell>
        </row>
        <row r="242">
          <cell r="B242" t="str">
            <v>REC´s UO</v>
          </cell>
        </row>
        <row r="243">
          <cell r="B243" t="str">
            <v>REC´s UO I</v>
          </cell>
        </row>
        <row r="244">
          <cell r="B244" t="str">
            <v>REC-311335</v>
          </cell>
        </row>
        <row r="245">
          <cell r="B245" t="str">
            <v>REC-313736</v>
          </cell>
        </row>
        <row r="246">
          <cell r="B246" t="str">
            <v>RECs 2017</v>
          </cell>
        </row>
        <row r="247">
          <cell r="B247" t="str">
            <v>RECs UA II (ROT.)</v>
          </cell>
        </row>
        <row r="248">
          <cell r="B248" t="str">
            <v>REFEITÓRIO CENTRAL</v>
          </cell>
        </row>
        <row r="249">
          <cell r="B249" t="str">
            <v>REGENERAÇÃO</v>
          </cell>
        </row>
        <row r="250">
          <cell r="B250" t="str">
            <v>RMA 1</v>
          </cell>
        </row>
        <row r="251">
          <cell r="B251" t="str">
            <v>RMA 5</v>
          </cell>
        </row>
        <row r="252">
          <cell r="B252" t="str">
            <v>RMA 7</v>
          </cell>
        </row>
        <row r="253">
          <cell r="B253" t="str">
            <v>RMA HD</v>
          </cell>
        </row>
        <row r="254">
          <cell r="B254" t="str">
            <v>RMA HDC</v>
          </cell>
        </row>
        <row r="255">
          <cell r="B255" t="str">
            <v>RMA 7D</v>
          </cell>
        </row>
        <row r="256">
          <cell r="B256" t="str">
            <v>RMA 8</v>
          </cell>
        </row>
        <row r="257">
          <cell r="B257" t="str">
            <v>RMA 9</v>
          </cell>
        </row>
        <row r="258">
          <cell r="B258" t="str">
            <v>RMA 9 E</v>
          </cell>
        </row>
        <row r="259">
          <cell r="B259" t="str">
            <v>RMA 9 I</v>
          </cell>
        </row>
        <row r="260">
          <cell r="B260" t="str">
            <v>RMA 9 M</v>
          </cell>
        </row>
        <row r="261">
          <cell r="B261" t="str">
            <v>SF-6</v>
          </cell>
        </row>
        <row r="262">
          <cell r="B262" t="str">
            <v>STEAM TRACE</v>
          </cell>
        </row>
        <row r="263">
          <cell r="B263" t="str">
            <v>TANCAGEM</v>
          </cell>
        </row>
        <row r="264">
          <cell r="B264" t="str">
            <v>TECHBIOS</v>
          </cell>
        </row>
        <row r="265">
          <cell r="B265" t="str">
            <v>TG-5301 B</v>
          </cell>
        </row>
        <row r="266">
          <cell r="B266" t="str">
            <v>TG-5301 F</v>
          </cell>
        </row>
        <row r="267">
          <cell r="B267" t="str">
            <v>TG-5301-D</v>
          </cell>
        </row>
        <row r="268">
          <cell r="B268" t="str">
            <v>TQ-5303</v>
          </cell>
        </row>
        <row r="269">
          <cell r="B269" t="str">
            <v>TROCADORES UO-I</v>
          </cell>
        </row>
        <row r="270">
          <cell r="B270" t="str">
            <v>DET. GAS (UA-II)</v>
          </cell>
        </row>
        <row r="271">
          <cell r="B271" t="str">
            <v>TROCADORES UA-II</v>
          </cell>
        </row>
        <row r="272">
          <cell r="B272" t="str">
            <v>TURNO DESLOCADO</v>
          </cell>
        </row>
        <row r="273">
          <cell r="B273" t="str">
            <v>TURNO PARADA</v>
          </cell>
        </row>
        <row r="274">
          <cell r="B274" t="str">
            <v>VAZAMENTOS UO-II</v>
          </cell>
        </row>
        <row r="275">
          <cell r="B275" t="str">
            <v>VENT´S &amp; DRENOS</v>
          </cell>
        </row>
        <row r="276">
          <cell r="B276" t="str">
            <v>FB-1029</v>
          </cell>
        </row>
        <row r="277">
          <cell r="B277" t="str">
            <v>PAR. REGUL. UA-I</v>
          </cell>
        </row>
        <row r="278">
          <cell r="B278" t="str">
            <v>REGENER. A-2300</v>
          </cell>
        </row>
        <row r="279">
          <cell r="B279" t="str">
            <v>PAR. REGUL. UA-I_HH</v>
          </cell>
        </row>
        <row r="280">
          <cell r="B280" t="str">
            <v>BKM ALAGOAS</v>
          </cell>
        </row>
        <row r="281">
          <cell r="B281" t="str">
            <v>DA-5201a04</v>
          </cell>
        </row>
        <row r="282">
          <cell r="B282" t="str">
            <v>INSP. UO-I PAR.2019</v>
          </cell>
        </row>
        <row r="283">
          <cell r="B283" t="str">
            <v>INSP. UTE PAR.2019</v>
          </cell>
        </row>
        <row r="284">
          <cell r="B284" t="str">
            <v>INSP. UA-I PAR.2019</v>
          </cell>
        </row>
        <row r="285">
          <cell r="B285" t="str">
            <v>INSP. UA-I PAR.2019_MM</v>
          </cell>
        </row>
        <row r="286">
          <cell r="B286" t="str">
            <v>INSP. TIB PAR.2019</v>
          </cell>
        </row>
        <row r="287">
          <cell r="B287" t="str">
            <v>ESTRUTURA CONTAINER</v>
          </cell>
        </row>
        <row r="288">
          <cell r="B288" t="str">
            <v>PGM-2019_UO-I_HH</v>
          </cell>
        </row>
        <row r="289">
          <cell r="B289" t="str">
            <v>PGM-2019_UA-I_HH</v>
          </cell>
        </row>
        <row r="290">
          <cell r="B290" t="str">
            <v>PGM-2019_DA-1404</v>
          </cell>
        </row>
        <row r="291">
          <cell r="B291" t="str">
            <v>PGM-2019_CALDEIRARIA HH</v>
          </cell>
        </row>
        <row r="292">
          <cell r="B292" t="str">
            <v>FB-1027 B</v>
          </cell>
        </row>
        <row r="293">
          <cell r="B293" t="str">
            <v>FB-1023</v>
          </cell>
        </row>
        <row r="294">
          <cell r="B294" t="str">
            <v>CSI UA-I</v>
          </cell>
        </row>
        <row r="295">
          <cell r="B295" t="str">
            <v>CSI UA-I_HH</v>
          </cell>
        </row>
        <row r="296">
          <cell r="B296" t="str">
            <v>FB-1024</v>
          </cell>
        </row>
        <row r="297">
          <cell r="B297" t="str">
            <v>DC-1401</v>
          </cell>
        </row>
        <row r="298">
          <cell r="B298" t="str">
            <v>FB-970</v>
          </cell>
        </row>
        <row r="299">
          <cell r="B299" t="str">
            <v>FB-2051 B</v>
          </cell>
        </row>
        <row r="300">
          <cell r="B300" t="str">
            <v>FB-1006</v>
          </cell>
        </row>
        <row r="301">
          <cell r="B301" t="str">
            <v>FB-1006_HH</v>
          </cell>
        </row>
        <row r="302">
          <cell r="B302" t="str">
            <v>P-5301 C</v>
          </cell>
        </row>
        <row r="303">
          <cell r="B303" t="str">
            <v>P-5302 C</v>
          </cell>
        </row>
        <row r="304">
          <cell r="B304" t="str">
            <v>BA-4110</v>
          </cell>
        </row>
        <row r="305">
          <cell r="B305" t="str">
            <v>BA-4110_HH</v>
          </cell>
        </row>
        <row r="306">
          <cell r="B306" t="str">
            <v>BLACKOUT</v>
          </cell>
        </row>
        <row r="307">
          <cell r="B307" t="str">
            <v>EXTRA INSPEÇÃO</v>
          </cell>
        </row>
        <row r="308">
          <cell r="B308" t="str">
            <v>P-02B&amp;C</v>
          </cell>
        </row>
        <row r="309">
          <cell r="B309" t="str">
            <v>TUB. HID. SUL</v>
          </cell>
        </row>
        <row r="310">
          <cell r="B310" t="str">
            <v>D-5301A1&amp;A2</v>
          </cell>
        </row>
        <row r="311">
          <cell r="B311" t="str">
            <v>VAZAMENTOS UO-I</v>
          </cell>
        </row>
        <row r="312">
          <cell r="B312" t="str">
            <v>GB-5301</v>
          </cell>
        </row>
        <row r="313">
          <cell r="B313" t="str">
            <v>PLANO PINT. UTE</v>
          </cell>
        </row>
        <row r="314">
          <cell r="B314" t="str">
            <v>PLANO PINT. TUB. 9C</v>
          </cell>
        </row>
        <row r="315">
          <cell r="B315" t="str">
            <v>PLANO PINT. TUB. 9C_HH</v>
          </cell>
        </row>
        <row r="316">
          <cell r="B316" t="str">
            <v>TUB. 9C (CALDEIRARIA)</v>
          </cell>
        </row>
        <row r="317">
          <cell r="B317" t="str">
            <v>TUB. 32C 2017 - DTG</v>
          </cell>
        </row>
        <row r="318">
          <cell r="B318" t="str">
            <v>PREVENT.TQs</v>
          </cell>
        </row>
        <row r="319">
          <cell r="B319" t="str">
            <v>BA-4101</v>
          </cell>
        </row>
        <row r="320">
          <cell r="B320" t="str">
            <v>BA-4101_HH</v>
          </cell>
        </row>
        <row r="321">
          <cell r="B321" t="str">
            <v>BA-1108</v>
          </cell>
        </row>
        <row r="322">
          <cell r="B322" t="str">
            <v>BA-1108_HH</v>
          </cell>
        </row>
        <row r="323">
          <cell r="B323" t="str">
            <v>BA-4106</v>
          </cell>
        </row>
        <row r="324">
          <cell r="B324" t="str">
            <v>BA-4106_HH</v>
          </cell>
        </row>
        <row r="325">
          <cell r="B325" t="str">
            <v>SSMA</v>
          </cell>
        </row>
        <row r="326">
          <cell r="B326" t="str">
            <v>PJ DEP - BA-4101</v>
          </cell>
        </row>
        <row r="327">
          <cell r="B327" t="str">
            <v>REC´s 2019 TIB</v>
          </cell>
        </row>
        <row r="328">
          <cell r="B328" t="str">
            <v>REC´s 2019 UO</v>
          </cell>
        </row>
        <row r="329">
          <cell r="B329" t="str">
            <v>REC´s 2019 UA</v>
          </cell>
        </row>
        <row r="330">
          <cell r="B330" t="str">
            <v>REC´s 2019 UTE</v>
          </cell>
        </row>
        <row r="331">
          <cell r="B331" t="str">
            <v>MB-5302A</v>
          </cell>
        </row>
        <row r="332">
          <cell r="B332" t="str">
            <v>PJ-0601157 (BA-4101)</v>
          </cell>
        </row>
        <row r="333">
          <cell r="B333" t="str">
            <v>PJ-0601157</v>
          </cell>
        </row>
        <row r="334">
          <cell r="B334" t="str">
            <v>PJ-0601133</v>
          </cell>
        </row>
        <row r="335">
          <cell r="B335" t="str">
            <v>PJ-0601179 (A-2300)</v>
          </cell>
        </row>
        <row r="336">
          <cell r="B336" t="str">
            <v>PJ-0601179 (A-2300)_HH</v>
          </cell>
        </row>
        <row r="337">
          <cell r="B337" t="str">
            <v>PJ-0601179 (A-300)</v>
          </cell>
        </row>
        <row r="338">
          <cell r="B338" t="str">
            <v>PJ-0600663 (SE-21)</v>
          </cell>
        </row>
        <row r="339">
          <cell r="B339" t="str">
            <v>PJ-06001147 (ILHA 6/9)_HH</v>
          </cell>
        </row>
        <row r="340">
          <cell r="B340" t="str">
            <v>PJ-06001147 (ILHA 6/9)</v>
          </cell>
        </row>
        <row r="341">
          <cell r="B341" t="str">
            <v>PJ-0600603 (FB's PTE)</v>
          </cell>
        </row>
        <row r="342">
          <cell r="B342" t="str">
            <v>PJ-0600603 (FB's PTE)_HH</v>
          </cell>
        </row>
        <row r="343">
          <cell r="B343" t="str">
            <v>PJ-0601129_HH</v>
          </cell>
        </row>
        <row r="344">
          <cell r="B344" t="str">
            <v>PJ-0601718_HH</v>
          </cell>
        </row>
        <row r="345">
          <cell r="B345" t="str">
            <v>PJ-0601175 (TEGAL)</v>
          </cell>
        </row>
        <row r="346">
          <cell r="B346" t="str">
            <v>PJ-0601175 (TEGAL)_HH</v>
          </cell>
        </row>
        <row r="347">
          <cell r="B347" t="str">
            <v>PJ-0601035 (TEGAL)</v>
          </cell>
        </row>
        <row r="348">
          <cell r="B348" t="str">
            <v>PJ-0600952 (UTE)</v>
          </cell>
        </row>
        <row r="349">
          <cell r="B349" t="str">
            <v>PJ-0601717 (UTE)</v>
          </cell>
        </row>
        <row r="350">
          <cell r="B350" t="str">
            <v>PJ-0601717 (UTE)_HH</v>
          </cell>
        </row>
        <row r="351">
          <cell r="B351" t="str">
            <v>PJ-0601019 (A-2350)</v>
          </cell>
        </row>
        <row r="352">
          <cell r="B352" t="str">
            <v>PJ-0601019 (A-2350)_HH</v>
          </cell>
        </row>
        <row r="353">
          <cell r="B353" t="str">
            <v>PJ-0601158</v>
          </cell>
        </row>
        <row r="354">
          <cell r="B354" t="str">
            <v>PJ-0601600</v>
          </cell>
        </row>
        <row r="355">
          <cell r="B355" t="str">
            <v>PJ-0601585</v>
          </cell>
        </row>
        <row r="356">
          <cell r="B356" t="str">
            <v>PJ-0600281</v>
          </cell>
        </row>
        <row r="357">
          <cell r="B357" t="str">
            <v>PJ-0601398_HH</v>
          </cell>
        </row>
        <row r="358">
          <cell r="B358" t="str">
            <v>PJ-0601549_HH</v>
          </cell>
        </row>
        <row r="359">
          <cell r="B359" t="str">
            <v>PJ-0600281_HH</v>
          </cell>
        </row>
        <row r="360">
          <cell r="B360" t="str">
            <v>PJ-0600478 (A-2300)</v>
          </cell>
        </row>
        <row r="361">
          <cell r="B361" t="str">
            <v>PJ-0600478 (A-2300)_HH</v>
          </cell>
        </row>
        <row r="362">
          <cell r="B362" t="str">
            <v>PJ-0600603 (FB-973)</v>
          </cell>
        </row>
        <row r="363">
          <cell r="B363" t="str">
            <v>PJ-0600596</v>
          </cell>
        </row>
        <row r="364">
          <cell r="B364" t="str">
            <v>PJ-0600596_HH</v>
          </cell>
        </row>
        <row r="365">
          <cell r="B365" t="str">
            <v>PJ-0601509</v>
          </cell>
        </row>
        <row r="366">
          <cell r="B366" t="str">
            <v>PJ-0601509_HH</v>
          </cell>
        </row>
        <row r="367">
          <cell r="B367" t="str">
            <v>PJ-0601262</v>
          </cell>
        </row>
        <row r="368">
          <cell r="B368" t="str">
            <v>PJ-0601820</v>
          </cell>
        </row>
        <row r="369">
          <cell r="B369" t="str">
            <v>PJ-0601820_HH</v>
          </cell>
        </row>
        <row r="370">
          <cell r="B370" t="str">
            <v>PJ-0601667</v>
          </cell>
        </row>
        <row r="371">
          <cell r="B371" t="str">
            <v>PJ-0601667_HH</v>
          </cell>
        </row>
        <row r="372">
          <cell r="B372" t="str">
            <v>PJ-0600730_HH</v>
          </cell>
        </row>
        <row r="373">
          <cell r="B373" t="str">
            <v>PJ-0601478_HH</v>
          </cell>
        </row>
        <row r="374">
          <cell r="B374" t="str">
            <v>PJ-0602915_HH</v>
          </cell>
        </row>
        <row r="375">
          <cell r="B375" t="str">
            <v>PJ-0600892_HH</v>
          </cell>
        </row>
        <row r="376">
          <cell r="B376" t="str">
            <v>PJ-0601820</v>
          </cell>
        </row>
        <row r="377">
          <cell r="B377" t="str">
            <v>PJ-0601568</v>
          </cell>
        </row>
        <row r="378">
          <cell r="B378" t="str">
            <v>PJ-0601172</v>
          </cell>
        </row>
        <row r="379">
          <cell r="B379" t="str">
            <v>INSP. PAR. A-8200</v>
          </cell>
        </row>
        <row r="380">
          <cell r="B380" t="str">
            <v>PIT STOP A-8200</v>
          </cell>
        </row>
        <row r="381">
          <cell r="B381" t="str">
            <v>PJ-0601432</v>
          </cell>
        </row>
        <row r="382">
          <cell r="B382" t="str">
            <v>PJ-0601432_HH</v>
          </cell>
        </row>
        <row r="383">
          <cell r="B383" t="str">
            <v>PJ-0601415</v>
          </cell>
        </row>
        <row r="384">
          <cell r="B384" t="str">
            <v>GV-5301 B</v>
          </cell>
        </row>
        <row r="385">
          <cell r="B385" t="str">
            <v>GV-5301 B_HH</v>
          </cell>
        </row>
        <row r="386">
          <cell r="B386" t="str">
            <v>DA-5202 D</v>
          </cell>
        </row>
        <row r="387">
          <cell r="B387" t="str">
            <v>PJ-0600782 (DA-4104)</v>
          </cell>
        </row>
        <row r="388">
          <cell r="B388" t="str">
            <v>PAR. OXITENO</v>
          </cell>
        </row>
        <row r="389">
          <cell r="B389" t="str">
            <v>DTG A-1000</v>
          </cell>
        </row>
        <row r="390">
          <cell r="B390" t="str">
            <v>PIT STOP UO-I</v>
          </cell>
        </row>
        <row r="391">
          <cell r="B391" t="str">
            <v>PIT STOP A-2300</v>
          </cell>
        </row>
        <row r="392">
          <cell r="B392" t="str">
            <v>DTP UA-II</v>
          </cell>
        </row>
        <row r="393">
          <cell r="B393" t="str">
            <v>DTG A-1000_HH</v>
          </cell>
        </row>
        <row r="394">
          <cell r="B394" t="str">
            <v>A-350</v>
          </cell>
        </row>
        <row r="395">
          <cell r="B395" t="str">
            <v>PLANTÃO</v>
          </cell>
        </row>
        <row r="396">
          <cell r="B396" t="str">
            <v>DA-4103</v>
          </cell>
        </row>
        <row r="397">
          <cell r="B397" t="str">
            <v>CXS CD/OD</v>
          </cell>
        </row>
        <row r="398">
          <cell r="B398" t="str">
            <v>ELÉTRICA</v>
          </cell>
        </row>
        <row r="399">
          <cell r="B399" t="str">
            <v>PAR. A-350</v>
          </cell>
        </row>
        <row r="400">
          <cell r="B400" t="str">
            <v>PAR. A-350_HH</v>
          </cell>
        </row>
        <row r="401">
          <cell r="B401" t="str">
            <v>DC-1401 A</v>
          </cell>
        </row>
        <row r="402">
          <cell r="B402" t="str">
            <v>FB-1010</v>
          </cell>
        </row>
        <row r="403">
          <cell r="B403" t="str">
            <v>BA-1105_HH</v>
          </cell>
        </row>
        <row r="404">
          <cell r="B404" t="str">
            <v>BA-4103_HH</v>
          </cell>
        </row>
        <row r="405">
          <cell r="B405" t="str">
            <v>FB-1009</v>
          </cell>
        </row>
        <row r="406">
          <cell r="B406" t="str">
            <v>FB-973</v>
          </cell>
        </row>
        <row r="407">
          <cell r="B407" t="str">
            <v>FB-1009_HH</v>
          </cell>
        </row>
        <row r="408">
          <cell r="B408" t="str">
            <v>FB-963 A</v>
          </cell>
        </row>
        <row r="409">
          <cell r="B409" t="str">
            <v>FB-963 B</v>
          </cell>
        </row>
        <row r="410">
          <cell r="B410" t="str">
            <v>FB-963 A_HH</v>
          </cell>
        </row>
        <row r="411">
          <cell r="B411" t="str">
            <v>LINHA FW</v>
          </cell>
        </row>
        <row r="412">
          <cell r="B412" t="str">
            <v>BA-1104 (BARREIRAS)</v>
          </cell>
        </row>
        <row r="413">
          <cell r="B413" t="str">
            <v>BA-4102 (BARREIRAS)</v>
          </cell>
        </row>
        <row r="414">
          <cell r="B414" t="str">
            <v>LINHA DE 20"&amp;60"</v>
          </cell>
        </row>
        <row r="415">
          <cell r="B415" t="str">
            <v>LH DE CI (GV-5301 D)</v>
          </cell>
        </row>
        <row r="416">
          <cell r="B416" t="str">
            <v>UA-III</v>
          </cell>
        </row>
        <row r="417">
          <cell r="B417" t="str">
            <v>ADEQUAÇÃO A-350</v>
          </cell>
        </row>
        <row r="418">
          <cell r="B418" t="str">
            <v>GBM-1940-AX</v>
          </cell>
        </row>
        <row r="419">
          <cell r="B419" t="str">
            <v>PJ_PR-15002_ISOL.</v>
          </cell>
        </row>
        <row r="420">
          <cell r="B420" t="str">
            <v>PJ_A-1000_ISOL.</v>
          </cell>
        </row>
        <row r="421">
          <cell r="B421" t="str">
            <v>PASSARELA PV-13</v>
          </cell>
        </row>
        <row r="422">
          <cell r="B422" t="str">
            <v>OFICINA MECÂNICA</v>
          </cell>
        </row>
        <row r="423">
          <cell r="B423" t="str">
            <v>APOIO UO-II</v>
          </cell>
        </row>
        <row r="424">
          <cell r="B424" t="str">
            <v>GAVETEIRO CENTRAL</v>
          </cell>
        </row>
        <row r="425">
          <cell r="B425" t="str">
            <v>GAVETEIRO UTE</v>
          </cell>
        </row>
        <row r="426">
          <cell r="B426" t="str">
            <v>FB-1052</v>
          </cell>
        </row>
        <row r="427">
          <cell r="B427" t="str">
            <v>BA-1105</v>
          </cell>
        </row>
        <row r="428">
          <cell r="B428" t="str">
            <v>P-5302 A</v>
          </cell>
        </row>
        <row r="429">
          <cell r="B429" t="str">
            <v>GAVETEIRO</v>
          </cell>
        </row>
        <row r="430">
          <cell r="B430" t="str">
            <v>BA-1112 (BARREIRAS)</v>
          </cell>
        </row>
        <row r="431">
          <cell r="B431" t="str">
            <v>BA-1112_HH</v>
          </cell>
        </row>
        <row r="432">
          <cell r="B432" t="str">
            <v>BA-1113 (BARREIRAS)</v>
          </cell>
        </row>
        <row r="433">
          <cell r="B433" t="str">
            <v>BA-1111 (BARREIRAS)</v>
          </cell>
        </row>
        <row r="434">
          <cell r="B434" t="str">
            <v>BA-1111</v>
          </cell>
        </row>
        <row r="435">
          <cell r="B435" t="str">
            <v>BA-4104 (BARREIRAS)</v>
          </cell>
        </row>
        <row r="436">
          <cell r="B436" t="str">
            <v>BA-1109 (BARREIRAS)</v>
          </cell>
        </row>
        <row r="437">
          <cell r="B437" t="str">
            <v>BA-1104</v>
          </cell>
        </row>
        <row r="438">
          <cell r="B438" t="str">
            <v>FB-1021 B</v>
          </cell>
        </row>
        <row r="439">
          <cell r="B439" t="str">
            <v>BA-4108_HH</v>
          </cell>
        </row>
        <row r="440">
          <cell r="B440" t="str">
            <v>BA-4109_HH</v>
          </cell>
        </row>
        <row r="441">
          <cell r="B441" t="str">
            <v>BA-1113_HH</v>
          </cell>
        </row>
        <row r="442">
          <cell r="B442" t="str">
            <v>BA-4105</v>
          </cell>
        </row>
        <row r="443">
          <cell r="B443" t="str">
            <v>BA-4104</v>
          </cell>
        </row>
        <row r="444">
          <cell r="B444" t="str">
            <v>BA-1109</v>
          </cell>
        </row>
        <row r="445">
          <cell r="B445" t="str">
            <v>BANDEIJAMENTO A-1060</v>
          </cell>
        </row>
        <row r="446">
          <cell r="B446" t="str">
            <v>GBT-1201</v>
          </cell>
        </row>
        <row r="447">
          <cell r="B447" t="str">
            <v>BA-1106_HH</v>
          </cell>
        </row>
        <row r="448">
          <cell r="B448" t="str">
            <v>BA-1106</v>
          </cell>
        </row>
        <row r="449">
          <cell r="B449" t="str">
            <v>GV-5301 C</v>
          </cell>
        </row>
        <row r="450">
          <cell r="B450" t="str">
            <v>GV-5301 C_HH</v>
          </cell>
        </row>
        <row r="451">
          <cell r="B451" t="str">
            <v>GV-5301 A</v>
          </cell>
        </row>
        <row r="452">
          <cell r="B452" t="str">
            <v>GV-5301 A_HH</v>
          </cell>
        </row>
        <row r="453">
          <cell r="B453" t="str">
            <v>GARANTIA</v>
          </cell>
        </row>
        <row r="454">
          <cell r="B454" t="str">
            <v>GI-4101 A</v>
          </cell>
        </row>
        <row r="455">
          <cell r="B455" t="str">
            <v>GI-4101 A_HH</v>
          </cell>
        </row>
        <row r="456">
          <cell r="B456" t="str">
            <v>EF-25201 - TEGAL</v>
          </cell>
        </row>
        <row r="457">
          <cell r="B457" t="str">
            <v>FB-1003 X</v>
          </cell>
        </row>
        <row r="458">
          <cell r="B458" t="str">
            <v>FB-1003 X_HH</v>
          </cell>
        </row>
        <row r="459">
          <cell r="B459" t="str">
            <v>FB-961 D</v>
          </cell>
        </row>
        <row r="460">
          <cell r="B460" t="str">
            <v>TEGAL_DTG</v>
          </cell>
        </row>
        <row r="461">
          <cell r="B461" t="str">
            <v>P-5302 A</v>
          </cell>
        </row>
        <row r="462">
          <cell r="B462" t="str">
            <v>CALDERARIA / REC ESTRUTURAS</v>
          </cell>
        </row>
        <row r="463">
          <cell r="B463" t="str">
            <v>APOIO A PINTURA - TAGEAMENTO</v>
          </cell>
        </row>
        <row r="464">
          <cell r="B464" t="str">
            <v>RW-17002 - A-1900</v>
          </cell>
        </row>
        <row r="465">
          <cell r="B465" t="str">
            <v>APOIO PARA ISOLAMENTO VASOS</v>
          </cell>
        </row>
        <row r="466">
          <cell r="B466" t="str">
            <v>CASA DOS COMPRESSORES</v>
          </cell>
        </row>
        <row r="467">
          <cell r="B467" t="str">
            <v>APOIO ELÉTRICA</v>
          </cell>
        </row>
        <row r="468">
          <cell r="B468" t="str">
            <v>SE-32</v>
          </cell>
        </row>
        <row r="469">
          <cell r="B469" t="str">
            <v>SOP 47/43</v>
          </cell>
        </row>
        <row r="470">
          <cell r="B470" t="str">
            <v>APOIO PIPE RACK</v>
          </cell>
        </row>
        <row r="471">
          <cell r="B471" t="str">
            <v>SISTEMA VS</v>
          </cell>
        </row>
        <row r="472">
          <cell r="B472" t="str">
            <v>DA-1202</v>
          </cell>
        </row>
        <row r="473">
          <cell r="B473" t="str">
            <v>REVISÃO RECs</v>
          </cell>
        </row>
        <row r="474">
          <cell r="B474" t="str">
            <v>LB-1200</v>
          </cell>
        </row>
        <row r="475">
          <cell r="B475" t="str">
            <v>PIPE RACK A-900</v>
          </cell>
        </row>
        <row r="476">
          <cell r="B476" t="str">
            <v>APOIO PARADA DA PLANTA</v>
          </cell>
        </row>
        <row r="477">
          <cell r="B477" t="str">
            <v>PARQUE ESFERAS</v>
          </cell>
        </row>
        <row r="478">
          <cell r="B478" t="str">
            <v>SILENCIOSOS</v>
          </cell>
        </row>
        <row r="479">
          <cell r="B479" t="str">
            <v>APOIO HIDROJATO</v>
          </cell>
        </row>
        <row r="480">
          <cell r="B480" t="str">
            <v>PARADA UO I - ÁREA 900</v>
          </cell>
        </row>
        <row r="481">
          <cell r="B481" t="str">
            <v>EA-1403 - APOIO OPERAÇÃO</v>
          </cell>
        </row>
        <row r="482">
          <cell r="B482" t="str">
            <v>...</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B"/>
      <sheetName val="FERR"/>
      <sheetName val="ISOL"/>
      <sheetName val="Avanço Físico Sem26"/>
      <sheetName val="Rel.Desvios"/>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lit Coil (Centrali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imetable (LLP &amp; Third)"/>
      <sheetName val="2. Staff (LLP)"/>
      <sheetName val="3. Travel &amp; subsistence (LLP)"/>
      <sheetName val="4. Equipment (LLP)"/>
      <sheetName val="5. Subcontracting (LLP)"/>
      <sheetName val="6. Other (LLP)"/>
      <sheetName val="7. Expenditure &amp; revenue (LLP)"/>
      <sheetName val="8. Staff (Third)"/>
      <sheetName val="9. Travel &amp; subsistence (Third)"/>
      <sheetName val="10. Other (Third)"/>
      <sheetName val="11.Expenditure &amp; revenue(Third)"/>
      <sheetName val="12. Consolidated budget "/>
      <sheetName val="13. Ceilings"/>
      <sheetName val="14. Actions"/>
      <sheetName val="GlobalBudget"/>
    </sheetNames>
    <sheetDataSet>
      <sheetData sheetId="0"/>
      <sheetData sheetId="1">
        <row r="9">
          <cell r="A9" t="str">
            <v>P1</v>
          </cell>
        </row>
        <row r="10">
          <cell r="A10" t="str">
            <v>P2</v>
          </cell>
        </row>
        <row r="11">
          <cell r="A11" t="str">
            <v>P3</v>
          </cell>
        </row>
        <row r="12">
          <cell r="A12" t="str">
            <v>P4</v>
          </cell>
        </row>
        <row r="13">
          <cell r="A13" t="str">
            <v>P5</v>
          </cell>
        </row>
        <row r="14">
          <cell r="A14" t="str">
            <v>P6</v>
          </cell>
        </row>
        <row r="15">
          <cell r="A15" t="str">
            <v>P7</v>
          </cell>
        </row>
        <row r="16">
          <cell r="A16" t="str">
            <v>P8</v>
          </cell>
        </row>
        <row r="17">
          <cell r="A17" t="str">
            <v>P9</v>
          </cell>
        </row>
        <row r="18">
          <cell r="A18" t="str">
            <v>P10</v>
          </cell>
        </row>
        <row r="19">
          <cell r="A19" t="str">
            <v>P11</v>
          </cell>
        </row>
        <row r="20">
          <cell r="A20" t="str">
            <v>P12</v>
          </cell>
        </row>
        <row r="21">
          <cell r="A21" t="str">
            <v>P13</v>
          </cell>
        </row>
        <row r="22">
          <cell r="A22" t="str">
            <v>P14</v>
          </cell>
        </row>
        <row r="23">
          <cell r="A23" t="str">
            <v>P15</v>
          </cell>
        </row>
        <row r="24">
          <cell r="A24" t="str">
            <v>P16</v>
          </cell>
        </row>
        <row r="25">
          <cell r="A25" t="str">
            <v>P17</v>
          </cell>
        </row>
        <row r="26">
          <cell r="A26" t="str">
            <v>P18</v>
          </cell>
        </row>
        <row r="27">
          <cell r="A27" t="str">
            <v>P19</v>
          </cell>
        </row>
        <row r="28">
          <cell r="A28" t="str">
            <v>P20</v>
          </cell>
        </row>
        <row r="29">
          <cell r="A29" t="str">
            <v>P21</v>
          </cell>
        </row>
        <row r="30">
          <cell r="A30" t="str">
            <v>P22</v>
          </cell>
        </row>
        <row r="31">
          <cell r="A31" t="str">
            <v>P23</v>
          </cell>
        </row>
        <row r="32">
          <cell r="A32" t="str">
            <v>P24</v>
          </cell>
        </row>
        <row r="33">
          <cell r="A33" t="str">
            <v>P25</v>
          </cell>
        </row>
        <row r="34">
          <cell r="A34" t="str">
            <v>P26</v>
          </cell>
        </row>
        <row r="35">
          <cell r="A35" t="str">
            <v>P27</v>
          </cell>
        </row>
        <row r="36">
          <cell r="A36" t="str">
            <v>P28</v>
          </cell>
        </row>
        <row r="37">
          <cell r="A37" t="str">
            <v>P29</v>
          </cell>
        </row>
        <row r="38">
          <cell r="A38" t="str">
            <v>P30</v>
          </cell>
        </row>
        <row r="39">
          <cell r="A39" t="str">
            <v>P31</v>
          </cell>
        </row>
        <row r="40">
          <cell r="A40" t="str">
            <v>P32</v>
          </cell>
        </row>
        <row r="41">
          <cell r="A41" t="str">
            <v>P33</v>
          </cell>
        </row>
        <row r="42">
          <cell r="A42" t="str">
            <v>P34</v>
          </cell>
        </row>
        <row r="43">
          <cell r="A43" t="str">
            <v>P35</v>
          </cell>
        </row>
        <row r="44">
          <cell r="A44" t="str">
            <v>P36</v>
          </cell>
        </row>
        <row r="45">
          <cell r="A45" t="str">
            <v>P37</v>
          </cell>
        </row>
        <row r="46">
          <cell r="A46" t="str">
            <v>P38</v>
          </cell>
        </row>
        <row r="47">
          <cell r="A47" t="str">
            <v>P39</v>
          </cell>
        </row>
        <row r="48">
          <cell r="A48" t="str">
            <v>P40</v>
          </cell>
        </row>
        <row r="49">
          <cell r="A49" t="str">
            <v>P41</v>
          </cell>
        </row>
        <row r="50">
          <cell r="A50" t="str">
            <v>P42</v>
          </cell>
        </row>
        <row r="51">
          <cell r="A51" t="str">
            <v>P43</v>
          </cell>
        </row>
        <row r="52">
          <cell r="A52" t="str">
            <v>P44</v>
          </cell>
        </row>
        <row r="53">
          <cell r="A53" t="str">
            <v>P45</v>
          </cell>
        </row>
        <row r="54">
          <cell r="A54" t="str">
            <v>P46</v>
          </cell>
        </row>
        <row r="55">
          <cell r="A55" t="str">
            <v>P47</v>
          </cell>
        </row>
        <row r="56">
          <cell r="A56" t="str">
            <v>P48</v>
          </cell>
        </row>
        <row r="57">
          <cell r="A57" t="str">
            <v>P49</v>
          </cell>
        </row>
        <row r="58">
          <cell r="A58" t="str">
            <v>P50</v>
          </cell>
        </row>
        <row r="59">
          <cell r="A59" t="str">
            <v>P51</v>
          </cell>
        </row>
        <row r="60">
          <cell r="A60" t="str">
            <v>P52</v>
          </cell>
        </row>
        <row r="61">
          <cell r="A61" t="str">
            <v>P53</v>
          </cell>
        </row>
        <row r="62">
          <cell r="A62" t="str">
            <v>P54</v>
          </cell>
        </row>
        <row r="63">
          <cell r="A63" t="str">
            <v>P55</v>
          </cell>
        </row>
        <row r="64">
          <cell r="A64" t="str">
            <v>P56</v>
          </cell>
        </row>
        <row r="65">
          <cell r="A65" t="str">
            <v>P57</v>
          </cell>
        </row>
        <row r="66">
          <cell r="A66" t="str">
            <v>P58</v>
          </cell>
        </row>
        <row r="67">
          <cell r="A67" t="str">
            <v>P59</v>
          </cell>
        </row>
        <row r="68">
          <cell r="A68" t="str">
            <v>P60</v>
          </cell>
        </row>
        <row r="69">
          <cell r="A69" t="str">
            <v>P61</v>
          </cell>
        </row>
        <row r="70">
          <cell r="A70" t="str">
            <v>P62</v>
          </cell>
        </row>
        <row r="71">
          <cell r="A71" t="str">
            <v>P63</v>
          </cell>
        </row>
        <row r="72">
          <cell r="A72" t="str">
            <v>P64</v>
          </cell>
        </row>
        <row r="73">
          <cell r="A73" t="str">
            <v>P65</v>
          </cell>
        </row>
        <row r="74">
          <cell r="A74" t="str">
            <v>P66</v>
          </cell>
        </row>
        <row r="75">
          <cell r="A75" t="str">
            <v>P67</v>
          </cell>
        </row>
        <row r="76">
          <cell r="A76" t="str">
            <v>P68</v>
          </cell>
        </row>
        <row r="77">
          <cell r="A77" t="str">
            <v>P69</v>
          </cell>
        </row>
        <row r="78">
          <cell r="A78" t="str">
            <v>P70</v>
          </cell>
        </row>
        <row r="79">
          <cell r="A79" t="str">
            <v>P71</v>
          </cell>
        </row>
        <row r="80">
          <cell r="A80" t="str">
            <v>P72</v>
          </cell>
        </row>
        <row r="81">
          <cell r="A81" t="str">
            <v>P73</v>
          </cell>
        </row>
        <row r="82">
          <cell r="A82" t="str">
            <v>P74</v>
          </cell>
        </row>
        <row r="83">
          <cell r="A83" t="str">
            <v>P75</v>
          </cell>
        </row>
        <row r="84">
          <cell r="A84" t="str">
            <v>P76</v>
          </cell>
        </row>
        <row r="85">
          <cell r="A85" t="str">
            <v>P77</v>
          </cell>
        </row>
        <row r="86">
          <cell r="A86" t="str">
            <v>P78</v>
          </cell>
        </row>
        <row r="87">
          <cell r="A87" t="str">
            <v>P79</v>
          </cell>
        </row>
        <row r="88">
          <cell r="A88" t="str">
            <v>P80</v>
          </cell>
        </row>
        <row r="89">
          <cell r="A89" t="str">
            <v>P81</v>
          </cell>
        </row>
        <row r="90">
          <cell r="A90" t="str">
            <v>P82</v>
          </cell>
        </row>
        <row r="91">
          <cell r="A91" t="str">
            <v>P83</v>
          </cell>
        </row>
        <row r="92">
          <cell r="A92" t="str">
            <v>P84</v>
          </cell>
        </row>
        <row r="93">
          <cell r="A93" t="str">
            <v>P85</v>
          </cell>
        </row>
        <row r="94">
          <cell r="A94" t="str">
            <v>P86</v>
          </cell>
        </row>
        <row r="95">
          <cell r="A95" t="str">
            <v>P87</v>
          </cell>
        </row>
        <row r="96">
          <cell r="A96" t="str">
            <v>P88</v>
          </cell>
        </row>
        <row r="97">
          <cell r="A97" t="str">
            <v>P89</v>
          </cell>
        </row>
        <row r="98">
          <cell r="A98" t="str">
            <v>P90</v>
          </cell>
        </row>
        <row r="99">
          <cell r="A99" t="str">
            <v>P91</v>
          </cell>
        </row>
        <row r="100">
          <cell r="A100" t="str">
            <v>P92</v>
          </cell>
        </row>
        <row r="101">
          <cell r="A101" t="str">
            <v>P93</v>
          </cell>
        </row>
        <row r="102">
          <cell r="A102" t="str">
            <v>P94</v>
          </cell>
        </row>
        <row r="103">
          <cell r="A103" t="str">
            <v>P95</v>
          </cell>
        </row>
        <row r="104">
          <cell r="A104" t="str">
            <v>P96</v>
          </cell>
        </row>
        <row r="105">
          <cell r="A105" t="str">
            <v>P97</v>
          </cell>
        </row>
        <row r="106">
          <cell r="A106" t="str">
            <v>P98</v>
          </cell>
        </row>
        <row r="107">
          <cell r="A107" t="str">
            <v>P99</v>
          </cell>
        </row>
        <row r="108">
          <cell r="A108" t="str">
            <v>P100</v>
          </cell>
        </row>
        <row r="109">
          <cell r="A109" t="str">
            <v>P101</v>
          </cell>
        </row>
        <row r="110">
          <cell r="A110" t="str">
            <v>P102</v>
          </cell>
        </row>
        <row r="111">
          <cell r="A111" t="str">
            <v>P103</v>
          </cell>
        </row>
        <row r="112">
          <cell r="A112" t="str">
            <v>P104</v>
          </cell>
        </row>
        <row r="113">
          <cell r="A113" t="str">
            <v>P105</v>
          </cell>
        </row>
        <row r="114">
          <cell r="A114" t="str">
            <v>P106</v>
          </cell>
        </row>
        <row r="115">
          <cell r="A115" t="str">
            <v>P107</v>
          </cell>
        </row>
        <row r="116">
          <cell r="A116" t="str">
            <v>P108</v>
          </cell>
        </row>
        <row r="117">
          <cell r="A117" t="str">
            <v>P109</v>
          </cell>
        </row>
        <row r="118">
          <cell r="A118" t="str">
            <v>P110</v>
          </cell>
        </row>
        <row r="119">
          <cell r="A119" t="str">
            <v>P111</v>
          </cell>
        </row>
        <row r="120">
          <cell r="A120" t="str">
            <v>P112</v>
          </cell>
        </row>
        <row r="121">
          <cell r="A121" t="str">
            <v>P113</v>
          </cell>
        </row>
        <row r="122">
          <cell r="A122" t="str">
            <v>P114</v>
          </cell>
        </row>
        <row r="123">
          <cell r="A123" t="str">
            <v>P115</v>
          </cell>
        </row>
        <row r="124">
          <cell r="A124" t="str">
            <v>P116</v>
          </cell>
        </row>
        <row r="125">
          <cell r="A125" t="str">
            <v>P117</v>
          </cell>
        </row>
        <row r="126">
          <cell r="A126" t="str">
            <v>P118</v>
          </cell>
        </row>
        <row r="127">
          <cell r="A127" t="str">
            <v>P119</v>
          </cell>
        </row>
        <row r="128">
          <cell r="A128" t="str">
            <v>P120</v>
          </cell>
        </row>
        <row r="129">
          <cell r="A129" t="str">
            <v>P121</v>
          </cell>
        </row>
        <row r="130">
          <cell r="A130" t="str">
            <v>P122</v>
          </cell>
        </row>
        <row r="131">
          <cell r="A131" t="str">
            <v>P123</v>
          </cell>
        </row>
        <row r="132">
          <cell r="A132" t="str">
            <v>P124</v>
          </cell>
        </row>
        <row r="133">
          <cell r="A133" t="str">
            <v>P125</v>
          </cell>
        </row>
        <row r="134">
          <cell r="A134" t="str">
            <v>P126</v>
          </cell>
        </row>
        <row r="135">
          <cell r="A135" t="str">
            <v>P127</v>
          </cell>
        </row>
        <row r="136">
          <cell r="A136" t="str">
            <v>P128</v>
          </cell>
        </row>
        <row r="137">
          <cell r="A137" t="str">
            <v>P129</v>
          </cell>
        </row>
        <row r="138">
          <cell r="A138" t="str">
            <v>P130</v>
          </cell>
        </row>
        <row r="139">
          <cell r="A139" t="str">
            <v>P131</v>
          </cell>
        </row>
        <row r="140">
          <cell r="A140" t="str">
            <v>P132</v>
          </cell>
        </row>
        <row r="141">
          <cell r="A141" t="str">
            <v>P133</v>
          </cell>
        </row>
        <row r="142">
          <cell r="A142" t="str">
            <v>P134</v>
          </cell>
        </row>
        <row r="143">
          <cell r="A143" t="str">
            <v>P135</v>
          </cell>
        </row>
        <row r="144">
          <cell r="A144" t="str">
            <v>P136</v>
          </cell>
        </row>
        <row r="145">
          <cell r="A145" t="str">
            <v>P137</v>
          </cell>
        </row>
        <row r="146">
          <cell r="A146" t="str">
            <v>P138</v>
          </cell>
        </row>
        <row r="147">
          <cell r="A147" t="str">
            <v>P139</v>
          </cell>
        </row>
        <row r="148">
          <cell r="A148" t="str">
            <v>P140</v>
          </cell>
        </row>
        <row r="149">
          <cell r="A149" t="str">
            <v>P141</v>
          </cell>
        </row>
        <row r="150">
          <cell r="A150" t="str">
            <v>P142</v>
          </cell>
        </row>
        <row r="151">
          <cell r="A151" t="str">
            <v>P143</v>
          </cell>
        </row>
        <row r="152">
          <cell r="A152" t="str">
            <v>P144</v>
          </cell>
        </row>
        <row r="153">
          <cell r="A153" t="str">
            <v>P145</v>
          </cell>
        </row>
        <row r="154">
          <cell r="A154" t="str">
            <v>P146</v>
          </cell>
        </row>
        <row r="155">
          <cell r="A155" t="str">
            <v>P147</v>
          </cell>
        </row>
        <row r="156">
          <cell r="A156" t="str">
            <v>P148</v>
          </cell>
        </row>
        <row r="157">
          <cell r="A157" t="str">
            <v>P149</v>
          </cell>
        </row>
        <row r="158">
          <cell r="A158" t="str">
            <v>P150</v>
          </cell>
        </row>
        <row r="159">
          <cell r="A159" t="str">
            <v>P151</v>
          </cell>
        </row>
        <row r="160">
          <cell r="A160" t="str">
            <v>P152</v>
          </cell>
        </row>
        <row r="161">
          <cell r="A161" t="str">
            <v>P153</v>
          </cell>
        </row>
        <row r="162">
          <cell r="A162" t="str">
            <v>P154</v>
          </cell>
        </row>
        <row r="163">
          <cell r="A163" t="str">
            <v>P155</v>
          </cell>
        </row>
        <row r="164">
          <cell r="A164" t="str">
            <v>P156</v>
          </cell>
        </row>
        <row r="165">
          <cell r="A165" t="str">
            <v>P157</v>
          </cell>
        </row>
        <row r="166">
          <cell r="A166" t="str">
            <v>P158</v>
          </cell>
        </row>
        <row r="167">
          <cell r="A167" t="str">
            <v>P159</v>
          </cell>
        </row>
        <row r="168">
          <cell r="A168" t="str">
            <v>P160</v>
          </cell>
        </row>
        <row r="169">
          <cell r="A169" t="str">
            <v>P161</v>
          </cell>
        </row>
        <row r="170">
          <cell r="A170" t="str">
            <v>P162</v>
          </cell>
        </row>
        <row r="171">
          <cell r="A171" t="str">
            <v>P163</v>
          </cell>
        </row>
        <row r="172">
          <cell r="A172" t="str">
            <v>P164</v>
          </cell>
        </row>
        <row r="173">
          <cell r="A173" t="str">
            <v>P165</v>
          </cell>
        </row>
        <row r="174">
          <cell r="A174" t="str">
            <v>P166</v>
          </cell>
        </row>
        <row r="175">
          <cell r="A175" t="str">
            <v>P167</v>
          </cell>
        </row>
        <row r="176">
          <cell r="A176" t="str">
            <v>P168</v>
          </cell>
        </row>
        <row r="177">
          <cell r="A177" t="str">
            <v>P169</v>
          </cell>
        </row>
        <row r="178">
          <cell r="A178" t="str">
            <v>P170</v>
          </cell>
        </row>
        <row r="179">
          <cell r="A179" t="str">
            <v>P171</v>
          </cell>
        </row>
        <row r="180">
          <cell r="A180" t="str">
            <v>P172</v>
          </cell>
        </row>
        <row r="181">
          <cell r="A181" t="str">
            <v>P173</v>
          </cell>
        </row>
        <row r="182">
          <cell r="A182" t="str">
            <v>P174</v>
          </cell>
        </row>
        <row r="183">
          <cell r="A183" t="str">
            <v>P175</v>
          </cell>
        </row>
        <row r="184">
          <cell r="A184" t="str">
            <v>P176</v>
          </cell>
        </row>
        <row r="185">
          <cell r="A185" t="str">
            <v>P177</v>
          </cell>
        </row>
        <row r="186">
          <cell r="A186" t="str">
            <v>P178</v>
          </cell>
        </row>
        <row r="187">
          <cell r="A187" t="str">
            <v>P179</v>
          </cell>
        </row>
        <row r="188">
          <cell r="A188" t="str">
            <v>P180</v>
          </cell>
        </row>
        <row r="189">
          <cell r="A189" t="str">
            <v>P181</v>
          </cell>
        </row>
        <row r="190">
          <cell r="A190" t="str">
            <v>P182</v>
          </cell>
        </row>
        <row r="191">
          <cell r="A191" t="str">
            <v>P183</v>
          </cell>
        </row>
        <row r="192">
          <cell r="A192" t="str">
            <v>P184</v>
          </cell>
        </row>
        <row r="193">
          <cell r="A193" t="str">
            <v>P185</v>
          </cell>
        </row>
        <row r="194">
          <cell r="A194" t="str">
            <v>P186</v>
          </cell>
        </row>
        <row r="195">
          <cell r="A195" t="str">
            <v>P187</v>
          </cell>
        </row>
        <row r="196">
          <cell r="A196" t="str">
            <v>P188</v>
          </cell>
        </row>
        <row r="197">
          <cell r="A197" t="str">
            <v>P189</v>
          </cell>
        </row>
        <row r="198">
          <cell r="A198" t="str">
            <v>P190</v>
          </cell>
        </row>
        <row r="199">
          <cell r="A199" t="str">
            <v>P191</v>
          </cell>
        </row>
        <row r="200">
          <cell r="A200" t="str">
            <v>P192</v>
          </cell>
        </row>
        <row r="201">
          <cell r="A201" t="str">
            <v>P193</v>
          </cell>
        </row>
        <row r="202">
          <cell r="A202" t="str">
            <v>P194</v>
          </cell>
        </row>
        <row r="203">
          <cell r="A203" t="str">
            <v>P195</v>
          </cell>
        </row>
        <row r="204">
          <cell r="A204" t="str">
            <v>P196</v>
          </cell>
        </row>
        <row r="205">
          <cell r="A205" t="str">
            <v>P197</v>
          </cell>
        </row>
        <row r="206">
          <cell r="A206" t="str">
            <v>P198</v>
          </cell>
        </row>
        <row r="207">
          <cell r="A207" t="str">
            <v>P199</v>
          </cell>
        </row>
        <row r="208">
          <cell r="A208" t="str">
            <v>P200</v>
          </cell>
        </row>
      </sheetData>
      <sheetData sheetId="2"/>
      <sheetData sheetId="3"/>
      <sheetData sheetId="4"/>
      <sheetData sheetId="5"/>
      <sheetData sheetId="6">
        <row r="1">
          <cell r="T1">
            <v>1</v>
          </cell>
        </row>
        <row r="2">
          <cell r="T2">
            <v>2</v>
          </cell>
        </row>
        <row r="3">
          <cell r="T3">
            <v>3</v>
          </cell>
        </row>
        <row r="4">
          <cell r="T4">
            <v>4</v>
          </cell>
        </row>
        <row r="5">
          <cell r="T5">
            <v>5</v>
          </cell>
        </row>
        <row r="6">
          <cell r="T6">
            <v>6</v>
          </cell>
        </row>
        <row r="7">
          <cell r="T7">
            <v>7</v>
          </cell>
        </row>
        <row r="8">
          <cell r="T8">
            <v>8</v>
          </cell>
        </row>
        <row r="9">
          <cell r="T9">
            <v>9</v>
          </cell>
        </row>
        <row r="10">
          <cell r="T10">
            <v>10</v>
          </cell>
        </row>
        <row r="11">
          <cell r="T11">
            <v>11</v>
          </cell>
        </row>
        <row r="12">
          <cell r="T12">
            <v>12</v>
          </cell>
        </row>
        <row r="13">
          <cell r="T13">
            <v>13</v>
          </cell>
        </row>
        <row r="14">
          <cell r="T14">
            <v>14</v>
          </cell>
        </row>
        <row r="15">
          <cell r="T15">
            <v>15</v>
          </cell>
        </row>
        <row r="16">
          <cell r="T16">
            <v>16</v>
          </cell>
        </row>
        <row r="17">
          <cell r="T17">
            <v>17</v>
          </cell>
        </row>
        <row r="18">
          <cell r="T18">
            <v>18</v>
          </cell>
        </row>
        <row r="19">
          <cell r="T19">
            <v>19</v>
          </cell>
        </row>
        <row r="20">
          <cell r="T20">
            <v>20</v>
          </cell>
        </row>
        <row r="21">
          <cell r="T21">
            <v>21</v>
          </cell>
        </row>
        <row r="22">
          <cell r="T22">
            <v>22</v>
          </cell>
        </row>
        <row r="23">
          <cell r="T23">
            <v>23</v>
          </cell>
        </row>
        <row r="24">
          <cell r="T24">
            <v>24</v>
          </cell>
        </row>
        <row r="25">
          <cell r="T25">
            <v>25</v>
          </cell>
        </row>
        <row r="26">
          <cell r="T26">
            <v>26</v>
          </cell>
        </row>
        <row r="27">
          <cell r="T27">
            <v>27</v>
          </cell>
        </row>
        <row r="28">
          <cell r="T28">
            <v>28</v>
          </cell>
        </row>
        <row r="29">
          <cell r="T29">
            <v>29</v>
          </cell>
        </row>
        <row r="30">
          <cell r="T30">
            <v>30</v>
          </cell>
        </row>
        <row r="31">
          <cell r="T31">
            <v>31</v>
          </cell>
        </row>
        <row r="32">
          <cell r="T32">
            <v>32</v>
          </cell>
        </row>
        <row r="33">
          <cell r="T33">
            <v>33</v>
          </cell>
        </row>
        <row r="34">
          <cell r="T34">
            <v>34</v>
          </cell>
        </row>
        <row r="35">
          <cell r="T35">
            <v>35</v>
          </cell>
        </row>
        <row r="36">
          <cell r="T36">
            <v>36</v>
          </cell>
        </row>
      </sheetData>
      <sheetData sheetId="7"/>
      <sheetData sheetId="8"/>
      <sheetData sheetId="9"/>
      <sheetData sheetId="10">
        <row r="10">
          <cell r="A10" t="str">
            <v>P1TC</v>
          </cell>
        </row>
        <row r="11">
          <cell r="A11" t="str">
            <v>P2TC</v>
          </cell>
        </row>
        <row r="12">
          <cell r="A12" t="str">
            <v>P3TC</v>
          </cell>
        </row>
        <row r="13">
          <cell r="A13" t="str">
            <v>P4TC</v>
          </cell>
        </row>
        <row r="14">
          <cell r="A14" t="str">
            <v>P5TC</v>
          </cell>
        </row>
        <row r="15">
          <cell r="A15" t="str">
            <v>P6TC</v>
          </cell>
        </row>
        <row r="16">
          <cell r="A16" t="str">
            <v>P7TC</v>
          </cell>
        </row>
        <row r="17">
          <cell r="A17" t="str">
            <v>P8TC</v>
          </cell>
        </row>
        <row r="18">
          <cell r="A18" t="str">
            <v>P9TC</v>
          </cell>
        </row>
        <row r="19">
          <cell r="A19" t="str">
            <v>P10TC</v>
          </cell>
        </row>
        <row r="20">
          <cell r="A20" t="str">
            <v>P11TC</v>
          </cell>
        </row>
        <row r="21">
          <cell r="A21" t="str">
            <v>P12TC</v>
          </cell>
        </row>
        <row r="22">
          <cell r="A22" t="str">
            <v>P13TC</v>
          </cell>
        </row>
        <row r="23">
          <cell r="A23" t="str">
            <v>P14TC</v>
          </cell>
        </row>
        <row r="24">
          <cell r="A24" t="str">
            <v>P15TC</v>
          </cell>
        </row>
        <row r="25">
          <cell r="A25" t="str">
            <v>P16TC</v>
          </cell>
        </row>
        <row r="26">
          <cell r="A26" t="str">
            <v>P17TC</v>
          </cell>
        </row>
        <row r="27">
          <cell r="A27" t="str">
            <v>P18TC</v>
          </cell>
        </row>
        <row r="28">
          <cell r="A28" t="str">
            <v>P19TC</v>
          </cell>
        </row>
        <row r="29">
          <cell r="A29" t="str">
            <v>P20TC</v>
          </cell>
        </row>
        <row r="30">
          <cell r="A30" t="str">
            <v>P21TC</v>
          </cell>
        </row>
        <row r="31">
          <cell r="A31" t="str">
            <v>P22TC</v>
          </cell>
        </row>
      </sheetData>
      <sheetData sheetId="11"/>
      <sheetData sheetId="12">
        <row r="4">
          <cell r="B4" t="str">
            <v>Belgique/Belgie - BE</v>
          </cell>
          <cell r="C4" t="str">
            <v>BE</v>
          </cell>
          <cell r="D4">
            <v>460</v>
          </cell>
          <cell r="E4">
            <v>360</v>
          </cell>
          <cell r="F4">
            <v>240</v>
          </cell>
          <cell r="G4">
            <v>214</v>
          </cell>
          <cell r="H4">
            <v>232</v>
          </cell>
        </row>
        <row r="5">
          <cell r="B5" t="str">
            <v>Bulgaria - BG</v>
          </cell>
          <cell r="C5" t="str">
            <v>BG</v>
          </cell>
          <cell r="D5">
            <v>67</v>
          </cell>
          <cell r="E5">
            <v>60</v>
          </cell>
          <cell r="F5">
            <v>46</v>
          </cell>
          <cell r="G5">
            <v>31</v>
          </cell>
          <cell r="H5">
            <v>145</v>
          </cell>
        </row>
        <row r="6">
          <cell r="B6" t="str">
            <v>Ceska Republika - CZ</v>
          </cell>
          <cell r="C6" t="str">
            <v>CZ</v>
          </cell>
          <cell r="D6">
            <v>134</v>
          </cell>
          <cell r="E6">
            <v>110</v>
          </cell>
          <cell r="F6">
            <v>80</v>
          </cell>
          <cell r="G6">
            <v>58</v>
          </cell>
          <cell r="H6">
            <v>195</v>
          </cell>
        </row>
        <row r="7">
          <cell r="B7" t="str">
            <v>Danmark - DK</v>
          </cell>
          <cell r="C7" t="str">
            <v>DK</v>
          </cell>
          <cell r="D7">
            <v>398</v>
          </cell>
          <cell r="E7">
            <v>340</v>
          </cell>
          <cell r="F7">
            <v>277</v>
          </cell>
          <cell r="G7">
            <v>217</v>
          </cell>
          <cell r="H7">
            <v>311</v>
          </cell>
        </row>
        <row r="8">
          <cell r="B8" t="str">
            <v>Deutschland - DE</v>
          </cell>
          <cell r="C8" t="str">
            <v>DE</v>
          </cell>
          <cell r="D8">
            <v>419</v>
          </cell>
          <cell r="E8">
            <v>310</v>
          </cell>
          <cell r="F8">
            <v>221</v>
          </cell>
          <cell r="G8">
            <v>203</v>
          </cell>
          <cell r="H8">
            <v>220</v>
          </cell>
        </row>
        <row r="9">
          <cell r="B9" t="str">
            <v>Eesti - EE</v>
          </cell>
          <cell r="C9" t="str">
            <v>EE</v>
          </cell>
          <cell r="D9">
            <v>102</v>
          </cell>
          <cell r="E9">
            <v>75</v>
          </cell>
          <cell r="F9">
            <v>59</v>
          </cell>
          <cell r="G9">
            <v>42</v>
          </cell>
          <cell r="H9">
            <v>175</v>
          </cell>
        </row>
        <row r="10">
          <cell r="B10" t="str">
            <v>Ellas - EL</v>
          </cell>
          <cell r="C10" t="str">
            <v>EL</v>
          </cell>
          <cell r="D10">
            <v>279</v>
          </cell>
          <cell r="E10">
            <v>218</v>
          </cell>
          <cell r="F10">
            <v>157</v>
          </cell>
          <cell r="G10">
            <v>122</v>
          </cell>
          <cell r="H10">
            <v>220</v>
          </cell>
        </row>
        <row r="11">
          <cell r="B11" t="str">
            <v>Espana - ES</v>
          </cell>
          <cell r="C11" t="str">
            <v>ES</v>
          </cell>
          <cell r="D11">
            <v>321</v>
          </cell>
          <cell r="E11">
            <v>212</v>
          </cell>
          <cell r="F11">
            <v>163</v>
          </cell>
          <cell r="G11">
            <v>117</v>
          </cell>
          <cell r="H11">
            <v>227</v>
          </cell>
        </row>
        <row r="12">
          <cell r="B12" t="str">
            <v>France - FR</v>
          </cell>
          <cell r="C12" t="str">
            <v>FR</v>
          </cell>
          <cell r="D12">
            <v>435</v>
          </cell>
          <cell r="E12">
            <v>351</v>
          </cell>
          <cell r="F12">
            <v>257</v>
          </cell>
          <cell r="G12">
            <v>193</v>
          </cell>
          <cell r="H12">
            <v>269</v>
          </cell>
        </row>
        <row r="13">
          <cell r="B13" t="str">
            <v>Ireland - IE</v>
          </cell>
          <cell r="C13" t="str">
            <v>IE</v>
          </cell>
          <cell r="D13">
            <v>309</v>
          </cell>
          <cell r="E13">
            <v>328</v>
          </cell>
          <cell r="F13">
            <v>239</v>
          </cell>
          <cell r="G13">
            <v>178</v>
          </cell>
          <cell r="H13">
            <v>253</v>
          </cell>
        </row>
        <row r="14">
          <cell r="B14" t="str">
            <v>Italia - IT</v>
          </cell>
          <cell r="C14" t="str">
            <v>IT</v>
          </cell>
          <cell r="D14">
            <v>454</v>
          </cell>
          <cell r="E14">
            <v>298</v>
          </cell>
          <cell r="F14">
            <v>200</v>
          </cell>
          <cell r="G14">
            <v>174</v>
          </cell>
          <cell r="H14">
            <v>247</v>
          </cell>
        </row>
        <row r="15">
          <cell r="B15" t="str">
            <v>Kypros - CY</v>
          </cell>
          <cell r="C15" t="str">
            <v>CY</v>
          </cell>
          <cell r="D15">
            <v>316</v>
          </cell>
          <cell r="E15">
            <v>235</v>
          </cell>
          <cell r="F15">
            <v>146</v>
          </cell>
          <cell r="G15">
            <v>99</v>
          </cell>
          <cell r="H15">
            <v>194</v>
          </cell>
        </row>
        <row r="16">
          <cell r="B16" t="str">
            <v>Latvija - LV</v>
          </cell>
          <cell r="C16" t="str">
            <v>LV</v>
          </cell>
          <cell r="D16">
            <v>81</v>
          </cell>
          <cell r="E16">
            <v>66</v>
          </cell>
          <cell r="F16">
            <v>52</v>
          </cell>
          <cell r="G16">
            <v>38</v>
          </cell>
          <cell r="H16">
            <v>172</v>
          </cell>
        </row>
        <row r="17">
          <cell r="B17" t="str">
            <v>Lithuania - LT</v>
          </cell>
          <cell r="C17" t="str">
            <v>LT</v>
          </cell>
          <cell r="D17">
            <v>75</v>
          </cell>
          <cell r="E17">
            <v>62</v>
          </cell>
          <cell r="F17">
            <v>47</v>
          </cell>
          <cell r="G17">
            <v>34</v>
          </cell>
          <cell r="H17">
            <v>168</v>
          </cell>
        </row>
        <row r="18">
          <cell r="B18" t="str">
            <v>Luxembourg - LU</v>
          </cell>
          <cell r="C18" t="str">
            <v>LU</v>
          </cell>
          <cell r="D18">
            <v>496</v>
          </cell>
          <cell r="E18">
            <v>349</v>
          </cell>
          <cell r="F18">
            <v>282</v>
          </cell>
          <cell r="G18">
            <v>220</v>
          </cell>
          <cell r="H18">
            <v>232</v>
          </cell>
        </row>
        <row r="19">
          <cell r="B19" t="str">
            <v>Magyarorszag - HU</v>
          </cell>
          <cell r="C19" t="str">
            <v>HU</v>
          </cell>
          <cell r="D19">
            <v>107</v>
          </cell>
          <cell r="E19">
            <v>86</v>
          </cell>
          <cell r="F19">
            <v>65</v>
          </cell>
          <cell r="G19">
            <v>44</v>
          </cell>
          <cell r="H19">
            <v>184</v>
          </cell>
        </row>
        <row r="20">
          <cell r="B20" t="str">
            <v>Malta - MT</v>
          </cell>
          <cell r="C20" t="str">
            <v>MT</v>
          </cell>
          <cell r="D20">
            <v>119</v>
          </cell>
          <cell r="E20">
            <v>99</v>
          </cell>
          <cell r="F20">
            <v>77</v>
          </cell>
          <cell r="G20">
            <v>58</v>
          </cell>
          <cell r="H20">
            <v>191</v>
          </cell>
        </row>
        <row r="21">
          <cell r="B21" t="str">
            <v>Nederland - NL</v>
          </cell>
          <cell r="C21" t="str">
            <v>NL</v>
          </cell>
          <cell r="D21">
            <v>310</v>
          </cell>
          <cell r="E21">
            <v>271</v>
          </cell>
          <cell r="F21">
            <v>215</v>
          </cell>
          <cell r="G21">
            <v>170</v>
          </cell>
          <cell r="H21">
            <v>242</v>
          </cell>
        </row>
        <row r="22">
          <cell r="B22" t="str">
            <v>Oesterreich - AT</v>
          </cell>
          <cell r="C22" t="str">
            <v>AT</v>
          </cell>
          <cell r="D22">
            <v>449</v>
          </cell>
          <cell r="E22">
            <v>302</v>
          </cell>
          <cell r="F22">
            <v>244</v>
          </cell>
          <cell r="G22">
            <v>194</v>
          </cell>
          <cell r="H22">
            <v>246</v>
          </cell>
        </row>
        <row r="23">
          <cell r="B23" t="str">
            <v>Polska - PL</v>
          </cell>
          <cell r="C23" t="str">
            <v>PL</v>
          </cell>
          <cell r="D23">
            <v>109</v>
          </cell>
          <cell r="E23">
            <v>86</v>
          </cell>
          <cell r="F23">
            <v>66</v>
          </cell>
          <cell r="G23">
            <v>49</v>
          </cell>
          <cell r="H23">
            <v>179</v>
          </cell>
        </row>
        <row r="24">
          <cell r="B24" t="str">
            <v>Portugal - PT</v>
          </cell>
          <cell r="C24" t="str">
            <v>PT</v>
          </cell>
          <cell r="D24">
            <v>258</v>
          </cell>
          <cell r="E24">
            <v>181</v>
          </cell>
          <cell r="F24">
            <v>122</v>
          </cell>
          <cell r="G24">
            <v>77</v>
          </cell>
          <cell r="H24">
            <v>197</v>
          </cell>
        </row>
        <row r="25">
          <cell r="B25" t="str">
            <v>Rumania - RO</v>
          </cell>
          <cell r="C25" t="str">
            <v>RO</v>
          </cell>
          <cell r="D25">
            <v>124</v>
          </cell>
          <cell r="E25">
            <v>95</v>
          </cell>
          <cell r="F25">
            <v>74</v>
          </cell>
          <cell r="G25">
            <v>47</v>
          </cell>
          <cell r="H25">
            <v>161</v>
          </cell>
        </row>
        <row r="26">
          <cell r="B26" t="str">
            <v>Slovenija - SI</v>
          </cell>
          <cell r="C26" t="str">
            <v>SI</v>
          </cell>
          <cell r="D26">
            <v>240</v>
          </cell>
          <cell r="E26">
            <v>182</v>
          </cell>
          <cell r="F26">
            <v>146</v>
          </cell>
          <cell r="G26">
            <v>92</v>
          </cell>
          <cell r="H26">
            <v>208</v>
          </cell>
        </row>
        <row r="27">
          <cell r="B27" t="str">
            <v>Slovensko - SK</v>
          </cell>
          <cell r="C27" t="str">
            <v>SK</v>
          </cell>
          <cell r="D27">
            <v>121</v>
          </cell>
          <cell r="E27">
            <v>98</v>
          </cell>
          <cell r="F27">
            <v>86</v>
          </cell>
          <cell r="G27">
            <v>70</v>
          </cell>
          <cell r="H27">
            <v>186</v>
          </cell>
        </row>
        <row r="28">
          <cell r="B28" t="str">
            <v>Suomi - FI</v>
          </cell>
          <cell r="C28" t="str">
            <v>FI</v>
          </cell>
          <cell r="D28">
            <v>368</v>
          </cell>
          <cell r="E28">
            <v>255</v>
          </cell>
          <cell r="F28">
            <v>196</v>
          </cell>
          <cell r="G28">
            <v>163</v>
          </cell>
          <cell r="H28">
            <v>277</v>
          </cell>
        </row>
        <row r="29">
          <cell r="B29" t="str">
            <v>Sverige - SE</v>
          </cell>
          <cell r="C29" t="str">
            <v>SE</v>
          </cell>
          <cell r="D29">
            <v>360</v>
          </cell>
          <cell r="E29">
            <v>303</v>
          </cell>
          <cell r="F29">
            <v>250</v>
          </cell>
          <cell r="G29">
            <v>192</v>
          </cell>
          <cell r="H29">
            <v>275</v>
          </cell>
        </row>
        <row r="30">
          <cell r="B30" t="str">
            <v>United Kingdom - UK</v>
          </cell>
          <cell r="C30" t="str">
            <v>GB</v>
          </cell>
          <cell r="D30">
            <v>355</v>
          </cell>
          <cell r="E30">
            <v>334</v>
          </cell>
          <cell r="F30">
            <v>231</v>
          </cell>
          <cell r="G30">
            <v>158</v>
          </cell>
          <cell r="H30">
            <v>312</v>
          </cell>
        </row>
        <row r="31">
          <cell r="B31" t="str">
            <v>Island - IS</v>
          </cell>
          <cell r="C31" t="str">
            <v>IS</v>
          </cell>
          <cell r="D31">
            <v>368</v>
          </cell>
          <cell r="E31">
            <v>335</v>
          </cell>
          <cell r="F31">
            <v>289</v>
          </cell>
          <cell r="G31">
            <v>186</v>
          </cell>
          <cell r="H31">
            <v>235</v>
          </cell>
        </row>
        <row r="32">
          <cell r="B32" t="str">
            <v>Liechtenstein - LI</v>
          </cell>
          <cell r="C32" t="str">
            <v>LI</v>
          </cell>
          <cell r="D32">
            <v>449</v>
          </cell>
          <cell r="E32">
            <v>302</v>
          </cell>
          <cell r="F32">
            <v>244</v>
          </cell>
          <cell r="G32">
            <v>194</v>
          </cell>
          <cell r="H32">
            <v>340</v>
          </cell>
        </row>
        <row r="33">
          <cell r="B33" t="str">
            <v>Norge - NO</v>
          </cell>
          <cell r="C33" t="str">
            <v>NO</v>
          </cell>
          <cell r="D33">
            <v>440</v>
          </cell>
          <cell r="E33">
            <v>367</v>
          </cell>
          <cell r="F33">
            <v>311</v>
          </cell>
          <cell r="G33">
            <v>239</v>
          </cell>
          <cell r="H33">
            <v>340</v>
          </cell>
        </row>
        <row r="34">
          <cell r="B34" t="str">
            <v>Schweiz / Suisse / Svizzera / Svizra - CH</v>
          </cell>
          <cell r="C34" t="str">
            <v>CH</v>
          </cell>
          <cell r="D34">
            <v>478</v>
          </cell>
          <cell r="E34">
            <v>354</v>
          </cell>
          <cell r="F34">
            <v>252</v>
          </cell>
          <cell r="G34">
            <v>232</v>
          </cell>
          <cell r="H34">
            <v>340</v>
          </cell>
        </row>
        <row r="35">
          <cell r="B35" t="str">
            <v>Hrvatska - HR</v>
          </cell>
          <cell r="C35" t="str">
            <v>HR</v>
          </cell>
          <cell r="D35">
            <v>213</v>
          </cell>
          <cell r="E35">
            <v>192</v>
          </cell>
          <cell r="F35">
            <v>154</v>
          </cell>
          <cell r="G35">
            <v>97</v>
          </cell>
          <cell r="H35">
            <v>214</v>
          </cell>
        </row>
        <row r="36">
          <cell r="B36" t="str">
            <v>Türkiye - TR</v>
          </cell>
          <cell r="C36" t="str">
            <v>TR</v>
          </cell>
          <cell r="D36">
            <v>141</v>
          </cell>
          <cell r="E36">
            <v>90</v>
          </cell>
          <cell r="F36">
            <v>59</v>
          </cell>
          <cell r="G36">
            <v>38</v>
          </cell>
          <cell r="H36">
            <v>190</v>
          </cell>
        </row>
        <row r="37">
          <cell r="B37" t="str">
            <v>Albania - AL</v>
          </cell>
          <cell r="C37" t="str">
            <v>AL</v>
          </cell>
          <cell r="D37">
            <v>31</v>
          </cell>
          <cell r="E37">
            <v>22</v>
          </cell>
          <cell r="F37">
            <v>18</v>
          </cell>
          <cell r="G37">
            <v>14</v>
          </cell>
          <cell r="H37">
            <v>171</v>
          </cell>
        </row>
        <row r="38">
          <cell r="B38" t="str">
            <v>Fyrom - FYR</v>
          </cell>
          <cell r="C38" t="str">
            <v>MK</v>
          </cell>
          <cell r="D38">
            <v>88</v>
          </cell>
          <cell r="E38">
            <v>64</v>
          </cell>
          <cell r="F38">
            <v>41</v>
          </cell>
          <cell r="G38">
            <v>31</v>
          </cell>
          <cell r="H38">
            <v>158</v>
          </cell>
        </row>
        <row r="39">
          <cell r="B39" t="str">
            <v>Serbia - SER</v>
          </cell>
          <cell r="C39" t="str">
            <v>RS</v>
          </cell>
          <cell r="D39">
            <v>96</v>
          </cell>
          <cell r="E39">
            <v>69</v>
          </cell>
          <cell r="F39">
            <v>45</v>
          </cell>
          <cell r="G39">
            <v>33</v>
          </cell>
          <cell r="H39">
            <v>154</v>
          </cell>
        </row>
        <row r="40">
          <cell r="B40" t="str">
            <v>Bosnia Herzegovina</v>
          </cell>
          <cell r="C40" t="str">
            <v>BA</v>
          </cell>
          <cell r="D40">
            <v>93</v>
          </cell>
          <cell r="E40">
            <v>67</v>
          </cell>
          <cell r="F40">
            <v>44</v>
          </cell>
          <cell r="G40">
            <v>32</v>
          </cell>
          <cell r="H40">
            <v>170</v>
          </cell>
        </row>
        <row r="41">
          <cell r="B41" t="str">
            <v>Montenegro</v>
          </cell>
          <cell r="C41" t="str">
            <v>ME</v>
          </cell>
          <cell r="D41">
            <v>94</v>
          </cell>
          <cell r="E41">
            <v>68</v>
          </cell>
          <cell r="F41">
            <v>44</v>
          </cell>
          <cell r="G41">
            <v>32</v>
          </cell>
          <cell r="H41">
            <v>158</v>
          </cell>
        </row>
        <row r="42">
          <cell r="B42" t="str">
            <v>AN Bonaire</v>
          </cell>
          <cell r="C42" t="str">
            <v>AN</v>
          </cell>
          <cell r="D42">
            <v>310</v>
          </cell>
          <cell r="E42">
            <v>271</v>
          </cell>
          <cell r="F42">
            <v>215</v>
          </cell>
          <cell r="G42">
            <v>170</v>
          </cell>
          <cell r="H42">
            <v>242</v>
          </cell>
        </row>
        <row r="43">
          <cell r="B43" t="str">
            <v>AN Curaçao</v>
          </cell>
          <cell r="C43" t="str">
            <v>AN</v>
          </cell>
          <cell r="D43">
            <v>310</v>
          </cell>
          <cell r="E43">
            <v>271</v>
          </cell>
          <cell r="F43">
            <v>215</v>
          </cell>
          <cell r="G43">
            <v>170</v>
          </cell>
          <cell r="H43">
            <v>242</v>
          </cell>
        </row>
        <row r="44">
          <cell r="B44" t="str">
            <v>AN Saba</v>
          </cell>
          <cell r="C44" t="str">
            <v>AN</v>
          </cell>
          <cell r="D44">
            <v>310</v>
          </cell>
          <cell r="E44">
            <v>271</v>
          </cell>
          <cell r="F44">
            <v>215</v>
          </cell>
          <cell r="G44">
            <v>170</v>
          </cell>
          <cell r="H44">
            <v>242</v>
          </cell>
        </row>
        <row r="45">
          <cell r="B45" t="str">
            <v>AN Saint Eustatius</v>
          </cell>
          <cell r="C45" t="str">
            <v>AN</v>
          </cell>
          <cell r="D45">
            <v>310</v>
          </cell>
          <cell r="E45">
            <v>271</v>
          </cell>
          <cell r="F45">
            <v>215</v>
          </cell>
          <cell r="G45">
            <v>170</v>
          </cell>
          <cell r="H45">
            <v>242</v>
          </cell>
        </row>
        <row r="46">
          <cell r="B46" t="str">
            <v>AN Saint Martin</v>
          </cell>
          <cell r="C46" t="str">
            <v>AN</v>
          </cell>
          <cell r="D46">
            <v>310</v>
          </cell>
          <cell r="E46">
            <v>271</v>
          </cell>
          <cell r="F46">
            <v>215</v>
          </cell>
          <cell r="G46">
            <v>170</v>
          </cell>
          <cell r="H46">
            <v>242</v>
          </cell>
        </row>
        <row r="47">
          <cell r="B47" t="str">
            <v xml:space="preserve">Anguilla </v>
          </cell>
          <cell r="C47" t="str">
            <v>AI</v>
          </cell>
          <cell r="D47">
            <v>355</v>
          </cell>
          <cell r="E47">
            <v>334</v>
          </cell>
          <cell r="F47">
            <v>231</v>
          </cell>
          <cell r="G47">
            <v>158</v>
          </cell>
          <cell r="H47">
            <v>312</v>
          </cell>
        </row>
        <row r="48">
          <cell r="B48" t="str">
            <v xml:space="preserve">Aruba </v>
          </cell>
          <cell r="C48" t="str">
            <v>AW</v>
          </cell>
          <cell r="D48">
            <v>310</v>
          </cell>
          <cell r="E48">
            <v>271</v>
          </cell>
          <cell r="F48">
            <v>215</v>
          </cell>
          <cell r="G48">
            <v>170</v>
          </cell>
          <cell r="H48">
            <v>242</v>
          </cell>
        </row>
        <row r="49">
          <cell r="B49" t="str">
            <v xml:space="preserve">British Indian Ocean Territory </v>
          </cell>
          <cell r="C49" t="str">
            <v>IO</v>
          </cell>
          <cell r="D49">
            <v>355</v>
          </cell>
          <cell r="E49">
            <v>334</v>
          </cell>
          <cell r="F49">
            <v>231</v>
          </cell>
          <cell r="G49">
            <v>158</v>
          </cell>
          <cell r="H49">
            <v>312</v>
          </cell>
        </row>
        <row r="50">
          <cell r="B50" t="str">
            <v xml:space="preserve">Cayman Islands </v>
          </cell>
          <cell r="C50" t="str">
            <v>KY</v>
          </cell>
          <cell r="D50">
            <v>355</v>
          </cell>
          <cell r="E50">
            <v>334</v>
          </cell>
          <cell r="F50">
            <v>231</v>
          </cell>
          <cell r="G50">
            <v>158</v>
          </cell>
          <cell r="H50">
            <v>312</v>
          </cell>
        </row>
        <row r="51">
          <cell r="B51" t="str">
            <v>Falkland Islands (Malvinas)</v>
          </cell>
          <cell r="C51" t="str">
            <v>FK</v>
          </cell>
          <cell r="D51">
            <v>355</v>
          </cell>
          <cell r="E51">
            <v>334</v>
          </cell>
          <cell r="F51">
            <v>231</v>
          </cell>
          <cell r="G51">
            <v>158</v>
          </cell>
          <cell r="H51">
            <v>312</v>
          </cell>
        </row>
        <row r="52">
          <cell r="B52" t="str">
            <v>French Polynesia</v>
          </cell>
          <cell r="C52" t="str">
            <v>PF</v>
          </cell>
          <cell r="D52">
            <v>435</v>
          </cell>
          <cell r="E52">
            <v>351</v>
          </cell>
          <cell r="F52">
            <v>257</v>
          </cell>
          <cell r="G52">
            <v>193</v>
          </cell>
          <cell r="H52">
            <v>269</v>
          </cell>
        </row>
        <row r="53">
          <cell r="B53" t="str">
            <v>French Southern and Antartic Territories</v>
          </cell>
          <cell r="C53" t="str">
            <v>TF</v>
          </cell>
          <cell r="D53">
            <v>435</v>
          </cell>
          <cell r="E53">
            <v>351</v>
          </cell>
          <cell r="F53">
            <v>257</v>
          </cell>
          <cell r="G53">
            <v>193</v>
          </cell>
          <cell r="H53">
            <v>269</v>
          </cell>
        </row>
        <row r="54">
          <cell r="B54" t="str">
            <v>Greenland</v>
          </cell>
          <cell r="C54" t="str">
            <v>GL</v>
          </cell>
          <cell r="D54">
            <v>398</v>
          </cell>
          <cell r="E54">
            <v>340</v>
          </cell>
          <cell r="F54">
            <v>277</v>
          </cell>
          <cell r="G54">
            <v>217</v>
          </cell>
          <cell r="H54">
            <v>311</v>
          </cell>
        </row>
        <row r="55">
          <cell r="B55" t="str">
            <v xml:space="preserve">Mayotte </v>
          </cell>
          <cell r="C55" t="str">
            <v>YT</v>
          </cell>
          <cell r="D55">
            <v>435</v>
          </cell>
          <cell r="E55">
            <v>351</v>
          </cell>
          <cell r="F55">
            <v>257</v>
          </cell>
          <cell r="G55">
            <v>193</v>
          </cell>
          <cell r="H55">
            <v>269</v>
          </cell>
        </row>
        <row r="56">
          <cell r="B56" t="str">
            <v xml:space="preserve">Montserrat </v>
          </cell>
          <cell r="C56" t="str">
            <v>MS</v>
          </cell>
          <cell r="D56">
            <v>355</v>
          </cell>
          <cell r="E56">
            <v>334</v>
          </cell>
          <cell r="F56">
            <v>231</v>
          </cell>
          <cell r="G56">
            <v>158</v>
          </cell>
          <cell r="H56">
            <v>312</v>
          </cell>
        </row>
        <row r="57">
          <cell r="B57" t="str">
            <v>New Caledonia and Dependencies</v>
          </cell>
          <cell r="C57" t="str">
            <v>NC</v>
          </cell>
          <cell r="D57">
            <v>435</v>
          </cell>
          <cell r="E57">
            <v>351</v>
          </cell>
          <cell r="F57">
            <v>257</v>
          </cell>
          <cell r="G57">
            <v>193</v>
          </cell>
          <cell r="H57">
            <v>269</v>
          </cell>
        </row>
        <row r="58">
          <cell r="B58" t="str">
            <v>Netherlands Antilles</v>
          </cell>
          <cell r="C58" t="str">
            <v>AN</v>
          </cell>
          <cell r="D58">
            <v>310</v>
          </cell>
          <cell r="E58">
            <v>271</v>
          </cell>
          <cell r="F58">
            <v>215</v>
          </cell>
          <cell r="G58">
            <v>170</v>
          </cell>
          <cell r="H58">
            <v>242</v>
          </cell>
        </row>
        <row r="59">
          <cell r="B59" t="str">
            <v>Pitcairn</v>
          </cell>
          <cell r="C59" t="str">
            <v>PN</v>
          </cell>
          <cell r="D59">
            <v>355</v>
          </cell>
          <cell r="E59">
            <v>334</v>
          </cell>
          <cell r="F59">
            <v>231</v>
          </cell>
          <cell r="G59">
            <v>158</v>
          </cell>
          <cell r="H59">
            <v>312</v>
          </cell>
        </row>
        <row r="60">
          <cell r="B60" t="str">
            <v xml:space="preserve">Saint Helena, Ascension Island, Tristan da Cunha </v>
          </cell>
          <cell r="C60" t="str">
            <v>SH</v>
          </cell>
          <cell r="D60">
            <v>355</v>
          </cell>
          <cell r="E60">
            <v>334</v>
          </cell>
          <cell r="F60">
            <v>231</v>
          </cell>
          <cell r="G60">
            <v>158</v>
          </cell>
          <cell r="H60">
            <v>312</v>
          </cell>
        </row>
        <row r="61">
          <cell r="B61" t="str">
            <v>British Antartic Territories</v>
          </cell>
          <cell r="C61" t="str">
            <v>BAT</v>
          </cell>
          <cell r="D61">
            <v>355</v>
          </cell>
          <cell r="E61">
            <v>334</v>
          </cell>
          <cell r="F61">
            <v>231</v>
          </cell>
          <cell r="G61">
            <v>158</v>
          </cell>
          <cell r="H61">
            <v>312</v>
          </cell>
        </row>
        <row r="62">
          <cell r="B62" t="str">
            <v xml:space="preserve">Saint Pierre And Miquelon </v>
          </cell>
          <cell r="C62" t="str">
            <v>PM</v>
          </cell>
          <cell r="D62">
            <v>435</v>
          </cell>
          <cell r="E62">
            <v>351</v>
          </cell>
          <cell r="F62">
            <v>257</v>
          </cell>
          <cell r="G62">
            <v>193</v>
          </cell>
          <cell r="H62">
            <v>269</v>
          </cell>
        </row>
        <row r="63">
          <cell r="B63" t="str">
            <v>South Georgia And The South Sandwich Islands</v>
          </cell>
          <cell r="C63" t="str">
            <v>GS</v>
          </cell>
          <cell r="D63">
            <v>355</v>
          </cell>
          <cell r="E63">
            <v>334</v>
          </cell>
          <cell r="F63">
            <v>231</v>
          </cell>
          <cell r="G63">
            <v>158</v>
          </cell>
          <cell r="H63">
            <v>312</v>
          </cell>
        </row>
        <row r="64">
          <cell r="B64" t="str">
            <v xml:space="preserve">Turks And Caicos Islands </v>
          </cell>
          <cell r="C64" t="str">
            <v>TC</v>
          </cell>
          <cell r="D64">
            <v>355</v>
          </cell>
          <cell r="E64">
            <v>334</v>
          </cell>
          <cell r="F64">
            <v>231</v>
          </cell>
          <cell r="G64">
            <v>158</v>
          </cell>
          <cell r="H64">
            <v>312</v>
          </cell>
        </row>
        <row r="65">
          <cell r="B65" t="str">
            <v>Virgin Islands, British</v>
          </cell>
          <cell r="C65" t="str">
            <v>VG</v>
          </cell>
          <cell r="D65">
            <v>355</v>
          </cell>
          <cell r="E65">
            <v>334</v>
          </cell>
          <cell r="F65">
            <v>231</v>
          </cell>
          <cell r="G65">
            <v>158</v>
          </cell>
          <cell r="H65">
            <v>312</v>
          </cell>
        </row>
        <row r="66">
          <cell r="B66" t="str">
            <v>Wallis and Futuna Islands</v>
          </cell>
          <cell r="C66" t="str">
            <v>WF</v>
          </cell>
          <cell r="D66">
            <v>435</v>
          </cell>
          <cell r="E66">
            <v>351</v>
          </cell>
          <cell r="F66">
            <v>257</v>
          </cell>
          <cell r="G66">
            <v>193</v>
          </cell>
          <cell r="H66">
            <v>269</v>
          </cell>
        </row>
        <row r="67">
          <cell r="B67" t="str">
            <v>Afghanistan</v>
          </cell>
          <cell r="C67" t="str">
            <v>AF</v>
          </cell>
          <cell r="D67">
            <v>450</v>
          </cell>
          <cell r="E67">
            <v>300</v>
          </cell>
          <cell r="F67">
            <v>250</v>
          </cell>
          <cell r="G67">
            <v>125</v>
          </cell>
          <cell r="H67">
            <v>225</v>
          </cell>
        </row>
        <row r="68">
          <cell r="B68" t="str">
            <v>Algeria</v>
          </cell>
          <cell r="C68" t="str">
            <v>DZ</v>
          </cell>
          <cell r="D68">
            <v>450</v>
          </cell>
          <cell r="E68">
            <v>300</v>
          </cell>
          <cell r="F68">
            <v>250</v>
          </cell>
          <cell r="G68">
            <v>125</v>
          </cell>
          <cell r="H68">
            <v>335</v>
          </cell>
        </row>
        <row r="69">
          <cell r="B69" t="str">
            <v>American Samoa</v>
          </cell>
          <cell r="C69" t="str">
            <v>AS</v>
          </cell>
          <cell r="D69">
            <v>450</v>
          </cell>
          <cell r="E69">
            <v>300</v>
          </cell>
          <cell r="F69">
            <v>250</v>
          </cell>
          <cell r="G69">
            <v>125</v>
          </cell>
          <cell r="H69">
            <v>192</v>
          </cell>
        </row>
        <row r="70">
          <cell r="B70" t="str">
            <v>Angola</v>
          </cell>
          <cell r="C70" t="str">
            <v>AO</v>
          </cell>
          <cell r="D70">
            <v>450</v>
          </cell>
          <cell r="E70">
            <v>300</v>
          </cell>
          <cell r="F70">
            <v>250</v>
          </cell>
          <cell r="G70">
            <v>125</v>
          </cell>
          <cell r="H70">
            <v>387</v>
          </cell>
        </row>
        <row r="71">
          <cell r="B71" t="str">
            <v>Antigua And Barbuda</v>
          </cell>
          <cell r="C71" t="str">
            <v>AG</v>
          </cell>
          <cell r="D71">
            <v>450</v>
          </cell>
          <cell r="E71">
            <v>300</v>
          </cell>
          <cell r="F71">
            <v>250</v>
          </cell>
          <cell r="G71">
            <v>125</v>
          </cell>
          <cell r="H71">
            <v>230</v>
          </cell>
        </row>
        <row r="72">
          <cell r="B72" t="str">
            <v>Argentina</v>
          </cell>
          <cell r="C72" t="str">
            <v>AR</v>
          </cell>
          <cell r="D72">
            <v>450</v>
          </cell>
          <cell r="E72">
            <v>300</v>
          </cell>
          <cell r="F72">
            <v>250</v>
          </cell>
          <cell r="G72">
            <v>125</v>
          </cell>
          <cell r="H72">
            <v>298</v>
          </cell>
        </row>
        <row r="73">
          <cell r="B73" t="str">
            <v>Armenia</v>
          </cell>
          <cell r="C73" t="str">
            <v>AM</v>
          </cell>
          <cell r="D73">
            <v>450</v>
          </cell>
          <cell r="E73">
            <v>300</v>
          </cell>
          <cell r="F73">
            <v>250</v>
          </cell>
          <cell r="G73">
            <v>125</v>
          </cell>
          <cell r="H73">
            <v>128</v>
          </cell>
        </row>
        <row r="74">
          <cell r="B74" t="str">
            <v>Australia</v>
          </cell>
          <cell r="C74" t="str">
            <v>AU</v>
          </cell>
          <cell r="D74">
            <v>450</v>
          </cell>
          <cell r="E74">
            <v>300</v>
          </cell>
          <cell r="F74">
            <v>250</v>
          </cell>
          <cell r="G74">
            <v>125</v>
          </cell>
          <cell r="H74">
            <v>280</v>
          </cell>
        </row>
        <row r="75">
          <cell r="B75" t="str">
            <v>Azerbaijan</v>
          </cell>
          <cell r="C75" t="str">
            <v>AZ</v>
          </cell>
          <cell r="D75">
            <v>450</v>
          </cell>
          <cell r="E75">
            <v>300</v>
          </cell>
          <cell r="F75">
            <v>250</v>
          </cell>
          <cell r="G75">
            <v>125</v>
          </cell>
          <cell r="H75">
            <v>310</v>
          </cell>
        </row>
        <row r="76">
          <cell r="B76" t="str">
            <v>Bahamas</v>
          </cell>
          <cell r="C76" t="str">
            <v>BS</v>
          </cell>
          <cell r="D76">
            <v>450</v>
          </cell>
          <cell r="E76">
            <v>300</v>
          </cell>
          <cell r="F76">
            <v>250</v>
          </cell>
          <cell r="G76">
            <v>125</v>
          </cell>
          <cell r="H76">
            <v>287</v>
          </cell>
        </row>
        <row r="77">
          <cell r="B77" t="str">
            <v>Bahrain</v>
          </cell>
          <cell r="C77" t="str">
            <v>BH</v>
          </cell>
          <cell r="D77">
            <v>450</v>
          </cell>
          <cell r="E77">
            <v>300</v>
          </cell>
          <cell r="F77">
            <v>250</v>
          </cell>
          <cell r="G77">
            <v>125</v>
          </cell>
          <cell r="H77">
            <v>279</v>
          </cell>
        </row>
        <row r="78">
          <cell r="B78" t="str">
            <v>Bangladesh</v>
          </cell>
          <cell r="C78" t="str">
            <v>BD</v>
          </cell>
          <cell r="D78">
            <v>450</v>
          </cell>
          <cell r="E78">
            <v>300</v>
          </cell>
          <cell r="F78">
            <v>250</v>
          </cell>
          <cell r="G78">
            <v>125</v>
          </cell>
          <cell r="H78">
            <v>201</v>
          </cell>
        </row>
        <row r="79">
          <cell r="B79" t="str">
            <v>Barbados</v>
          </cell>
          <cell r="C79" t="str">
            <v>BB</v>
          </cell>
          <cell r="D79">
            <v>450</v>
          </cell>
          <cell r="E79">
            <v>300</v>
          </cell>
          <cell r="F79">
            <v>250</v>
          </cell>
          <cell r="G79">
            <v>125</v>
          </cell>
          <cell r="H79">
            <v>302</v>
          </cell>
        </row>
        <row r="80">
          <cell r="B80" t="str">
            <v>Belarus</v>
          </cell>
          <cell r="C80" t="str">
            <v>BY</v>
          </cell>
          <cell r="D80">
            <v>450</v>
          </cell>
          <cell r="E80">
            <v>300</v>
          </cell>
          <cell r="F80">
            <v>250</v>
          </cell>
          <cell r="G80">
            <v>125</v>
          </cell>
          <cell r="H80">
            <v>205</v>
          </cell>
        </row>
        <row r="81">
          <cell r="B81" t="str">
            <v>Belize</v>
          </cell>
          <cell r="C81" t="str">
            <v>BZ</v>
          </cell>
          <cell r="D81">
            <v>450</v>
          </cell>
          <cell r="E81">
            <v>300</v>
          </cell>
          <cell r="F81">
            <v>250</v>
          </cell>
          <cell r="G81">
            <v>125</v>
          </cell>
          <cell r="H81">
            <v>213</v>
          </cell>
        </row>
        <row r="82">
          <cell r="B82" t="str">
            <v>Benin</v>
          </cell>
          <cell r="C82" t="str">
            <v>BJ</v>
          </cell>
          <cell r="D82">
            <v>450</v>
          </cell>
          <cell r="E82">
            <v>300</v>
          </cell>
          <cell r="F82">
            <v>250</v>
          </cell>
          <cell r="G82">
            <v>125</v>
          </cell>
          <cell r="H82">
            <v>184</v>
          </cell>
        </row>
        <row r="83">
          <cell r="B83" t="str">
            <v>Bhutan</v>
          </cell>
          <cell r="C83" t="str">
            <v>BT</v>
          </cell>
          <cell r="D83">
            <v>450</v>
          </cell>
          <cell r="E83">
            <v>300</v>
          </cell>
          <cell r="F83">
            <v>250</v>
          </cell>
          <cell r="G83">
            <v>125</v>
          </cell>
          <cell r="H83">
            <v>99</v>
          </cell>
        </row>
        <row r="84">
          <cell r="B84" t="str">
            <v>Bolivia, Plurinational State Of</v>
          </cell>
          <cell r="C84" t="str">
            <v>BO</v>
          </cell>
          <cell r="D84">
            <v>450</v>
          </cell>
          <cell r="E84">
            <v>300</v>
          </cell>
          <cell r="F84">
            <v>250</v>
          </cell>
          <cell r="G84">
            <v>125</v>
          </cell>
          <cell r="H84">
            <v>143</v>
          </cell>
        </row>
        <row r="85">
          <cell r="B85" t="str">
            <v>Botswana</v>
          </cell>
          <cell r="C85" t="str">
            <v>BW</v>
          </cell>
          <cell r="D85">
            <v>450</v>
          </cell>
          <cell r="E85">
            <v>300</v>
          </cell>
          <cell r="F85">
            <v>250</v>
          </cell>
          <cell r="G85">
            <v>125</v>
          </cell>
          <cell r="H85">
            <v>196</v>
          </cell>
        </row>
        <row r="86">
          <cell r="B86" t="str">
            <v>Brazil</v>
          </cell>
          <cell r="C86" t="str">
            <v>BR</v>
          </cell>
          <cell r="D86">
            <v>450</v>
          </cell>
          <cell r="E86">
            <v>300</v>
          </cell>
          <cell r="F86">
            <v>250</v>
          </cell>
          <cell r="G86">
            <v>125</v>
          </cell>
          <cell r="H86">
            <v>251</v>
          </cell>
        </row>
        <row r="87">
          <cell r="B87" t="str">
            <v>Brunei Darussalam</v>
          </cell>
          <cell r="C87" t="str">
            <v>BN</v>
          </cell>
          <cell r="D87">
            <v>450</v>
          </cell>
          <cell r="E87">
            <v>300</v>
          </cell>
          <cell r="F87">
            <v>250</v>
          </cell>
          <cell r="G87">
            <v>125</v>
          </cell>
          <cell r="H87">
            <v>177</v>
          </cell>
        </row>
        <row r="88">
          <cell r="B88" t="str">
            <v>Burkina Faso</v>
          </cell>
          <cell r="C88" t="str">
            <v>BF</v>
          </cell>
          <cell r="D88">
            <v>450</v>
          </cell>
          <cell r="E88">
            <v>300</v>
          </cell>
          <cell r="F88">
            <v>250</v>
          </cell>
          <cell r="G88">
            <v>125</v>
          </cell>
          <cell r="H88">
            <v>152</v>
          </cell>
        </row>
        <row r="89">
          <cell r="B89" t="str">
            <v>Burundi</v>
          </cell>
          <cell r="C89" t="str">
            <v>BI</v>
          </cell>
          <cell r="D89">
            <v>450</v>
          </cell>
          <cell r="E89">
            <v>300</v>
          </cell>
          <cell r="F89">
            <v>250</v>
          </cell>
          <cell r="G89">
            <v>125</v>
          </cell>
          <cell r="H89">
            <v>160</v>
          </cell>
        </row>
        <row r="90">
          <cell r="B90" t="str">
            <v>Cambodia</v>
          </cell>
          <cell r="C90" t="str">
            <v>KH</v>
          </cell>
          <cell r="D90">
            <v>450</v>
          </cell>
          <cell r="E90">
            <v>300</v>
          </cell>
          <cell r="F90">
            <v>250</v>
          </cell>
          <cell r="G90">
            <v>125</v>
          </cell>
          <cell r="H90">
            <v>178</v>
          </cell>
        </row>
        <row r="91">
          <cell r="B91" t="str">
            <v>Cameroon</v>
          </cell>
          <cell r="C91" t="str">
            <v>CM</v>
          </cell>
          <cell r="D91">
            <v>450</v>
          </cell>
          <cell r="E91">
            <v>300</v>
          </cell>
          <cell r="F91">
            <v>250</v>
          </cell>
          <cell r="G91">
            <v>125</v>
          </cell>
          <cell r="H91">
            <v>213</v>
          </cell>
        </row>
        <row r="92">
          <cell r="B92" t="str">
            <v>Canada</v>
          </cell>
          <cell r="C92" t="str">
            <v>CA</v>
          </cell>
          <cell r="D92">
            <v>450</v>
          </cell>
          <cell r="E92">
            <v>300</v>
          </cell>
          <cell r="F92">
            <v>250</v>
          </cell>
          <cell r="G92">
            <v>125</v>
          </cell>
          <cell r="H92">
            <v>265</v>
          </cell>
        </row>
        <row r="93">
          <cell r="B93" t="str">
            <v>Cape Verde</v>
          </cell>
          <cell r="C93" t="str">
            <v>CV</v>
          </cell>
          <cell r="D93">
            <v>450</v>
          </cell>
          <cell r="E93">
            <v>300</v>
          </cell>
          <cell r="F93">
            <v>250</v>
          </cell>
          <cell r="G93">
            <v>125</v>
          </cell>
          <cell r="H93">
            <v>194</v>
          </cell>
        </row>
        <row r="94">
          <cell r="B94" t="str">
            <v>Central African Republic</v>
          </cell>
          <cell r="C94" t="str">
            <v>CF</v>
          </cell>
          <cell r="D94">
            <v>450</v>
          </cell>
          <cell r="E94">
            <v>300</v>
          </cell>
          <cell r="F94">
            <v>250</v>
          </cell>
          <cell r="G94">
            <v>125</v>
          </cell>
          <cell r="H94">
            <v>126</v>
          </cell>
        </row>
        <row r="95">
          <cell r="B95" t="str">
            <v>Chad</v>
          </cell>
          <cell r="C95" t="str">
            <v>TD</v>
          </cell>
          <cell r="D95">
            <v>450</v>
          </cell>
          <cell r="E95">
            <v>300</v>
          </cell>
          <cell r="F95">
            <v>250</v>
          </cell>
          <cell r="G95">
            <v>125</v>
          </cell>
          <cell r="H95">
            <v>266</v>
          </cell>
        </row>
        <row r="96">
          <cell r="B96" t="str">
            <v>Chile</v>
          </cell>
          <cell r="C96" t="str">
            <v>CL</v>
          </cell>
          <cell r="D96">
            <v>450</v>
          </cell>
          <cell r="E96">
            <v>300</v>
          </cell>
          <cell r="F96">
            <v>250</v>
          </cell>
          <cell r="G96">
            <v>125</v>
          </cell>
          <cell r="H96">
            <v>191</v>
          </cell>
        </row>
        <row r="97">
          <cell r="B97" t="str">
            <v>China</v>
          </cell>
          <cell r="C97" t="str">
            <v>CN</v>
          </cell>
          <cell r="D97">
            <v>450</v>
          </cell>
          <cell r="E97">
            <v>300</v>
          </cell>
          <cell r="F97">
            <v>250</v>
          </cell>
          <cell r="G97">
            <v>125</v>
          </cell>
          <cell r="H97">
            <v>224</v>
          </cell>
        </row>
        <row r="98">
          <cell r="B98" t="str">
            <v>Colombia</v>
          </cell>
          <cell r="C98" t="str">
            <v>CO</v>
          </cell>
          <cell r="D98">
            <v>450</v>
          </cell>
          <cell r="E98">
            <v>300</v>
          </cell>
          <cell r="F98">
            <v>250</v>
          </cell>
          <cell r="G98">
            <v>125</v>
          </cell>
          <cell r="H98">
            <v>208</v>
          </cell>
        </row>
        <row r="99">
          <cell r="B99" t="str">
            <v>Comoros</v>
          </cell>
          <cell r="C99" t="str">
            <v>KM</v>
          </cell>
          <cell r="D99">
            <v>450</v>
          </cell>
          <cell r="E99">
            <v>300</v>
          </cell>
          <cell r="F99">
            <v>250</v>
          </cell>
          <cell r="G99">
            <v>125</v>
          </cell>
          <cell r="H99">
            <v>192</v>
          </cell>
        </row>
        <row r="100">
          <cell r="B100" t="str">
            <v>Congo</v>
          </cell>
          <cell r="C100" t="str">
            <v>CG</v>
          </cell>
          <cell r="D100">
            <v>450</v>
          </cell>
          <cell r="E100">
            <v>300</v>
          </cell>
          <cell r="F100">
            <v>250</v>
          </cell>
          <cell r="G100">
            <v>125</v>
          </cell>
          <cell r="H100">
            <v>220</v>
          </cell>
        </row>
        <row r="101">
          <cell r="B101" t="str">
            <v>Congo, The Democratic Republic Of The</v>
          </cell>
          <cell r="C101" t="str">
            <v>CD</v>
          </cell>
          <cell r="D101">
            <v>450</v>
          </cell>
          <cell r="E101">
            <v>300</v>
          </cell>
          <cell r="F101">
            <v>250</v>
          </cell>
          <cell r="G101">
            <v>125</v>
          </cell>
          <cell r="H101">
            <v>251</v>
          </cell>
        </row>
        <row r="102">
          <cell r="B102" t="str">
            <v>Cook Islands</v>
          </cell>
          <cell r="C102" t="str">
            <v>CK</v>
          </cell>
          <cell r="D102">
            <v>450</v>
          </cell>
          <cell r="E102">
            <v>300</v>
          </cell>
          <cell r="F102">
            <v>250</v>
          </cell>
          <cell r="G102">
            <v>125</v>
          </cell>
          <cell r="H102">
            <v>222</v>
          </cell>
        </row>
        <row r="103">
          <cell r="B103" t="str">
            <v>Costa Rica</v>
          </cell>
          <cell r="C103" t="str">
            <v>CR</v>
          </cell>
          <cell r="D103">
            <v>450</v>
          </cell>
          <cell r="E103">
            <v>300</v>
          </cell>
          <cell r="F103">
            <v>250</v>
          </cell>
          <cell r="G103">
            <v>125</v>
          </cell>
          <cell r="H103">
            <v>185</v>
          </cell>
        </row>
        <row r="104">
          <cell r="B104" t="str">
            <v>Côte D'ivoire</v>
          </cell>
          <cell r="C104" t="str">
            <v>CI</v>
          </cell>
          <cell r="D104">
            <v>450</v>
          </cell>
          <cell r="E104">
            <v>300</v>
          </cell>
          <cell r="F104">
            <v>250</v>
          </cell>
          <cell r="G104">
            <v>125</v>
          </cell>
          <cell r="H104">
            <v>271</v>
          </cell>
        </row>
        <row r="105">
          <cell r="B105" t="str">
            <v>Cuba</v>
          </cell>
          <cell r="C105" t="str">
            <v>CU</v>
          </cell>
          <cell r="D105">
            <v>450</v>
          </cell>
          <cell r="E105">
            <v>300</v>
          </cell>
          <cell r="F105">
            <v>250</v>
          </cell>
          <cell r="G105">
            <v>125</v>
          </cell>
          <cell r="H105">
            <v>168</v>
          </cell>
        </row>
        <row r="106">
          <cell r="B106" t="str">
            <v>Djibouti</v>
          </cell>
          <cell r="C106" t="str">
            <v>DJ</v>
          </cell>
          <cell r="D106">
            <v>450</v>
          </cell>
          <cell r="E106">
            <v>300</v>
          </cell>
          <cell r="F106">
            <v>250</v>
          </cell>
          <cell r="G106">
            <v>125</v>
          </cell>
          <cell r="H106">
            <v>186</v>
          </cell>
        </row>
        <row r="107">
          <cell r="B107" t="str">
            <v>Dominica</v>
          </cell>
          <cell r="C107" t="str">
            <v>DM</v>
          </cell>
          <cell r="D107">
            <v>450</v>
          </cell>
          <cell r="E107">
            <v>300</v>
          </cell>
          <cell r="F107">
            <v>250</v>
          </cell>
          <cell r="G107">
            <v>125</v>
          </cell>
          <cell r="H107">
            <v>170</v>
          </cell>
        </row>
        <row r="108">
          <cell r="B108" t="str">
            <v>Dominican Republic</v>
          </cell>
          <cell r="C108" t="str">
            <v>DO</v>
          </cell>
          <cell r="D108">
            <v>450</v>
          </cell>
          <cell r="E108">
            <v>300</v>
          </cell>
          <cell r="F108">
            <v>250</v>
          </cell>
          <cell r="G108">
            <v>125</v>
          </cell>
          <cell r="H108">
            <v>189</v>
          </cell>
        </row>
        <row r="109">
          <cell r="B109" t="str">
            <v>Ecuador</v>
          </cell>
          <cell r="C109" t="str">
            <v>EC</v>
          </cell>
          <cell r="D109">
            <v>450</v>
          </cell>
          <cell r="E109">
            <v>300</v>
          </cell>
          <cell r="F109">
            <v>250</v>
          </cell>
          <cell r="G109">
            <v>125</v>
          </cell>
          <cell r="H109">
            <v>159</v>
          </cell>
        </row>
        <row r="110">
          <cell r="B110" t="str">
            <v>Egypt</v>
          </cell>
          <cell r="C110" t="str">
            <v>EG</v>
          </cell>
          <cell r="D110">
            <v>450</v>
          </cell>
          <cell r="E110">
            <v>300</v>
          </cell>
          <cell r="F110">
            <v>250</v>
          </cell>
          <cell r="G110">
            <v>125</v>
          </cell>
          <cell r="H110">
            <v>236</v>
          </cell>
        </row>
        <row r="111">
          <cell r="B111" t="str">
            <v>El Salvador</v>
          </cell>
          <cell r="C111" t="str">
            <v>SV</v>
          </cell>
          <cell r="D111">
            <v>450</v>
          </cell>
          <cell r="E111">
            <v>300</v>
          </cell>
          <cell r="F111">
            <v>250</v>
          </cell>
          <cell r="G111">
            <v>125</v>
          </cell>
          <cell r="H111">
            <v>171</v>
          </cell>
        </row>
        <row r="112">
          <cell r="B112" t="str">
            <v>Equatorial Guinea</v>
          </cell>
          <cell r="C112" t="str">
            <v>GQ</v>
          </cell>
          <cell r="D112">
            <v>450</v>
          </cell>
          <cell r="E112">
            <v>300</v>
          </cell>
          <cell r="F112">
            <v>250</v>
          </cell>
          <cell r="G112">
            <v>125</v>
          </cell>
          <cell r="H112">
            <v>337</v>
          </cell>
        </row>
        <row r="113">
          <cell r="B113" t="str">
            <v>Eritrea</v>
          </cell>
          <cell r="C113" t="str">
            <v>ER</v>
          </cell>
          <cell r="D113">
            <v>450</v>
          </cell>
          <cell r="E113">
            <v>300</v>
          </cell>
          <cell r="F113">
            <v>250</v>
          </cell>
          <cell r="G113">
            <v>125</v>
          </cell>
          <cell r="H113">
            <v>159</v>
          </cell>
        </row>
        <row r="114">
          <cell r="B114" t="str">
            <v>Ethiopia</v>
          </cell>
          <cell r="C114" t="str">
            <v>ET</v>
          </cell>
          <cell r="D114">
            <v>450</v>
          </cell>
          <cell r="E114">
            <v>300</v>
          </cell>
          <cell r="F114">
            <v>250</v>
          </cell>
          <cell r="G114">
            <v>125</v>
          </cell>
          <cell r="H114">
            <v>263</v>
          </cell>
        </row>
        <row r="115">
          <cell r="B115" t="str">
            <v>Fiji</v>
          </cell>
          <cell r="C115" t="str">
            <v>FJ</v>
          </cell>
          <cell r="D115">
            <v>450</v>
          </cell>
          <cell r="E115">
            <v>300</v>
          </cell>
          <cell r="F115">
            <v>250</v>
          </cell>
          <cell r="G115">
            <v>125</v>
          </cell>
          <cell r="H115">
            <v>156</v>
          </cell>
        </row>
        <row r="116">
          <cell r="B116" t="str">
            <v>Gabon</v>
          </cell>
          <cell r="C116" t="str">
            <v>GA</v>
          </cell>
          <cell r="D116">
            <v>450</v>
          </cell>
          <cell r="E116">
            <v>300</v>
          </cell>
          <cell r="F116">
            <v>250</v>
          </cell>
          <cell r="G116">
            <v>125</v>
          </cell>
          <cell r="H116">
            <v>203</v>
          </cell>
        </row>
        <row r="117">
          <cell r="B117" t="str">
            <v>Gambia</v>
          </cell>
          <cell r="C117" t="str">
            <v>GM</v>
          </cell>
          <cell r="D117">
            <v>450</v>
          </cell>
          <cell r="E117">
            <v>300</v>
          </cell>
          <cell r="F117">
            <v>250</v>
          </cell>
          <cell r="G117">
            <v>125</v>
          </cell>
          <cell r="H117">
            <v>162</v>
          </cell>
        </row>
        <row r="118">
          <cell r="B118" t="str">
            <v>Georgia</v>
          </cell>
          <cell r="C118" t="str">
            <v>GE</v>
          </cell>
          <cell r="D118">
            <v>450</v>
          </cell>
          <cell r="E118">
            <v>300</v>
          </cell>
          <cell r="F118">
            <v>250</v>
          </cell>
          <cell r="G118">
            <v>125</v>
          </cell>
          <cell r="H118">
            <v>229</v>
          </cell>
        </row>
        <row r="119">
          <cell r="B119" t="str">
            <v>Ghana</v>
          </cell>
          <cell r="C119" t="str">
            <v>GH</v>
          </cell>
          <cell r="D119">
            <v>450</v>
          </cell>
          <cell r="E119">
            <v>300</v>
          </cell>
          <cell r="F119">
            <v>250</v>
          </cell>
          <cell r="G119">
            <v>125</v>
          </cell>
          <cell r="H119">
            <v>286</v>
          </cell>
        </row>
        <row r="120">
          <cell r="B120" t="str">
            <v>Grenada</v>
          </cell>
          <cell r="C120" t="str">
            <v>GD</v>
          </cell>
          <cell r="D120">
            <v>450</v>
          </cell>
          <cell r="E120">
            <v>300</v>
          </cell>
          <cell r="F120">
            <v>250</v>
          </cell>
          <cell r="G120">
            <v>125</v>
          </cell>
          <cell r="H120">
            <v>245</v>
          </cell>
        </row>
        <row r="121">
          <cell r="B121" t="str">
            <v>Guam</v>
          </cell>
          <cell r="C121" t="str">
            <v>GU</v>
          </cell>
          <cell r="D121">
            <v>450</v>
          </cell>
          <cell r="E121">
            <v>300</v>
          </cell>
          <cell r="F121">
            <v>250</v>
          </cell>
          <cell r="G121">
            <v>125</v>
          </cell>
          <cell r="H121">
            <v>254</v>
          </cell>
        </row>
        <row r="122">
          <cell r="B122" t="str">
            <v>Guatemala</v>
          </cell>
          <cell r="C122" t="str">
            <v>GT</v>
          </cell>
          <cell r="D122">
            <v>450</v>
          </cell>
          <cell r="E122">
            <v>300</v>
          </cell>
          <cell r="F122">
            <v>250</v>
          </cell>
          <cell r="G122">
            <v>125</v>
          </cell>
          <cell r="H122">
            <v>201</v>
          </cell>
        </row>
        <row r="123">
          <cell r="B123" t="str">
            <v>Guinea</v>
          </cell>
          <cell r="C123" t="str">
            <v>GN</v>
          </cell>
          <cell r="D123">
            <v>450</v>
          </cell>
          <cell r="E123">
            <v>300</v>
          </cell>
          <cell r="F123">
            <v>250</v>
          </cell>
          <cell r="G123">
            <v>125</v>
          </cell>
          <cell r="H123">
            <v>226</v>
          </cell>
        </row>
        <row r="124">
          <cell r="B124" t="str">
            <v>Guinea-Bissau</v>
          </cell>
          <cell r="C124" t="str">
            <v>GW</v>
          </cell>
          <cell r="D124">
            <v>450</v>
          </cell>
          <cell r="E124">
            <v>300</v>
          </cell>
          <cell r="F124">
            <v>250</v>
          </cell>
          <cell r="G124">
            <v>125</v>
          </cell>
          <cell r="H124">
            <v>191</v>
          </cell>
        </row>
        <row r="125">
          <cell r="B125" t="str">
            <v>Guyana</v>
          </cell>
          <cell r="C125" t="str">
            <v>GY</v>
          </cell>
          <cell r="D125">
            <v>450</v>
          </cell>
          <cell r="E125">
            <v>300</v>
          </cell>
          <cell r="F125">
            <v>250</v>
          </cell>
          <cell r="G125">
            <v>125</v>
          </cell>
          <cell r="H125">
            <v>173</v>
          </cell>
        </row>
        <row r="126">
          <cell r="B126" t="str">
            <v>Haiti</v>
          </cell>
          <cell r="C126" t="str">
            <v>HT</v>
          </cell>
          <cell r="D126">
            <v>450</v>
          </cell>
          <cell r="E126">
            <v>300</v>
          </cell>
          <cell r="F126">
            <v>250</v>
          </cell>
          <cell r="G126">
            <v>125</v>
          </cell>
          <cell r="H126">
            <v>222</v>
          </cell>
        </row>
        <row r="127">
          <cell r="B127" t="str">
            <v>Honduras</v>
          </cell>
          <cell r="C127" t="str">
            <v>HN</v>
          </cell>
          <cell r="D127">
            <v>450</v>
          </cell>
          <cell r="E127">
            <v>300</v>
          </cell>
          <cell r="F127">
            <v>250</v>
          </cell>
          <cell r="G127">
            <v>125</v>
          </cell>
          <cell r="H127">
            <v>168</v>
          </cell>
        </row>
        <row r="128">
          <cell r="B128" t="str">
            <v>Hong Kong</v>
          </cell>
          <cell r="C128" t="str">
            <v>HK</v>
          </cell>
          <cell r="D128">
            <v>450</v>
          </cell>
          <cell r="E128">
            <v>300</v>
          </cell>
          <cell r="F128">
            <v>250</v>
          </cell>
          <cell r="G128">
            <v>125</v>
          </cell>
          <cell r="H128">
            <v>316</v>
          </cell>
        </row>
        <row r="129">
          <cell r="B129" t="str">
            <v>India</v>
          </cell>
          <cell r="C129" t="str">
            <v>IN</v>
          </cell>
          <cell r="D129">
            <v>450</v>
          </cell>
          <cell r="E129">
            <v>300</v>
          </cell>
          <cell r="F129">
            <v>250</v>
          </cell>
          <cell r="G129">
            <v>125</v>
          </cell>
          <cell r="H129">
            <v>244</v>
          </cell>
        </row>
        <row r="130">
          <cell r="B130" t="str">
            <v>Indonesia</v>
          </cell>
          <cell r="C130" t="str">
            <v>ID</v>
          </cell>
          <cell r="D130">
            <v>450</v>
          </cell>
          <cell r="E130">
            <v>300</v>
          </cell>
          <cell r="F130">
            <v>250</v>
          </cell>
          <cell r="G130">
            <v>125</v>
          </cell>
          <cell r="H130">
            <v>190</v>
          </cell>
        </row>
        <row r="131">
          <cell r="B131" t="str">
            <v>Iran, Islamic Republic Of</v>
          </cell>
          <cell r="C131" t="str">
            <v>IR</v>
          </cell>
          <cell r="D131">
            <v>450</v>
          </cell>
          <cell r="E131">
            <v>300</v>
          </cell>
          <cell r="F131">
            <v>250</v>
          </cell>
          <cell r="G131">
            <v>125</v>
          </cell>
          <cell r="H131">
            <v>214</v>
          </cell>
        </row>
        <row r="132">
          <cell r="B132" t="str">
            <v>Iraq</v>
          </cell>
          <cell r="C132" t="str">
            <v>IQ</v>
          </cell>
          <cell r="D132">
            <v>450</v>
          </cell>
          <cell r="E132">
            <v>300</v>
          </cell>
          <cell r="F132">
            <v>250</v>
          </cell>
          <cell r="G132">
            <v>125</v>
          </cell>
          <cell r="H132">
            <v>288</v>
          </cell>
        </row>
        <row r="133">
          <cell r="B133" t="str">
            <v>Israel</v>
          </cell>
          <cell r="C133" t="str">
            <v>IL</v>
          </cell>
          <cell r="D133">
            <v>450</v>
          </cell>
          <cell r="E133">
            <v>300</v>
          </cell>
          <cell r="F133">
            <v>250</v>
          </cell>
          <cell r="G133">
            <v>125</v>
          </cell>
          <cell r="H133">
            <v>327</v>
          </cell>
        </row>
        <row r="134">
          <cell r="B134" t="str">
            <v>Jamaica</v>
          </cell>
          <cell r="C134" t="str">
            <v>JM</v>
          </cell>
          <cell r="D134">
            <v>450</v>
          </cell>
          <cell r="E134">
            <v>300</v>
          </cell>
          <cell r="F134">
            <v>250</v>
          </cell>
          <cell r="G134">
            <v>125</v>
          </cell>
          <cell r="H134">
            <v>213</v>
          </cell>
        </row>
        <row r="135">
          <cell r="B135" t="str">
            <v>Japan</v>
          </cell>
          <cell r="C135" t="str">
            <v>JP</v>
          </cell>
          <cell r="D135">
            <v>450</v>
          </cell>
          <cell r="E135">
            <v>300</v>
          </cell>
          <cell r="F135">
            <v>250</v>
          </cell>
          <cell r="G135">
            <v>125</v>
          </cell>
          <cell r="H135">
            <v>332</v>
          </cell>
        </row>
        <row r="136">
          <cell r="B136" t="str">
            <v>Jordan</v>
          </cell>
          <cell r="C136" t="str">
            <v>JO</v>
          </cell>
          <cell r="D136">
            <v>450</v>
          </cell>
          <cell r="E136">
            <v>300</v>
          </cell>
          <cell r="F136">
            <v>250</v>
          </cell>
          <cell r="G136">
            <v>125</v>
          </cell>
          <cell r="H136">
            <v>210</v>
          </cell>
        </row>
        <row r="137">
          <cell r="B137" t="str">
            <v>Kazakhstan</v>
          </cell>
          <cell r="C137" t="str">
            <v>KZ</v>
          </cell>
          <cell r="D137">
            <v>450</v>
          </cell>
          <cell r="E137">
            <v>300</v>
          </cell>
          <cell r="F137">
            <v>250</v>
          </cell>
          <cell r="G137">
            <v>125</v>
          </cell>
          <cell r="H137">
            <v>310</v>
          </cell>
        </row>
        <row r="138">
          <cell r="B138" t="str">
            <v>Kenya</v>
          </cell>
          <cell r="C138" t="str">
            <v>KE</v>
          </cell>
          <cell r="D138">
            <v>450</v>
          </cell>
          <cell r="E138">
            <v>300</v>
          </cell>
          <cell r="F138">
            <v>250</v>
          </cell>
          <cell r="G138">
            <v>125</v>
          </cell>
          <cell r="H138">
            <v>282</v>
          </cell>
        </row>
        <row r="139">
          <cell r="B139" t="str">
            <v>Kiribati</v>
          </cell>
          <cell r="C139" t="str">
            <v>KI</v>
          </cell>
          <cell r="D139">
            <v>450</v>
          </cell>
          <cell r="E139">
            <v>300</v>
          </cell>
          <cell r="F139">
            <v>250</v>
          </cell>
          <cell r="G139">
            <v>125</v>
          </cell>
          <cell r="H139">
            <v>235</v>
          </cell>
        </row>
        <row r="140">
          <cell r="B140" t="str">
            <v>Korea, Democratic People's Republic Of</v>
          </cell>
          <cell r="C140" t="str">
            <v>KP</v>
          </cell>
          <cell r="D140">
            <v>450</v>
          </cell>
          <cell r="E140">
            <v>300</v>
          </cell>
          <cell r="F140">
            <v>250</v>
          </cell>
          <cell r="G140">
            <v>125</v>
          </cell>
          <cell r="H140">
            <v>143</v>
          </cell>
        </row>
        <row r="141">
          <cell r="B141" t="str">
            <v>Korea, Republic Of</v>
          </cell>
          <cell r="C141" t="str">
            <v>KR</v>
          </cell>
          <cell r="D141">
            <v>450</v>
          </cell>
          <cell r="E141">
            <v>300</v>
          </cell>
          <cell r="F141">
            <v>250</v>
          </cell>
          <cell r="G141">
            <v>125</v>
          </cell>
          <cell r="H141">
            <v>297</v>
          </cell>
        </row>
        <row r="142">
          <cell r="B142" t="str">
            <v>Kuwait</v>
          </cell>
          <cell r="C142" t="str">
            <v>KW</v>
          </cell>
          <cell r="D142">
            <v>450</v>
          </cell>
          <cell r="E142">
            <v>300</v>
          </cell>
          <cell r="F142">
            <v>250</v>
          </cell>
          <cell r="G142">
            <v>125</v>
          </cell>
          <cell r="H142">
            <v>293</v>
          </cell>
        </row>
        <row r="143">
          <cell r="B143" t="str">
            <v>Kyrgyzstan</v>
          </cell>
          <cell r="C143" t="str">
            <v>KG</v>
          </cell>
          <cell r="D143">
            <v>450</v>
          </cell>
          <cell r="E143">
            <v>300</v>
          </cell>
          <cell r="F143">
            <v>250</v>
          </cell>
          <cell r="G143">
            <v>125</v>
          </cell>
          <cell r="H143">
            <v>381</v>
          </cell>
        </row>
        <row r="144">
          <cell r="B144" t="str">
            <v>Laos People's Democratic Republic</v>
          </cell>
          <cell r="C144" t="str">
            <v>LA</v>
          </cell>
          <cell r="D144">
            <v>450</v>
          </cell>
          <cell r="E144">
            <v>300</v>
          </cell>
          <cell r="F144">
            <v>250</v>
          </cell>
          <cell r="G144">
            <v>125</v>
          </cell>
          <cell r="H144">
            <v>157</v>
          </cell>
        </row>
        <row r="145">
          <cell r="B145" t="str">
            <v>Lebanon</v>
          </cell>
          <cell r="C145" t="str">
            <v>LB</v>
          </cell>
          <cell r="D145">
            <v>450</v>
          </cell>
          <cell r="E145">
            <v>300</v>
          </cell>
          <cell r="F145">
            <v>250</v>
          </cell>
          <cell r="G145">
            <v>125</v>
          </cell>
          <cell r="H145">
            <v>232</v>
          </cell>
        </row>
        <row r="146">
          <cell r="B146" t="str">
            <v>Lesotho</v>
          </cell>
          <cell r="C146" t="str">
            <v>LS</v>
          </cell>
          <cell r="D146">
            <v>450</v>
          </cell>
          <cell r="E146">
            <v>300</v>
          </cell>
          <cell r="F146">
            <v>250</v>
          </cell>
          <cell r="G146">
            <v>125</v>
          </cell>
          <cell r="H146">
            <v>126</v>
          </cell>
        </row>
        <row r="147">
          <cell r="B147" t="str">
            <v>Liberia</v>
          </cell>
          <cell r="C147" t="str">
            <v>LR</v>
          </cell>
          <cell r="D147">
            <v>450</v>
          </cell>
          <cell r="E147">
            <v>300</v>
          </cell>
          <cell r="F147">
            <v>250</v>
          </cell>
          <cell r="G147">
            <v>125</v>
          </cell>
          <cell r="H147">
            <v>196</v>
          </cell>
        </row>
        <row r="148">
          <cell r="B148" t="str">
            <v>Libyan Arab Jamahiriya</v>
          </cell>
          <cell r="C148" t="str">
            <v>LY</v>
          </cell>
          <cell r="D148">
            <v>450</v>
          </cell>
          <cell r="E148">
            <v>300</v>
          </cell>
          <cell r="F148">
            <v>250</v>
          </cell>
          <cell r="G148">
            <v>125</v>
          </cell>
          <cell r="H148">
            <v>169</v>
          </cell>
        </row>
        <row r="149">
          <cell r="B149" t="str">
            <v>Macao</v>
          </cell>
          <cell r="C149" t="str">
            <v>MO</v>
          </cell>
          <cell r="D149">
            <v>450</v>
          </cell>
          <cell r="E149">
            <v>300</v>
          </cell>
          <cell r="F149">
            <v>250</v>
          </cell>
          <cell r="G149">
            <v>125</v>
          </cell>
          <cell r="H149">
            <v>196</v>
          </cell>
        </row>
        <row r="150">
          <cell r="B150" t="str">
            <v>Madagascar</v>
          </cell>
          <cell r="C150" t="str">
            <v>MG</v>
          </cell>
          <cell r="D150">
            <v>450</v>
          </cell>
          <cell r="E150">
            <v>300</v>
          </cell>
          <cell r="F150">
            <v>250</v>
          </cell>
          <cell r="G150">
            <v>125</v>
          </cell>
          <cell r="H150">
            <v>196</v>
          </cell>
        </row>
        <row r="151">
          <cell r="B151" t="str">
            <v>Malawi</v>
          </cell>
          <cell r="C151" t="str">
            <v>MW</v>
          </cell>
          <cell r="D151">
            <v>450</v>
          </cell>
          <cell r="E151">
            <v>300</v>
          </cell>
          <cell r="F151">
            <v>250</v>
          </cell>
          <cell r="G151">
            <v>125</v>
          </cell>
          <cell r="H151">
            <v>209</v>
          </cell>
        </row>
        <row r="152">
          <cell r="B152" t="str">
            <v>Malaysia</v>
          </cell>
          <cell r="C152" t="str">
            <v>MY</v>
          </cell>
          <cell r="D152">
            <v>450</v>
          </cell>
          <cell r="E152">
            <v>300</v>
          </cell>
          <cell r="F152">
            <v>250</v>
          </cell>
          <cell r="G152">
            <v>125</v>
          </cell>
          <cell r="H152">
            <v>181</v>
          </cell>
        </row>
        <row r="153">
          <cell r="B153" t="str">
            <v>Maldives</v>
          </cell>
          <cell r="C153" t="str">
            <v>MV</v>
          </cell>
          <cell r="D153">
            <v>450</v>
          </cell>
          <cell r="E153">
            <v>300</v>
          </cell>
          <cell r="F153">
            <v>250</v>
          </cell>
          <cell r="G153">
            <v>125</v>
          </cell>
          <cell r="H153">
            <v>207</v>
          </cell>
        </row>
        <row r="154">
          <cell r="B154" t="str">
            <v>Mali</v>
          </cell>
          <cell r="C154" t="str">
            <v>ML</v>
          </cell>
          <cell r="D154">
            <v>450</v>
          </cell>
          <cell r="E154">
            <v>300</v>
          </cell>
          <cell r="F154">
            <v>250</v>
          </cell>
          <cell r="G154">
            <v>125</v>
          </cell>
          <cell r="H154">
            <v>228</v>
          </cell>
        </row>
        <row r="155">
          <cell r="B155" t="str">
            <v>Marshall Islands</v>
          </cell>
          <cell r="C155" t="str">
            <v>MH</v>
          </cell>
          <cell r="D155">
            <v>450</v>
          </cell>
          <cell r="E155">
            <v>300</v>
          </cell>
          <cell r="F155">
            <v>250</v>
          </cell>
          <cell r="G155">
            <v>125</v>
          </cell>
          <cell r="H155">
            <v>163</v>
          </cell>
        </row>
        <row r="156">
          <cell r="B156" t="str">
            <v>Mauritania</v>
          </cell>
          <cell r="C156" t="str">
            <v>MR</v>
          </cell>
          <cell r="D156">
            <v>450</v>
          </cell>
          <cell r="E156">
            <v>300</v>
          </cell>
          <cell r="F156">
            <v>250</v>
          </cell>
          <cell r="G156">
            <v>125</v>
          </cell>
          <cell r="H156">
            <v>137</v>
          </cell>
        </row>
        <row r="157">
          <cell r="B157" t="str">
            <v>Mauritius</v>
          </cell>
          <cell r="C157" t="str">
            <v>MU</v>
          </cell>
          <cell r="D157">
            <v>450</v>
          </cell>
          <cell r="E157">
            <v>300</v>
          </cell>
          <cell r="F157">
            <v>250</v>
          </cell>
          <cell r="G157">
            <v>125</v>
          </cell>
          <cell r="H157">
            <v>209</v>
          </cell>
        </row>
        <row r="158">
          <cell r="B158" t="str">
            <v>Mexico</v>
          </cell>
          <cell r="C158" t="str">
            <v>MX</v>
          </cell>
          <cell r="D158">
            <v>450</v>
          </cell>
          <cell r="E158">
            <v>300</v>
          </cell>
          <cell r="F158">
            <v>250</v>
          </cell>
          <cell r="G158">
            <v>125</v>
          </cell>
          <cell r="H158">
            <v>249</v>
          </cell>
        </row>
        <row r="159">
          <cell r="B159" t="str">
            <v>Micronesia, Federated States Of</v>
          </cell>
          <cell r="C159" t="str">
            <v>FM</v>
          </cell>
          <cell r="D159">
            <v>450</v>
          </cell>
          <cell r="E159">
            <v>300</v>
          </cell>
          <cell r="F159">
            <v>250</v>
          </cell>
          <cell r="G159">
            <v>125</v>
          </cell>
          <cell r="H159">
            <v>143</v>
          </cell>
        </row>
        <row r="160">
          <cell r="B160" t="str">
            <v>Moldova, Republic Of</v>
          </cell>
          <cell r="C160" t="str">
            <v>MD</v>
          </cell>
          <cell r="D160">
            <v>450</v>
          </cell>
          <cell r="E160">
            <v>300</v>
          </cell>
          <cell r="F160">
            <v>250</v>
          </cell>
          <cell r="G160">
            <v>125</v>
          </cell>
          <cell r="H160">
            <v>182</v>
          </cell>
        </row>
        <row r="161">
          <cell r="B161" t="str">
            <v>Monaco</v>
          </cell>
          <cell r="C161" t="str">
            <v>MC</v>
          </cell>
          <cell r="D161">
            <v>450</v>
          </cell>
          <cell r="E161">
            <v>300</v>
          </cell>
          <cell r="F161">
            <v>250</v>
          </cell>
          <cell r="G161">
            <v>125</v>
          </cell>
          <cell r="H161">
            <v>268</v>
          </cell>
        </row>
        <row r="162">
          <cell r="B162" t="str">
            <v>Mongolia</v>
          </cell>
          <cell r="C162" t="str">
            <v>MN</v>
          </cell>
          <cell r="D162">
            <v>450</v>
          </cell>
          <cell r="E162">
            <v>300</v>
          </cell>
          <cell r="F162">
            <v>250</v>
          </cell>
          <cell r="G162">
            <v>125</v>
          </cell>
          <cell r="H162">
            <v>164</v>
          </cell>
        </row>
        <row r="163">
          <cell r="B163" t="str">
            <v>Morocco</v>
          </cell>
          <cell r="C163" t="str">
            <v>MA</v>
          </cell>
          <cell r="D163">
            <v>450</v>
          </cell>
          <cell r="E163">
            <v>300</v>
          </cell>
          <cell r="F163">
            <v>250</v>
          </cell>
          <cell r="G163">
            <v>125</v>
          </cell>
          <cell r="H163">
            <v>180</v>
          </cell>
        </row>
        <row r="164">
          <cell r="B164" t="str">
            <v>Mozambique</v>
          </cell>
          <cell r="C164" t="str">
            <v>MZ</v>
          </cell>
          <cell r="D164">
            <v>450</v>
          </cell>
          <cell r="E164">
            <v>300</v>
          </cell>
          <cell r="F164">
            <v>250</v>
          </cell>
          <cell r="G164">
            <v>125</v>
          </cell>
          <cell r="H164">
            <v>197</v>
          </cell>
        </row>
        <row r="165">
          <cell r="B165" t="str">
            <v>Myanmar</v>
          </cell>
          <cell r="C165" t="str">
            <v>MM</v>
          </cell>
          <cell r="D165">
            <v>450</v>
          </cell>
          <cell r="E165">
            <v>300</v>
          </cell>
          <cell r="F165">
            <v>250</v>
          </cell>
          <cell r="G165">
            <v>125</v>
          </cell>
          <cell r="H165">
            <v>158</v>
          </cell>
        </row>
        <row r="166">
          <cell r="B166" t="str">
            <v>Namibia</v>
          </cell>
          <cell r="C166" t="str">
            <v>NA</v>
          </cell>
          <cell r="D166">
            <v>450</v>
          </cell>
          <cell r="E166">
            <v>300</v>
          </cell>
          <cell r="F166">
            <v>250</v>
          </cell>
          <cell r="G166">
            <v>125</v>
          </cell>
          <cell r="H166">
            <v>127</v>
          </cell>
        </row>
        <row r="167">
          <cell r="B167" t="str">
            <v>Nauru</v>
          </cell>
          <cell r="C167" t="str">
            <v>NR</v>
          </cell>
          <cell r="D167">
            <v>450</v>
          </cell>
          <cell r="E167">
            <v>300</v>
          </cell>
          <cell r="F167">
            <v>250</v>
          </cell>
          <cell r="G167">
            <v>125</v>
          </cell>
          <cell r="H167">
            <v>144</v>
          </cell>
        </row>
        <row r="168">
          <cell r="B168" t="str">
            <v>Nepal</v>
          </cell>
          <cell r="C168" t="str">
            <v>NP</v>
          </cell>
          <cell r="D168">
            <v>450</v>
          </cell>
          <cell r="E168">
            <v>300</v>
          </cell>
          <cell r="F168">
            <v>250</v>
          </cell>
          <cell r="G168">
            <v>125</v>
          </cell>
          <cell r="H168">
            <v>122</v>
          </cell>
        </row>
        <row r="169">
          <cell r="B169" t="str">
            <v>New Zealand</v>
          </cell>
          <cell r="C169" t="str">
            <v>NZ</v>
          </cell>
          <cell r="D169">
            <v>450</v>
          </cell>
          <cell r="E169">
            <v>300</v>
          </cell>
          <cell r="F169">
            <v>250</v>
          </cell>
          <cell r="G169">
            <v>125</v>
          </cell>
          <cell r="H169">
            <v>283</v>
          </cell>
        </row>
        <row r="170">
          <cell r="B170" t="str">
            <v>Nicaragua</v>
          </cell>
          <cell r="C170" t="str">
            <v>NI</v>
          </cell>
          <cell r="D170">
            <v>450</v>
          </cell>
          <cell r="E170">
            <v>300</v>
          </cell>
          <cell r="F170">
            <v>250</v>
          </cell>
          <cell r="G170">
            <v>125</v>
          </cell>
          <cell r="H170">
            <v>136</v>
          </cell>
        </row>
        <row r="171">
          <cell r="B171" t="str">
            <v>Niger</v>
          </cell>
          <cell r="C171" t="str">
            <v>NE</v>
          </cell>
          <cell r="D171">
            <v>450</v>
          </cell>
          <cell r="E171">
            <v>300</v>
          </cell>
          <cell r="F171">
            <v>250</v>
          </cell>
          <cell r="G171">
            <v>125</v>
          </cell>
          <cell r="H171">
            <v>180</v>
          </cell>
        </row>
        <row r="172">
          <cell r="B172" t="str">
            <v>Nigeria</v>
          </cell>
          <cell r="C172" t="str">
            <v>NG</v>
          </cell>
          <cell r="D172">
            <v>450</v>
          </cell>
          <cell r="E172">
            <v>300</v>
          </cell>
          <cell r="F172">
            <v>250</v>
          </cell>
          <cell r="G172">
            <v>125</v>
          </cell>
          <cell r="H172">
            <v>219</v>
          </cell>
        </row>
        <row r="173">
          <cell r="B173" t="str">
            <v>Niue</v>
          </cell>
          <cell r="C173" t="str">
            <v>NU</v>
          </cell>
          <cell r="D173">
            <v>450</v>
          </cell>
          <cell r="E173">
            <v>300</v>
          </cell>
          <cell r="F173">
            <v>250</v>
          </cell>
          <cell r="G173">
            <v>125</v>
          </cell>
          <cell r="H173">
            <v>128</v>
          </cell>
        </row>
        <row r="174">
          <cell r="B174" t="str">
            <v>Oman</v>
          </cell>
          <cell r="C174" t="str">
            <v>OM</v>
          </cell>
          <cell r="D174">
            <v>450</v>
          </cell>
          <cell r="E174">
            <v>300</v>
          </cell>
          <cell r="F174">
            <v>250</v>
          </cell>
          <cell r="G174">
            <v>125</v>
          </cell>
          <cell r="H174">
            <v>287</v>
          </cell>
        </row>
        <row r="175">
          <cell r="B175" t="str">
            <v>Pakistan</v>
          </cell>
          <cell r="C175" t="str">
            <v>PK</v>
          </cell>
          <cell r="D175">
            <v>450</v>
          </cell>
          <cell r="E175">
            <v>300</v>
          </cell>
          <cell r="F175">
            <v>250</v>
          </cell>
          <cell r="G175">
            <v>125</v>
          </cell>
          <cell r="H175">
            <v>167</v>
          </cell>
        </row>
        <row r="176">
          <cell r="B176" t="str">
            <v>Palau</v>
          </cell>
          <cell r="C176" t="str">
            <v>PW</v>
          </cell>
          <cell r="D176">
            <v>450</v>
          </cell>
          <cell r="E176">
            <v>300</v>
          </cell>
          <cell r="F176">
            <v>250</v>
          </cell>
          <cell r="G176">
            <v>125</v>
          </cell>
          <cell r="H176">
            <v>158</v>
          </cell>
        </row>
        <row r="177">
          <cell r="B177" t="str">
            <v>Panama</v>
          </cell>
          <cell r="C177" t="str">
            <v>PA</v>
          </cell>
          <cell r="D177">
            <v>450</v>
          </cell>
          <cell r="E177">
            <v>300</v>
          </cell>
          <cell r="F177">
            <v>250</v>
          </cell>
          <cell r="G177">
            <v>125</v>
          </cell>
          <cell r="H177">
            <v>193</v>
          </cell>
        </row>
        <row r="178">
          <cell r="B178" t="str">
            <v>Papua New Guinea</v>
          </cell>
          <cell r="C178" t="str">
            <v>PG</v>
          </cell>
          <cell r="D178">
            <v>450</v>
          </cell>
          <cell r="E178">
            <v>300</v>
          </cell>
          <cell r="F178">
            <v>250</v>
          </cell>
          <cell r="G178">
            <v>125</v>
          </cell>
          <cell r="H178">
            <v>427</v>
          </cell>
        </row>
        <row r="179">
          <cell r="B179" t="str">
            <v>Paraguay</v>
          </cell>
          <cell r="C179" t="str">
            <v>PY</v>
          </cell>
          <cell r="D179">
            <v>450</v>
          </cell>
          <cell r="E179">
            <v>300</v>
          </cell>
          <cell r="F179">
            <v>250</v>
          </cell>
          <cell r="G179">
            <v>125</v>
          </cell>
          <cell r="H179">
            <v>188</v>
          </cell>
        </row>
        <row r="180">
          <cell r="B180" t="str">
            <v>Peru</v>
          </cell>
          <cell r="C180" t="str">
            <v>PE</v>
          </cell>
          <cell r="D180">
            <v>450</v>
          </cell>
          <cell r="E180">
            <v>300</v>
          </cell>
          <cell r="F180">
            <v>250</v>
          </cell>
          <cell r="G180">
            <v>125</v>
          </cell>
          <cell r="H180">
            <v>178</v>
          </cell>
        </row>
        <row r="181">
          <cell r="B181" t="str">
            <v>Philippines</v>
          </cell>
          <cell r="C181" t="str">
            <v>PH</v>
          </cell>
          <cell r="D181">
            <v>450</v>
          </cell>
          <cell r="E181">
            <v>300</v>
          </cell>
          <cell r="F181">
            <v>250</v>
          </cell>
          <cell r="G181">
            <v>125</v>
          </cell>
          <cell r="H181">
            <v>188</v>
          </cell>
        </row>
        <row r="182">
          <cell r="B182" t="str">
            <v>Puerto Rico</v>
          </cell>
          <cell r="C182" t="str">
            <v>PR</v>
          </cell>
          <cell r="D182">
            <v>450</v>
          </cell>
          <cell r="E182">
            <v>300</v>
          </cell>
          <cell r="F182">
            <v>250</v>
          </cell>
          <cell r="G182">
            <v>125</v>
          </cell>
          <cell r="H182">
            <v>245</v>
          </cell>
        </row>
        <row r="183">
          <cell r="B183" t="str">
            <v>Qatar</v>
          </cell>
          <cell r="C183" t="str">
            <v>QA</v>
          </cell>
          <cell r="D183">
            <v>450</v>
          </cell>
          <cell r="E183">
            <v>300</v>
          </cell>
          <cell r="F183">
            <v>250</v>
          </cell>
          <cell r="G183">
            <v>125</v>
          </cell>
          <cell r="H183">
            <v>321</v>
          </cell>
        </row>
        <row r="184">
          <cell r="B184" t="str">
            <v>Russian Federation</v>
          </cell>
          <cell r="C184" t="str">
            <v>RU</v>
          </cell>
          <cell r="D184">
            <v>450</v>
          </cell>
          <cell r="E184">
            <v>300</v>
          </cell>
          <cell r="F184">
            <v>250</v>
          </cell>
          <cell r="G184">
            <v>125</v>
          </cell>
          <cell r="H184">
            <v>435</v>
          </cell>
        </row>
        <row r="185">
          <cell r="B185" t="str">
            <v>Rwanda</v>
          </cell>
          <cell r="C185" t="str">
            <v>RW</v>
          </cell>
          <cell r="D185">
            <v>450</v>
          </cell>
          <cell r="E185">
            <v>300</v>
          </cell>
          <cell r="F185">
            <v>250</v>
          </cell>
          <cell r="G185">
            <v>125</v>
          </cell>
          <cell r="H185">
            <v>248</v>
          </cell>
        </row>
        <row r="186">
          <cell r="B186" t="str">
            <v>Saint Kitts And Nevis</v>
          </cell>
          <cell r="C186" t="str">
            <v>KN</v>
          </cell>
          <cell r="D186">
            <v>450</v>
          </cell>
          <cell r="E186">
            <v>300</v>
          </cell>
          <cell r="F186">
            <v>250</v>
          </cell>
          <cell r="G186">
            <v>125</v>
          </cell>
          <cell r="H186">
            <v>206</v>
          </cell>
        </row>
        <row r="187">
          <cell r="B187" t="str">
            <v>Saint Lucia</v>
          </cell>
          <cell r="C187" t="str">
            <v>LC</v>
          </cell>
          <cell r="D187">
            <v>450</v>
          </cell>
          <cell r="E187">
            <v>300</v>
          </cell>
          <cell r="F187">
            <v>250</v>
          </cell>
          <cell r="G187">
            <v>125</v>
          </cell>
          <cell r="H187">
            <v>226</v>
          </cell>
        </row>
        <row r="188">
          <cell r="B188" t="str">
            <v>Saint Vincent And The Grenadines</v>
          </cell>
          <cell r="C188" t="str">
            <v>VC</v>
          </cell>
          <cell r="D188">
            <v>450</v>
          </cell>
          <cell r="E188">
            <v>300</v>
          </cell>
          <cell r="F188">
            <v>250</v>
          </cell>
          <cell r="G188">
            <v>125</v>
          </cell>
          <cell r="H188">
            <v>226</v>
          </cell>
        </row>
        <row r="189">
          <cell r="B189" t="str">
            <v>Samoa</v>
          </cell>
          <cell r="C189" t="str">
            <v>WS</v>
          </cell>
          <cell r="D189">
            <v>450</v>
          </cell>
          <cell r="E189">
            <v>300</v>
          </cell>
          <cell r="F189">
            <v>250</v>
          </cell>
          <cell r="G189">
            <v>125</v>
          </cell>
          <cell r="H189">
            <v>138</v>
          </cell>
        </row>
        <row r="190">
          <cell r="B190" t="str">
            <v>Sao Tome And Principe</v>
          </cell>
          <cell r="C190" t="str">
            <v>ST</v>
          </cell>
          <cell r="D190">
            <v>450</v>
          </cell>
          <cell r="E190">
            <v>300</v>
          </cell>
          <cell r="F190">
            <v>250</v>
          </cell>
          <cell r="G190">
            <v>125</v>
          </cell>
          <cell r="H190">
            <v>272</v>
          </cell>
        </row>
        <row r="191">
          <cell r="B191" t="str">
            <v>Saudi Arabia</v>
          </cell>
          <cell r="C191" t="str">
            <v>SA</v>
          </cell>
          <cell r="D191">
            <v>450</v>
          </cell>
          <cell r="E191">
            <v>300</v>
          </cell>
          <cell r="F191">
            <v>250</v>
          </cell>
          <cell r="G191">
            <v>125</v>
          </cell>
          <cell r="H191">
            <v>335</v>
          </cell>
        </row>
        <row r="192">
          <cell r="B192" t="str">
            <v>Senegal</v>
          </cell>
          <cell r="C192" t="str">
            <v>SN</v>
          </cell>
          <cell r="D192">
            <v>450</v>
          </cell>
          <cell r="E192">
            <v>300</v>
          </cell>
          <cell r="F192">
            <v>250</v>
          </cell>
          <cell r="G192">
            <v>125</v>
          </cell>
          <cell r="H192">
            <v>225</v>
          </cell>
        </row>
        <row r="193">
          <cell r="B193" t="str">
            <v>Seychelles</v>
          </cell>
          <cell r="C193" t="str">
            <v>SC</v>
          </cell>
          <cell r="D193">
            <v>450</v>
          </cell>
          <cell r="E193">
            <v>300</v>
          </cell>
          <cell r="F193">
            <v>250</v>
          </cell>
          <cell r="G193">
            <v>125</v>
          </cell>
          <cell r="H193">
            <v>261</v>
          </cell>
        </row>
        <row r="194">
          <cell r="B194" t="str">
            <v>Sierra Leone</v>
          </cell>
          <cell r="C194" t="str">
            <v>SL</v>
          </cell>
          <cell r="D194">
            <v>450</v>
          </cell>
          <cell r="E194">
            <v>300</v>
          </cell>
          <cell r="F194">
            <v>250</v>
          </cell>
          <cell r="G194">
            <v>125</v>
          </cell>
          <cell r="H194">
            <v>225</v>
          </cell>
        </row>
        <row r="195">
          <cell r="B195" t="str">
            <v>Singapore</v>
          </cell>
          <cell r="C195" t="str">
            <v>SG</v>
          </cell>
          <cell r="D195">
            <v>450</v>
          </cell>
          <cell r="E195">
            <v>300</v>
          </cell>
          <cell r="F195">
            <v>250</v>
          </cell>
          <cell r="G195">
            <v>125</v>
          </cell>
          <cell r="H195">
            <v>340</v>
          </cell>
        </row>
        <row r="196">
          <cell r="B196" t="str">
            <v>Solomon Islands</v>
          </cell>
          <cell r="C196" t="str">
            <v>SB</v>
          </cell>
          <cell r="D196">
            <v>450</v>
          </cell>
          <cell r="E196">
            <v>300</v>
          </cell>
          <cell r="F196">
            <v>250</v>
          </cell>
          <cell r="G196">
            <v>125</v>
          </cell>
          <cell r="H196">
            <v>151</v>
          </cell>
        </row>
        <row r="197">
          <cell r="B197" t="str">
            <v>Somalia</v>
          </cell>
          <cell r="C197" t="str">
            <v>SO</v>
          </cell>
          <cell r="D197">
            <v>450</v>
          </cell>
          <cell r="E197">
            <v>300</v>
          </cell>
          <cell r="F197">
            <v>250</v>
          </cell>
          <cell r="G197">
            <v>125</v>
          </cell>
          <cell r="H197">
            <v>118</v>
          </cell>
        </row>
        <row r="198">
          <cell r="B198" t="str">
            <v>South Africa</v>
          </cell>
          <cell r="C198" t="str">
            <v>ZA</v>
          </cell>
          <cell r="D198">
            <v>450</v>
          </cell>
          <cell r="E198">
            <v>300</v>
          </cell>
          <cell r="F198">
            <v>250</v>
          </cell>
          <cell r="G198">
            <v>125</v>
          </cell>
          <cell r="H198">
            <v>210</v>
          </cell>
        </row>
        <row r="199">
          <cell r="B199" t="str">
            <v>Sri Lanka</v>
          </cell>
          <cell r="C199" t="str">
            <v>LK</v>
          </cell>
          <cell r="D199">
            <v>450</v>
          </cell>
          <cell r="E199">
            <v>300</v>
          </cell>
          <cell r="F199">
            <v>250</v>
          </cell>
          <cell r="G199">
            <v>125</v>
          </cell>
          <cell r="H199">
            <v>158</v>
          </cell>
        </row>
        <row r="200">
          <cell r="B200" t="str">
            <v>Sudan</v>
          </cell>
          <cell r="C200" t="str">
            <v>SD</v>
          </cell>
          <cell r="D200">
            <v>450</v>
          </cell>
          <cell r="E200">
            <v>300</v>
          </cell>
          <cell r="F200">
            <v>250</v>
          </cell>
          <cell r="G200">
            <v>125</v>
          </cell>
          <cell r="H200">
            <v>214</v>
          </cell>
        </row>
        <row r="201">
          <cell r="B201" t="str">
            <v>Suriname</v>
          </cell>
          <cell r="C201" t="str">
            <v>SR</v>
          </cell>
          <cell r="D201">
            <v>450</v>
          </cell>
          <cell r="E201">
            <v>300</v>
          </cell>
          <cell r="F201">
            <v>250</v>
          </cell>
          <cell r="G201">
            <v>125</v>
          </cell>
          <cell r="H201">
            <v>158</v>
          </cell>
        </row>
        <row r="202">
          <cell r="B202" t="str">
            <v>Swaziland</v>
          </cell>
          <cell r="C202" t="str">
            <v>SZ</v>
          </cell>
          <cell r="D202">
            <v>450</v>
          </cell>
          <cell r="E202">
            <v>300</v>
          </cell>
          <cell r="F202">
            <v>250</v>
          </cell>
          <cell r="G202">
            <v>125</v>
          </cell>
          <cell r="H202">
            <v>175</v>
          </cell>
        </row>
        <row r="203">
          <cell r="B203" t="str">
            <v>Syrian Arab Republic</v>
          </cell>
          <cell r="C203" t="str">
            <v>SY</v>
          </cell>
          <cell r="D203">
            <v>450</v>
          </cell>
          <cell r="E203">
            <v>300</v>
          </cell>
          <cell r="F203">
            <v>250</v>
          </cell>
          <cell r="G203">
            <v>125</v>
          </cell>
          <cell r="H203">
            <v>271</v>
          </cell>
        </row>
        <row r="204">
          <cell r="B204" t="str">
            <v>Tajikistan</v>
          </cell>
          <cell r="C204" t="str">
            <v>TJ</v>
          </cell>
          <cell r="D204">
            <v>450</v>
          </cell>
          <cell r="E204">
            <v>300</v>
          </cell>
          <cell r="F204">
            <v>250</v>
          </cell>
          <cell r="G204">
            <v>125</v>
          </cell>
          <cell r="H204">
            <v>145</v>
          </cell>
        </row>
        <row r="205">
          <cell r="B205" t="str">
            <v>Tanzania, United Republic Of</v>
          </cell>
          <cell r="C205" t="str">
            <v>TZ</v>
          </cell>
          <cell r="D205">
            <v>450</v>
          </cell>
          <cell r="E205">
            <v>300</v>
          </cell>
          <cell r="F205">
            <v>250</v>
          </cell>
          <cell r="G205">
            <v>125</v>
          </cell>
          <cell r="H205">
            <v>229</v>
          </cell>
        </row>
        <row r="206">
          <cell r="B206" t="str">
            <v>Thailand</v>
          </cell>
          <cell r="C206" t="str">
            <v>TH</v>
          </cell>
          <cell r="D206">
            <v>450</v>
          </cell>
          <cell r="E206">
            <v>300</v>
          </cell>
          <cell r="F206">
            <v>250</v>
          </cell>
          <cell r="G206">
            <v>125</v>
          </cell>
          <cell r="H206">
            <v>176</v>
          </cell>
        </row>
        <row r="207">
          <cell r="B207" t="str">
            <v>Timor-Leste</v>
          </cell>
          <cell r="C207" t="str">
            <v>TL</v>
          </cell>
          <cell r="D207">
            <v>450</v>
          </cell>
          <cell r="E207">
            <v>300</v>
          </cell>
          <cell r="F207">
            <v>250</v>
          </cell>
          <cell r="G207">
            <v>125</v>
          </cell>
          <cell r="H207">
            <v>148</v>
          </cell>
        </row>
        <row r="208">
          <cell r="B208" t="str">
            <v>Togo</v>
          </cell>
          <cell r="C208" t="str">
            <v>TG</v>
          </cell>
          <cell r="D208">
            <v>450</v>
          </cell>
          <cell r="E208">
            <v>300</v>
          </cell>
          <cell r="F208">
            <v>250</v>
          </cell>
          <cell r="G208">
            <v>125</v>
          </cell>
          <cell r="H208">
            <v>176</v>
          </cell>
        </row>
        <row r="209">
          <cell r="B209" t="str">
            <v>Tokelau</v>
          </cell>
          <cell r="C209" t="str">
            <v>TK</v>
          </cell>
          <cell r="D209">
            <v>450</v>
          </cell>
          <cell r="E209">
            <v>300</v>
          </cell>
          <cell r="F209">
            <v>250</v>
          </cell>
          <cell r="G209">
            <v>125</v>
          </cell>
          <cell r="H209">
            <v>59</v>
          </cell>
        </row>
        <row r="210">
          <cell r="B210" t="str">
            <v>Tonga</v>
          </cell>
          <cell r="C210" t="str">
            <v>TO</v>
          </cell>
          <cell r="D210">
            <v>450</v>
          </cell>
          <cell r="E210">
            <v>300</v>
          </cell>
          <cell r="F210">
            <v>250</v>
          </cell>
          <cell r="G210">
            <v>125</v>
          </cell>
          <cell r="H210">
            <v>243</v>
          </cell>
        </row>
        <row r="211">
          <cell r="B211" t="str">
            <v>Trinidad And Tobago</v>
          </cell>
          <cell r="C211" t="str">
            <v>TT</v>
          </cell>
          <cell r="D211">
            <v>450</v>
          </cell>
          <cell r="E211">
            <v>300</v>
          </cell>
          <cell r="F211">
            <v>250</v>
          </cell>
          <cell r="G211">
            <v>125</v>
          </cell>
          <cell r="H211">
            <v>263</v>
          </cell>
        </row>
        <row r="212">
          <cell r="B212" t="str">
            <v>Tunisia</v>
          </cell>
          <cell r="C212" t="str">
            <v>TN</v>
          </cell>
          <cell r="D212">
            <v>450</v>
          </cell>
          <cell r="E212">
            <v>300</v>
          </cell>
          <cell r="F212">
            <v>250</v>
          </cell>
          <cell r="G212">
            <v>125</v>
          </cell>
          <cell r="H212">
            <v>172</v>
          </cell>
        </row>
        <row r="213">
          <cell r="B213" t="str">
            <v>Turkmenistan</v>
          </cell>
          <cell r="C213" t="str">
            <v>TM</v>
          </cell>
          <cell r="D213">
            <v>450</v>
          </cell>
          <cell r="E213">
            <v>300</v>
          </cell>
          <cell r="F213">
            <v>250</v>
          </cell>
          <cell r="G213">
            <v>125</v>
          </cell>
          <cell r="H213">
            <v>157</v>
          </cell>
        </row>
        <row r="214">
          <cell r="B214" t="str">
            <v>Tuvalu</v>
          </cell>
          <cell r="C214" t="str">
            <v>TV</v>
          </cell>
          <cell r="D214">
            <v>450</v>
          </cell>
          <cell r="E214">
            <v>300</v>
          </cell>
          <cell r="F214">
            <v>250</v>
          </cell>
          <cell r="G214">
            <v>125</v>
          </cell>
          <cell r="H214">
            <v>94</v>
          </cell>
        </row>
        <row r="215">
          <cell r="B215" t="str">
            <v>Uganda</v>
          </cell>
          <cell r="C215" t="str">
            <v>UG</v>
          </cell>
          <cell r="D215">
            <v>450</v>
          </cell>
          <cell r="E215">
            <v>300</v>
          </cell>
          <cell r="F215">
            <v>250</v>
          </cell>
          <cell r="G215">
            <v>125</v>
          </cell>
          <cell r="H215">
            <v>212</v>
          </cell>
        </row>
        <row r="216">
          <cell r="B216" t="str">
            <v>Ukraine</v>
          </cell>
          <cell r="C216" t="str">
            <v>UA</v>
          </cell>
          <cell r="D216">
            <v>450</v>
          </cell>
          <cell r="E216">
            <v>300</v>
          </cell>
          <cell r="F216">
            <v>250</v>
          </cell>
          <cell r="G216">
            <v>125</v>
          </cell>
          <cell r="H216">
            <v>334</v>
          </cell>
        </row>
        <row r="217">
          <cell r="B217" t="str">
            <v>United Arab Emirates</v>
          </cell>
          <cell r="C217" t="str">
            <v>AE</v>
          </cell>
          <cell r="D217">
            <v>450</v>
          </cell>
          <cell r="E217">
            <v>300</v>
          </cell>
          <cell r="F217">
            <v>250</v>
          </cell>
          <cell r="G217">
            <v>125</v>
          </cell>
          <cell r="H217">
            <v>275</v>
          </cell>
        </row>
        <row r="218">
          <cell r="B218" t="str">
            <v>United States of America</v>
          </cell>
          <cell r="C218" t="str">
            <v>US</v>
          </cell>
          <cell r="D218">
            <v>450</v>
          </cell>
          <cell r="E218">
            <v>300</v>
          </cell>
          <cell r="F218">
            <v>250</v>
          </cell>
          <cell r="G218">
            <v>125</v>
          </cell>
          <cell r="H218">
            <v>292</v>
          </cell>
        </row>
        <row r="219">
          <cell r="B219" t="str">
            <v>Uruguay</v>
          </cell>
          <cell r="C219" t="str">
            <v>UY</v>
          </cell>
          <cell r="D219">
            <v>450</v>
          </cell>
          <cell r="E219">
            <v>300</v>
          </cell>
          <cell r="F219">
            <v>250</v>
          </cell>
          <cell r="G219">
            <v>125</v>
          </cell>
          <cell r="H219">
            <v>222</v>
          </cell>
        </row>
        <row r="220">
          <cell r="B220" t="str">
            <v>Uzbekistan</v>
          </cell>
          <cell r="C220" t="str">
            <v>UZ</v>
          </cell>
          <cell r="D220">
            <v>450</v>
          </cell>
          <cell r="E220">
            <v>300</v>
          </cell>
          <cell r="F220">
            <v>250</v>
          </cell>
          <cell r="G220">
            <v>125</v>
          </cell>
          <cell r="H220">
            <v>209</v>
          </cell>
        </row>
        <row r="221">
          <cell r="B221" t="str">
            <v>Vanuatu</v>
          </cell>
          <cell r="C221" t="str">
            <v>VU</v>
          </cell>
          <cell r="D221">
            <v>450</v>
          </cell>
          <cell r="E221">
            <v>300</v>
          </cell>
          <cell r="F221">
            <v>250</v>
          </cell>
          <cell r="G221">
            <v>125</v>
          </cell>
          <cell r="H221">
            <v>211</v>
          </cell>
        </row>
        <row r="222">
          <cell r="B222" t="str">
            <v>Venezuela, Bolivarian Republic Of</v>
          </cell>
          <cell r="C222" t="str">
            <v>VE</v>
          </cell>
          <cell r="D222">
            <v>450</v>
          </cell>
          <cell r="E222">
            <v>300</v>
          </cell>
          <cell r="F222">
            <v>250</v>
          </cell>
          <cell r="G222">
            <v>125</v>
          </cell>
          <cell r="H222">
            <v>337</v>
          </cell>
        </row>
        <row r="223">
          <cell r="B223" t="str">
            <v>Viet Nam</v>
          </cell>
          <cell r="C223" t="str">
            <v>VN</v>
          </cell>
          <cell r="D223">
            <v>450</v>
          </cell>
          <cell r="E223">
            <v>300</v>
          </cell>
          <cell r="F223">
            <v>250</v>
          </cell>
          <cell r="G223">
            <v>125</v>
          </cell>
          <cell r="H223">
            <v>132</v>
          </cell>
        </row>
        <row r="224">
          <cell r="B224" t="str">
            <v>Virgin Islands, U.S.</v>
          </cell>
          <cell r="C224" t="str">
            <v>VI</v>
          </cell>
          <cell r="D224">
            <v>450</v>
          </cell>
          <cell r="E224">
            <v>300</v>
          </cell>
          <cell r="F224">
            <v>250</v>
          </cell>
          <cell r="G224">
            <v>125</v>
          </cell>
          <cell r="H224">
            <v>261</v>
          </cell>
        </row>
        <row r="225">
          <cell r="B225" t="str">
            <v>West Bank and Gaza Strip</v>
          </cell>
          <cell r="C225" t="str">
            <v>PS</v>
          </cell>
          <cell r="D225">
            <v>450</v>
          </cell>
          <cell r="E225">
            <v>300</v>
          </cell>
          <cell r="F225">
            <v>250</v>
          </cell>
          <cell r="G225">
            <v>125</v>
          </cell>
          <cell r="H225">
            <v>139</v>
          </cell>
        </row>
        <row r="226">
          <cell r="B226" t="str">
            <v>Yemen</v>
          </cell>
          <cell r="C226" t="str">
            <v>YE</v>
          </cell>
          <cell r="D226">
            <v>450</v>
          </cell>
          <cell r="E226">
            <v>300</v>
          </cell>
          <cell r="F226">
            <v>250</v>
          </cell>
          <cell r="G226">
            <v>125</v>
          </cell>
          <cell r="H226">
            <v>164</v>
          </cell>
        </row>
        <row r="227">
          <cell r="B227" t="str">
            <v>Zambia</v>
          </cell>
          <cell r="C227" t="str">
            <v>ZM</v>
          </cell>
          <cell r="D227">
            <v>450</v>
          </cell>
          <cell r="E227">
            <v>300</v>
          </cell>
          <cell r="F227">
            <v>250</v>
          </cell>
          <cell r="G227">
            <v>125</v>
          </cell>
          <cell r="H227">
            <v>230</v>
          </cell>
        </row>
        <row r="228">
          <cell r="B228" t="str">
            <v>Zimbabwe</v>
          </cell>
          <cell r="C228" t="str">
            <v>ZM</v>
          </cell>
          <cell r="D228">
            <v>450</v>
          </cell>
          <cell r="E228">
            <v>300</v>
          </cell>
          <cell r="F228">
            <v>250</v>
          </cell>
          <cell r="G228">
            <v>125</v>
          </cell>
          <cell r="H228">
            <v>141</v>
          </cell>
        </row>
        <row r="229">
          <cell r="B229" t="str">
            <v>Other</v>
          </cell>
          <cell r="C229" t="str">
            <v>OT</v>
          </cell>
          <cell r="D229">
            <v>450</v>
          </cell>
          <cell r="E229">
            <v>300</v>
          </cell>
          <cell r="F229">
            <v>250</v>
          </cell>
          <cell r="G229">
            <v>125</v>
          </cell>
          <cell r="H229">
            <v>200</v>
          </cell>
        </row>
      </sheetData>
      <sheetData sheetId="13">
        <row r="6">
          <cell r="A6" t="str">
            <v xml:space="preserve">Comenius Multilateral Projects </v>
          </cell>
        </row>
        <row r="7">
          <cell r="A7" t="str">
            <v xml:space="preserve">Comenius Multilateral Networks </v>
          </cell>
        </row>
        <row r="8">
          <cell r="A8" t="str">
            <v>Comenius Accompanying Measures</v>
          </cell>
        </row>
        <row r="9">
          <cell r="A9" t="str">
            <v>Erasmus Multilateral Projects (minimum duration 24 months)</v>
          </cell>
        </row>
        <row r="10">
          <cell r="A10" t="str">
            <v>Erasmus Multilateral Projects - Knowledge Alliances  (only 24 months, duration is fixed)</v>
          </cell>
        </row>
        <row r="11">
          <cell r="A11" t="str">
            <v xml:space="preserve">Erasmus Multilateral Networks </v>
          </cell>
        </row>
        <row r="12">
          <cell r="A12" t="str">
            <v>Erasmus Accompanying Measures</v>
          </cell>
        </row>
        <row r="13">
          <cell r="A13" t="str">
            <v xml:space="preserve">Leonardo da Vinci Multilateral Projects for Development of Innovation </v>
          </cell>
        </row>
        <row r="14">
          <cell r="A14" t="str">
            <v xml:space="preserve">Leonardo da Vinci Multilateral Networks </v>
          </cell>
        </row>
        <row r="15">
          <cell r="A15" t="str">
            <v>Leonardo da Vinci Accompanying Measures</v>
          </cell>
        </row>
        <row r="16">
          <cell r="A16" t="str">
            <v xml:space="preserve">Grundtvig Multilateral Projects </v>
          </cell>
        </row>
        <row r="17">
          <cell r="A17" t="str">
            <v xml:space="preserve">Grundtvig Multilateral Networks </v>
          </cell>
        </row>
        <row r="18">
          <cell r="A18" t="str">
            <v>Grundtvig Accompanying Measures</v>
          </cell>
        </row>
        <row r="19">
          <cell r="A19" t="str">
            <v xml:space="preserve">Key Activity 1 Roma Multilateral projects </v>
          </cell>
        </row>
        <row r="20">
          <cell r="A20" t="str">
            <v xml:space="preserve">Key Activity 1 Roma Networks </v>
          </cell>
        </row>
        <row r="21">
          <cell r="A21" t="str">
            <v xml:space="preserve">Key Activity 1 Multilateral Networks </v>
          </cell>
        </row>
        <row r="22">
          <cell r="A22" t="str">
            <v>Key Activity 2 Multilateral Projects</v>
          </cell>
        </row>
        <row r="23">
          <cell r="A23" t="str">
            <v>Key Activity 2 Multilateral Networks</v>
          </cell>
        </row>
        <row r="24">
          <cell r="A24" t="str">
            <v>Key Activity 2 Accompanying Measures</v>
          </cell>
        </row>
        <row r="25">
          <cell r="A25" t="str">
            <v>Key Activity 3 Multilateral Projects</v>
          </cell>
        </row>
        <row r="26">
          <cell r="A26" t="str">
            <v xml:space="preserve">Key Activity 3 Multilateral Networks </v>
          </cell>
        </row>
        <row r="27">
          <cell r="A27" t="str">
            <v>Key Activity 4 Multilateral Projects</v>
          </cell>
        </row>
      </sheetData>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Plan1"/>
      <sheetName val="EQUIPE"/>
      <sheetName val="RES.1"/>
      <sheetName val="DHT (2)"/>
      <sheetName val="DHT"/>
      <sheetName val="RESUMO"/>
    </sheetNames>
    <sheetDataSet>
      <sheetData sheetId="0">
        <row r="38">
          <cell r="B38" t="str">
            <v>#DIG.</v>
          </cell>
        </row>
        <row r="39">
          <cell r="B39" t="str">
            <v>APOIO</v>
          </cell>
        </row>
        <row r="40">
          <cell r="B40" t="str">
            <v>APOIO A-300</v>
          </cell>
        </row>
        <row r="41">
          <cell r="B41" t="str">
            <v>PAR. A-300</v>
          </cell>
        </row>
        <row r="42">
          <cell r="B42" t="str">
            <v>PAR. A-300_HH</v>
          </cell>
        </row>
        <row r="43">
          <cell r="B43" t="str">
            <v>BA-4102</v>
          </cell>
        </row>
        <row r="44">
          <cell r="B44" t="str">
            <v>BA-4102_HH</v>
          </cell>
        </row>
        <row r="45">
          <cell r="B45" t="str">
            <v>APOIO ADM</v>
          </cell>
        </row>
        <row r="46">
          <cell r="B46" t="str">
            <v>APOIO À CIVIL</v>
          </cell>
        </row>
        <row r="47">
          <cell r="B47" t="str">
            <v>APOIO CIVIL UO-II</v>
          </cell>
        </row>
        <row r="48">
          <cell r="B48" t="str">
            <v>ASE</v>
          </cell>
        </row>
        <row r="49">
          <cell r="B49" t="str">
            <v>BA-1103</v>
          </cell>
        </row>
        <row r="50">
          <cell r="B50" t="str">
            <v>BA-1101</v>
          </cell>
        </row>
        <row r="51">
          <cell r="B51" t="str">
            <v>BA-1101_HH</v>
          </cell>
        </row>
        <row r="52">
          <cell r="B52" t="str">
            <v>CENTRAL CAMAÇARI</v>
          </cell>
        </row>
        <row r="53">
          <cell r="B53" t="str">
            <v>DA-2351 B</v>
          </cell>
        </row>
        <row r="54">
          <cell r="B54" t="str">
            <v>DA-4406</v>
          </cell>
        </row>
        <row r="55">
          <cell r="B55" t="str">
            <v>DA-5208</v>
          </cell>
        </row>
        <row r="56">
          <cell r="B56" t="str">
            <v>DA-5258</v>
          </cell>
        </row>
        <row r="57">
          <cell r="B57" t="str">
            <v>A-2300</v>
          </cell>
        </row>
        <row r="58">
          <cell r="B58" t="str">
            <v>DEP</v>
          </cell>
        </row>
        <row r="59">
          <cell r="B59" t="str">
            <v>DTG</v>
          </cell>
        </row>
        <row r="60">
          <cell r="B60" t="str">
            <v>DTG FORNOS</v>
          </cell>
        </row>
        <row r="61">
          <cell r="B61" t="str">
            <v>DTG REC´s 2017</v>
          </cell>
        </row>
        <row r="62">
          <cell r="B62" t="str">
            <v>DTG REC´s 2018</v>
          </cell>
        </row>
        <row r="63">
          <cell r="B63" t="str">
            <v>DTG TIB</v>
          </cell>
        </row>
        <row r="64">
          <cell r="B64" t="str">
            <v>DTG UA</v>
          </cell>
        </row>
        <row r="65">
          <cell r="B65" t="str">
            <v>DTG UA-III</v>
          </cell>
        </row>
        <row r="66">
          <cell r="B66" t="str">
            <v>DTG UO</v>
          </cell>
        </row>
        <row r="67">
          <cell r="B67" t="str">
            <v>DTP ( FIBRAS )</v>
          </cell>
        </row>
        <row r="68">
          <cell r="B68" t="str">
            <v>EA-4501 A</v>
          </cell>
        </row>
        <row r="69">
          <cell r="B69" t="str">
            <v>EF-1900 B</v>
          </cell>
        </row>
        <row r="70">
          <cell r="B70" t="str">
            <v>EF-1900 I</v>
          </cell>
        </row>
        <row r="71">
          <cell r="B71" t="str">
            <v>EF-1900A</v>
          </cell>
        </row>
        <row r="72">
          <cell r="B72" t="str">
            <v>EF-1900B</v>
          </cell>
        </row>
        <row r="73">
          <cell r="B73" t="str">
            <v>EQUIPE TELHADO</v>
          </cell>
        </row>
        <row r="74">
          <cell r="B74" t="str">
            <v>EXTRA</v>
          </cell>
        </row>
        <row r="75">
          <cell r="B75" t="str">
            <v>FB-952 A</v>
          </cell>
        </row>
        <row r="76">
          <cell r="B76" t="str">
            <v>FB-952 A_MM</v>
          </cell>
        </row>
        <row r="77">
          <cell r="B77" t="str">
            <v>FB-952 B</v>
          </cell>
        </row>
        <row r="78">
          <cell r="B78" t="str">
            <v>FB-967</v>
          </cell>
        </row>
        <row r="79">
          <cell r="B79" t="str">
            <v>FB-966</v>
          </cell>
        </row>
        <row r="80">
          <cell r="B80" t="str">
            <v>FB-1002 X</v>
          </cell>
        </row>
        <row r="81">
          <cell r="B81" t="str">
            <v>FB-4061</v>
          </cell>
        </row>
        <row r="82">
          <cell r="B82" t="str">
            <v>FORNOS</v>
          </cell>
        </row>
        <row r="83">
          <cell r="B83" t="str">
            <v>GPA UA I</v>
          </cell>
        </row>
        <row r="84">
          <cell r="B84" t="str">
            <v>GPA UA II</v>
          </cell>
        </row>
        <row r="85">
          <cell r="B85" t="str">
            <v>GPA UO I</v>
          </cell>
        </row>
        <row r="86">
          <cell r="B86" t="str">
            <v>GPA UO II</v>
          </cell>
        </row>
        <row r="87">
          <cell r="B87" t="str">
            <v>GPA UTE</v>
          </cell>
        </row>
        <row r="88">
          <cell r="B88" t="str">
            <v>GV-5301 D</v>
          </cell>
        </row>
        <row r="89">
          <cell r="B89" t="str">
            <v>GV-5301 H_HH</v>
          </cell>
        </row>
        <row r="90">
          <cell r="B90" t="str">
            <v>GV-5301 D_HH</v>
          </cell>
        </row>
        <row r="91">
          <cell r="B91" t="str">
            <v>GV-5301 E</v>
          </cell>
        </row>
        <row r="92">
          <cell r="B92" t="str">
            <v>GV-5301 E_HH</v>
          </cell>
        </row>
        <row r="93">
          <cell r="B93" t="str">
            <v>GV-5301 H</v>
          </cell>
        </row>
        <row r="94">
          <cell r="B94" t="str">
            <v>INSP. CATÓDICA UO-I</v>
          </cell>
        </row>
        <row r="95">
          <cell r="B95" t="str">
            <v>INS-PARADA</v>
          </cell>
        </row>
        <row r="96">
          <cell r="B96" t="str">
            <v>INSPEÇÃO</v>
          </cell>
        </row>
        <row r="97">
          <cell r="B97" t="str">
            <v>INSPEÇÃO PRÉ-PARADA</v>
          </cell>
        </row>
        <row r="98">
          <cell r="B98" t="str">
            <v>ISOL. A-1000</v>
          </cell>
        </row>
        <row r="99">
          <cell r="B99" t="str">
            <v>LAB. UA-I</v>
          </cell>
        </row>
        <row r="100">
          <cell r="B100" t="str">
            <v>LINHA DE FACILIDADES</v>
          </cell>
        </row>
        <row r="101">
          <cell r="B101" t="str">
            <v>LINHA DE FW</v>
          </cell>
        </row>
        <row r="102">
          <cell r="B102" t="str">
            <v>LINHA DE V-15 EXTERNO</v>
          </cell>
        </row>
        <row r="103">
          <cell r="B103" t="str">
            <v>LINHA DE V-15 INTERNO</v>
          </cell>
        </row>
        <row r="104">
          <cell r="B104" t="str">
            <v>MB-5301G</v>
          </cell>
        </row>
        <row r="105">
          <cell r="B105" t="str">
            <v>NOTAS GM - EA-1142</v>
          </cell>
        </row>
        <row r="106">
          <cell r="B106" t="str">
            <v>NOTAS Z-3</v>
          </cell>
        </row>
        <row r="107">
          <cell r="B107" t="str">
            <v>PAR. UA-II 2018_HH</v>
          </cell>
        </row>
        <row r="108">
          <cell r="B108" t="str">
            <v>PARADA</v>
          </cell>
        </row>
        <row r="109">
          <cell r="B109" t="str">
            <v>PARADA (PJ)</v>
          </cell>
        </row>
        <row r="110">
          <cell r="B110" t="str">
            <v>PARADA UA-II 2018</v>
          </cell>
        </row>
        <row r="111">
          <cell r="B111" t="str">
            <v>PE-3</v>
          </cell>
        </row>
        <row r="112">
          <cell r="B112" t="str">
            <v>PIT STOP</v>
          </cell>
        </row>
        <row r="113">
          <cell r="B113" t="str">
            <v>PIT STOP A-350</v>
          </cell>
        </row>
        <row r="114">
          <cell r="B114" t="str">
            <v>PIT STOP A-5100</v>
          </cell>
        </row>
        <row r="115">
          <cell r="B115" t="str">
            <v>PIT STOP A-5200</v>
          </cell>
        </row>
        <row r="116">
          <cell r="B116" t="str">
            <v>PJ - A-1000</v>
          </cell>
        </row>
        <row r="117">
          <cell r="B117" t="str">
            <v>PJ - EA-4417</v>
          </cell>
        </row>
        <row r="118">
          <cell r="B118" t="str">
            <v>PJ A-1900</v>
          </cell>
        </row>
        <row r="119">
          <cell r="B119" t="str">
            <v>PJ A-300</v>
          </cell>
        </row>
        <row r="120">
          <cell r="B120" t="str">
            <v>PJ-EA-1501 A/B</v>
          </cell>
        </row>
        <row r="121">
          <cell r="B121" t="str">
            <v>PJ-EA-4417 A/B</v>
          </cell>
        </row>
        <row r="122">
          <cell r="B122" t="str">
            <v>PQ B-01</v>
          </cell>
        </row>
        <row r="123">
          <cell r="B123" t="str">
            <v>PQ B-02</v>
          </cell>
        </row>
        <row r="124">
          <cell r="B124" t="str">
            <v>PRÉ-PARADA</v>
          </cell>
        </row>
        <row r="125">
          <cell r="B125" t="str">
            <v>PROJ. A-1000</v>
          </cell>
        </row>
        <row r="126">
          <cell r="B126" t="str">
            <v>PT-10</v>
          </cell>
        </row>
        <row r="127">
          <cell r="B127" t="str">
            <v>REC´s 2017 FW/UA</v>
          </cell>
        </row>
        <row r="128">
          <cell r="B128" t="str">
            <v>REC´s 2017 FW/UO</v>
          </cell>
        </row>
        <row r="129">
          <cell r="B129" t="str">
            <v>REC´s 2017 TIB</v>
          </cell>
        </row>
        <row r="130">
          <cell r="B130" t="str">
            <v>REC´s 2017 UA-I</v>
          </cell>
        </row>
        <row r="131">
          <cell r="B131" t="str">
            <v>REC´s 2017 UA-II</v>
          </cell>
        </row>
        <row r="132">
          <cell r="B132" t="str">
            <v>REC´s 2017 UO</v>
          </cell>
        </row>
        <row r="133">
          <cell r="B133" t="str">
            <v>REC´s 2017 UA</v>
          </cell>
        </row>
        <row r="134">
          <cell r="B134" t="str">
            <v>REC´s 2017 UO-I</v>
          </cell>
        </row>
        <row r="135">
          <cell r="B135" t="str">
            <v>REC´s 2017 UO-II</v>
          </cell>
        </row>
        <row r="136">
          <cell r="B136" t="str">
            <v>REC´s 2017 UTE</v>
          </cell>
        </row>
        <row r="137">
          <cell r="B137" t="str">
            <v>REC´S ESPECIAIS</v>
          </cell>
        </row>
        <row r="138">
          <cell r="B138" t="str">
            <v>REC´s UO</v>
          </cell>
        </row>
        <row r="139">
          <cell r="B139" t="str">
            <v>REC´s UO I</v>
          </cell>
        </row>
        <row r="140">
          <cell r="B140" t="str">
            <v>REC-311335</v>
          </cell>
        </row>
        <row r="141">
          <cell r="B141" t="str">
            <v>REC-313736</v>
          </cell>
        </row>
        <row r="142">
          <cell r="B142" t="str">
            <v>RECs 2017</v>
          </cell>
        </row>
        <row r="143">
          <cell r="B143" t="str">
            <v>RECs UA II (ROT.)</v>
          </cell>
        </row>
        <row r="144">
          <cell r="B144" t="str">
            <v>REFEITÓRIO CENTRAL</v>
          </cell>
        </row>
        <row r="145">
          <cell r="B145" t="str">
            <v>REGENERAÇÃO</v>
          </cell>
        </row>
        <row r="146">
          <cell r="B146" t="str">
            <v>RMA 1</v>
          </cell>
        </row>
        <row r="147">
          <cell r="B147" t="str">
            <v>RMA 5</v>
          </cell>
        </row>
        <row r="148">
          <cell r="B148" t="str">
            <v>RMA 7</v>
          </cell>
        </row>
        <row r="149">
          <cell r="B149" t="str">
            <v>RMA HD</v>
          </cell>
        </row>
        <row r="150">
          <cell r="B150" t="str">
            <v>RMA HDC</v>
          </cell>
        </row>
        <row r="151">
          <cell r="B151" t="str">
            <v>RMA 7D</v>
          </cell>
        </row>
        <row r="152">
          <cell r="B152" t="str">
            <v>RMA 8</v>
          </cell>
        </row>
        <row r="153">
          <cell r="B153" t="str">
            <v>RMA 9</v>
          </cell>
        </row>
        <row r="154">
          <cell r="B154" t="str">
            <v>RMA 9 E</v>
          </cell>
        </row>
        <row r="155">
          <cell r="B155" t="str">
            <v>RMA 9 I</v>
          </cell>
        </row>
        <row r="156">
          <cell r="B156" t="str">
            <v>RMA 9 M</v>
          </cell>
        </row>
        <row r="157">
          <cell r="B157" t="str">
            <v>SF-6</v>
          </cell>
        </row>
        <row r="158">
          <cell r="B158" t="str">
            <v>STEAM TRACE</v>
          </cell>
        </row>
        <row r="159">
          <cell r="B159" t="str">
            <v>TANCAGEM</v>
          </cell>
        </row>
        <row r="160">
          <cell r="B160" t="str">
            <v>TECHBIOS</v>
          </cell>
        </row>
        <row r="161">
          <cell r="B161" t="str">
            <v>TG-5301 B</v>
          </cell>
        </row>
        <row r="162">
          <cell r="B162" t="str">
            <v>TG-5301-D</v>
          </cell>
        </row>
        <row r="163">
          <cell r="B163" t="str">
            <v>TROCADORES UO-I</v>
          </cell>
        </row>
        <row r="164">
          <cell r="B164" t="str">
            <v>TURNO DESLOCADO</v>
          </cell>
        </row>
        <row r="165">
          <cell r="B165" t="str">
            <v>TURNO PARADA</v>
          </cell>
        </row>
        <row r="166">
          <cell r="B166" t="str">
            <v>VAZAMENTOS UO-II</v>
          </cell>
        </row>
        <row r="167">
          <cell r="B167" t="str">
            <v>VENT´S &amp; DRENOS</v>
          </cell>
        </row>
        <row r="168">
          <cell r="B168" t="str">
            <v>FB-1029</v>
          </cell>
        </row>
        <row r="169">
          <cell r="B169" t="str">
            <v>PAR. REGUL. UA-I</v>
          </cell>
        </row>
        <row r="170">
          <cell r="B170" t="str">
            <v>REGENER. A-2300</v>
          </cell>
        </row>
        <row r="171">
          <cell r="B171" t="str">
            <v>PAR. REGUL. UA-I_HH</v>
          </cell>
        </row>
        <row r="172">
          <cell r="B172" t="str">
            <v>BKM ALAGOAS</v>
          </cell>
        </row>
        <row r="173">
          <cell r="B173" t="str">
            <v>DA-5201a04</v>
          </cell>
        </row>
        <row r="174">
          <cell r="B174" t="str">
            <v>INSP. UO-I PAR.2019</v>
          </cell>
        </row>
        <row r="175">
          <cell r="B175" t="str">
            <v>INSP. UTE PAR.2019</v>
          </cell>
        </row>
        <row r="176">
          <cell r="B176" t="str">
            <v>P-5301 C</v>
          </cell>
        </row>
        <row r="177">
          <cell r="B177" t="str">
            <v>P-5302 C</v>
          </cell>
        </row>
        <row r="178">
          <cell r="B178" t="str">
            <v>BA-4110</v>
          </cell>
        </row>
        <row r="179">
          <cell r="B179" t="str">
            <v>BA-4110_HH</v>
          </cell>
        </row>
        <row r="180">
          <cell r="B180" t="str">
            <v>BLACKOUT</v>
          </cell>
        </row>
        <row r="181">
          <cell r="B181" t="str">
            <v>EXTRA INSPEÇÃO</v>
          </cell>
        </row>
        <row r="182">
          <cell r="B182" t="str">
            <v>P-02B&amp;C</v>
          </cell>
        </row>
        <row r="183">
          <cell r="B183" t="str">
            <v>TUB. HID. SUL</v>
          </cell>
        </row>
        <row r="184">
          <cell r="B184" t="str">
            <v>D-5301A1&amp;A2</v>
          </cell>
        </row>
        <row r="185">
          <cell r="B185" t="str">
            <v>VAZAMENTOS UO-I</v>
          </cell>
        </row>
        <row r="186">
          <cell r="B186" t="str">
            <v>GB-5301</v>
          </cell>
        </row>
        <row r="187">
          <cell r="B187" t="str">
            <v>PLANO PINT. UTE</v>
          </cell>
        </row>
        <row r="188">
          <cell r="B188" t="str">
            <v>PLANO PINT. TUB. 9C</v>
          </cell>
        </row>
        <row r="189">
          <cell r="B189" t="str">
            <v>TUB. 9C (CALDEIRARIA)</v>
          </cell>
        </row>
        <row r="190">
          <cell r="B190" t="str">
            <v>TUB. 32C 2017 - DTG</v>
          </cell>
        </row>
        <row r="191">
          <cell r="B191" t="str">
            <v>BA-4101</v>
          </cell>
        </row>
        <row r="192">
          <cell r="B192" t="str">
            <v>BA-4101_HH</v>
          </cell>
        </row>
        <row r="193">
          <cell r="B193" t="str">
            <v>BA-1108</v>
          </cell>
        </row>
        <row r="194">
          <cell r="B194" t="str">
            <v>BA-1108_HH</v>
          </cell>
        </row>
        <row r="195">
          <cell r="B195" t="str">
            <v>BA-4106</v>
          </cell>
        </row>
        <row r="196">
          <cell r="B196" t="str">
            <v>BA-4106_HH</v>
          </cell>
        </row>
        <row r="197">
          <cell r="B197" t="str">
            <v>SSMA</v>
          </cell>
        </row>
        <row r="198">
          <cell r="B198" t="str">
            <v>PJ DEP - BA-4101</v>
          </cell>
        </row>
        <row r="199">
          <cell r="B199" t="str">
            <v>REC´s 2018 TIB</v>
          </cell>
        </row>
        <row r="200">
          <cell r="B200" t="str">
            <v>REC´s 2018 UO</v>
          </cell>
        </row>
        <row r="201">
          <cell r="B201" t="str">
            <v>REC´s 2018 UA</v>
          </cell>
        </row>
        <row r="202">
          <cell r="B202" t="str">
            <v>REC´s 2018 UTE</v>
          </cell>
        </row>
        <row r="203">
          <cell r="B203" t="str">
            <v>MB-5302A</v>
          </cell>
        </row>
        <row r="204">
          <cell r="B204" t="str">
            <v>PJ-0601157 (BA-4101)</v>
          </cell>
        </row>
        <row r="205">
          <cell r="B205" t="str">
            <v>PJ-0601179 (A-2300)</v>
          </cell>
        </row>
        <row r="206">
          <cell r="B206" t="str">
            <v>PJ-0601179 (A-2300)_HH</v>
          </cell>
        </row>
        <row r="207">
          <cell r="B207" t="str">
            <v>PJ-0601179 (A-300)</v>
          </cell>
        </row>
        <row r="208">
          <cell r="B208" t="str">
            <v>PJ-0600663 (SE-21)</v>
          </cell>
        </row>
        <row r="209">
          <cell r="B209" t="str">
            <v>PJ-06001147 (ILHA 6/9)_HH</v>
          </cell>
        </row>
        <row r="210">
          <cell r="B210" t="str">
            <v>PJ-06001147 (ILHA 6/9)</v>
          </cell>
        </row>
        <row r="211">
          <cell r="B211" t="str">
            <v>PJ-0600603 (FB's PTE)</v>
          </cell>
        </row>
        <row r="212">
          <cell r="B212" t="str">
            <v>PJ-0600603 (FB's PTE)_HH</v>
          </cell>
        </row>
        <row r="213">
          <cell r="B213" t="str">
            <v>PJ-0601175 (TEGAL)</v>
          </cell>
        </row>
        <row r="214">
          <cell r="B214" t="str">
            <v>PJ-0601035 (TEGAL)</v>
          </cell>
        </row>
        <row r="215">
          <cell r="B215" t="str">
            <v>PJ-0600952 (UTE)</v>
          </cell>
        </row>
        <row r="216">
          <cell r="B216" t="str">
            <v>PJ-0601717 (UTE)</v>
          </cell>
        </row>
        <row r="217">
          <cell r="B217" t="str">
            <v>PJ-0601717 (UTE)_HH</v>
          </cell>
        </row>
        <row r="218">
          <cell r="B218" t="str">
            <v>PJ-0601019 (A-2350)</v>
          </cell>
        </row>
        <row r="219">
          <cell r="B219" t="str">
            <v>PJ-0601158 (A-1900)</v>
          </cell>
        </row>
        <row r="220">
          <cell r="B220" t="str">
            <v>PJ-0600478 (A-2300)</v>
          </cell>
        </row>
        <row r="221">
          <cell r="B221" t="str">
            <v>GV-5301 B</v>
          </cell>
        </row>
        <row r="222">
          <cell r="B222" t="str">
            <v>GV-5301 B_HH</v>
          </cell>
        </row>
        <row r="223">
          <cell r="B223" t="str">
            <v>PJ-0600782 (DA-4104)</v>
          </cell>
        </row>
        <row r="224">
          <cell r="B224" t="str">
            <v>DTG A-1000</v>
          </cell>
        </row>
        <row r="225">
          <cell r="B225" t="str">
            <v>DTG A-1000_HH</v>
          </cell>
        </row>
        <row r="226">
          <cell r="B226" t="str">
            <v>A-350</v>
          </cell>
        </row>
        <row r="227">
          <cell r="B227" t="str">
            <v>PLANTÃO</v>
          </cell>
        </row>
        <row r="228">
          <cell r="B228" t="str">
            <v>DA-4103</v>
          </cell>
        </row>
        <row r="229">
          <cell r="B229" t="str">
            <v>CXS CD/OD</v>
          </cell>
        </row>
        <row r="230">
          <cell r="B230" t="str">
            <v>ELÉTRICA</v>
          </cell>
        </row>
        <row r="231">
          <cell r="B231" t="str">
            <v>PAR. A-350</v>
          </cell>
        </row>
        <row r="232">
          <cell r="B232" t="str">
            <v>FB-1009</v>
          </cell>
        </row>
        <row r="233">
          <cell r="B233" t="str">
            <v>FB-963 A</v>
          </cell>
        </row>
        <row r="234">
          <cell r="B234" t="str">
            <v>LINHA FW</v>
          </cell>
        </row>
        <row r="235">
          <cell r="B235" t="str">
            <v>BA-1104 (BARREIRAS)</v>
          </cell>
        </row>
        <row r="236">
          <cell r="B236" t="str">
            <v>LINHA DE 20"&amp;60"</v>
          </cell>
        </row>
        <row r="237">
          <cell r="B237" t="str">
            <v>UA-III</v>
          </cell>
        </row>
        <row r="238">
          <cell r="B238" t="str">
            <v>ADEQUAÇÃO A-350</v>
          </cell>
        </row>
        <row r="239">
          <cell r="B239" t="str">
            <v>GBM-1940-AX</v>
          </cell>
        </row>
        <row r="240">
          <cell r="B240" t="str">
            <v>PJ_PR-15002_ISOL.</v>
          </cell>
        </row>
        <row r="241">
          <cell r="B241" t="str">
            <v>PJ_A-1000_ISOL.</v>
          </cell>
        </row>
        <row r="242">
          <cell r="B242" t="str">
            <v>...</v>
          </cell>
        </row>
        <row r="300">
          <cell r="B300" t="str">
            <v>MM</v>
          </cell>
        </row>
        <row r="301">
          <cell r="B301" t="str">
            <v>HH</v>
          </cell>
        </row>
        <row r="302">
          <cell r="B302" t="str">
            <v>...</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EXCLUSÃO"/>
      <sheetName val="AVANÇO FAT"/>
      <sheetName val="ESCOPO UNIFICADO"/>
      <sheetName val="Planilha1"/>
      <sheetName val="ESCOPO UNIFICADO (SEM  EXCL 02)"/>
      <sheetName val="TIMELINE_HIST.HH_CURVA_PROPOS"/>
      <sheetName val="TIMELINE_HIST.HH_CURVA_real "/>
      <sheetName val="análise prazos cry-py"/>
      <sheetName val="ESCOPO UNIFICADO (EXCLUSÃO 01)"/>
      <sheetName val=" MAT TUB  (SEM A EXCL 02)"/>
      <sheetName val="TUB 03"/>
      <sheetName val=" MAT TUB "/>
      <sheetName val="MAT EQ"/>
      <sheetName val="TIMELINE_HIST. PU"/>
      <sheetName val="análise prazos PU"/>
      <sheetName val="CRONOGRAMA SEM ORC"/>
      <sheetName val="LISTA"/>
      <sheetName val="TABELA PID"/>
      <sheetName val="CALC"/>
      <sheetName val="comun (2)"/>
      <sheetName val="comun(1)"/>
      <sheetName val="DELINEAMENTO 2 -3"/>
      <sheetName val="REL DE EMBARQUE"/>
      <sheetName val="LIST VER."/>
      <sheetName val="Plan2"/>
      <sheetName val="FO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A5" t="str">
            <v>1/2 X 25</v>
          </cell>
        </row>
        <row r="6">
          <cell r="A6" t="str">
            <v>1/2 X 38</v>
          </cell>
        </row>
        <row r="7">
          <cell r="A7" t="str">
            <v>1/2 X 50</v>
          </cell>
        </row>
        <row r="8">
          <cell r="A8" t="str">
            <v>1/2 X 63</v>
          </cell>
        </row>
        <row r="9">
          <cell r="A9" t="str">
            <v>1/2 X 75</v>
          </cell>
        </row>
        <row r="10">
          <cell r="A10" t="str">
            <v>1/2 X 83</v>
          </cell>
        </row>
        <row r="11">
          <cell r="A11" t="str">
            <v>1/2 X 100</v>
          </cell>
        </row>
        <row r="12">
          <cell r="A12" t="str">
            <v>1/2 X 115</v>
          </cell>
        </row>
        <row r="13">
          <cell r="A13" t="str">
            <v>1/2 X 125</v>
          </cell>
        </row>
        <row r="14">
          <cell r="A14" t="str">
            <v>3/4 X 25</v>
          </cell>
        </row>
        <row r="15">
          <cell r="A15" t="str">
            <v>3/4 X 38</v>
          </cell>
        </row>
        <row r="16">
          <cell r="A16" t="str">
            <v>3/4 X 50</v>
          </cell>
        </row>
        <row r="17">
          <cell r="A17" t="str">
            <v>3/4 X 63</v>
          </cell>
        </row>
        <row r="18">
          <cell r="A18" t="str">
            <v>3/4 X 75</v>
          </cell>
        </row>
        <row r="19">
          <cell r="A19" t="str">
            <v>3/4 X 83</v>
          </cell>
        </row>
        <row r="20">
          <cell r="A20" t="str">
            <v>3/4 X 100</v>
          </cell>
        </row>
        <row r="21">
          <cell r="A21" t="str">
            <v>3/4 X 115</v>
          </cell>
        </row>
        <row r="22">
          <cell r="A22" t="str">
            <v>3/4 X 125</v>
          </cell>
        </row>
        <row r="23">
          <cell r="A23" t="str">
            <v>1 X 25</v>
          </cell>
        </row>
        <row r="24">
          <cell r="A24" t="str">
            <v>1 X 38</v>
          </cell>
        </row>
        <row r="25">
          <cell r="A25" t="str">
            <v>1 X 50</v>
          </cell>
        </row>
        <row r="26">
          <cell r="A26" t="str">
            <v>1 X 63</v>
          </cell>
        </row>
        <row r="27">
          <cell r="A27" t="str">
            <v>1 X 75</v>
          </cell>
        </row>
        <row r="28">
          <cell r="A28" t="str">
            <v>1 X 83</v>
          </cell>
        </row>
        <row r="29">
          <cell r="A29" t="str">
            <v>1 X 100</v>
          </cell>
        </row>
        <row r="30">
          <cell r="A30" t="str">
            <v>1 X 115</v>
          </cell>
        </row>
        <row r="31">
          <cell r="A31" t="str">
            <v>1 X 125</v>
          </cell>
        </row>
        <row r="32">
          <cell r="A32" t="str">
            <v>1 1/2 X 25</v>
          </cell>
        </row>
        <row r="33">
          <cell r="A33" t="str">
            <v>1 1/2 X 38</v>
          </cell>
        </row>
        <row r="34">
          <cell r="A34" t="str">
            <v>1 1/2 X 50</v>
          </cell>
        </row>
        <row r="35">
          <cell r="A35" t="str">
            <v>1 1/2 X 63</v>
          </cell>
        </row>
        <row r="36">
          <cell r="A36" t="str">
            <v>1 1/2 X 75</v>
          </cell>
        </row>
        <row r="37">
          <cell r="A37" t="str">
            <v>1 1/2 X 83</v>
          </cell>
        </row>
        <row r="38">
          <cell r="A38" t="str">
            <v>1 1/2 X 100</v>
          </cell>
        </row>
        <row r="39">
          <cell r="A39" t="str">
            <v>1 1/2 X 115</v>
          </cell>
        </row>
        <row r="40">
          <cell r="A40" t="str">
            <v>1 1/2X 125</v>
          </cell>
        </row>
        <row r="41">
          <cell r="A41" t="str">
            <v>2 X 25</v>
          </cell>
        </row>
        <row r="42">
          <cell r="A42" t="str">
            <v>2 X 38</v>
          </cell>
        </row>
        <row r="43">
          <cell r="A43" t="str">
            <v>2 X 50</v>
          </cell>
        </row>
        <row r="44">
          <cell r="A44" t="str">
            <v>2 X 63</v>
          </cell>
        </row>
        <row r="45">
          <cell r="A45" t="str">
            <v>2 X 75</v>
          </cell>
        </row>
        <row r="46">
          <cell r="A46" t="str">
            <v>2 X 83</v>
          </cell>
        </row>
        <row r="47">
          <cell r="A47" t="str">
            <v>2 X 100</v>
          </cell>
        </row>
        <row r="48">
          <cell r="A48" t="str">
            <v>2 X 115</v>
          </cell>
        </row>
        <row r="49">
          <cell r="A49" t="str">
            <v>2X 125</v>
          </cell>
        </row>
        <row r="50">
          <cell r="A50" t="str">
            <v>2 1/2 X 25</v>
          </cell>
        </row>
        <row r="51">
          <cell r="A51" t="str">
            <v>2 1/2 X 38</v>
          </cell>
        </row>
        <row r="52">
          <cell r="A52" t="str">
            <v>2 1/2 X 50</v>
          </cell>
        </row>
        <row r="53">
          <cell r="A53" t="str">
            <v>2 1/2 X 63</v>
          </cell>
        </row>
        <row r="54">
          <cell r="A54" t="str">
            <v>2 1/2 X 75</v>
          </cell>
        </row>
        <row r="55">
          <cell r="A55" t="str">
            <v>2 1/2 X 83</v>
          </cell>
        </row>
        <row r="56">
          <cell r="A56" t="str">
            <v>2 1/2X 100</v>
          </cell>
        </row>
        <row r="57">
          <cell r="A57" t="str">
            <v>2 1/2 X 115</v>
          </cell>
        </row>
        <row r="58">
          <cell r="A58" t="str">
            <v>2 1/2 X 125</v>
          </cell>
        </row>
        <row r="59">
          <cell r="A59" t="str">
            <v>3 X 25</v>
          </cell>
        </row>
        <row r="60">
          <cell r="A60" t="str">
            <v>3 X 38</v>
          </cell>
        </row>
        <row r="61">
          <cell r="A61" t="str">
            <v>3 X 50</v>
          </cell>
        </row>
        <row r="62">
          <cell r="A62" t="str">
            <v>3 X 63</v>
          </cell>
        </row>
        <row r="63">
          <cell r="A63" t="str">
            <v>3 X 75</v>
          </cell>
        </row>
        <row r="64">
          <cell r="A64" t="str">
            <v>3 X 83</v>
          </cell>
        </row>
        <row r="65">
          <cell r="A65" t="str">
            <v>3 X 100</v>
          </cell>
        </row>
        <row r="66">
          <cell r="A66" t="str">
            <v>3 X 115</v>
          </cell>
        </row>
        <row r="67">
          <cell r="A67" t="str">
            <v>3 X 125</v>
          </cell>
        </row>
        <row r="68">
          <cell r="A68" t="str">
            <v>4 X 25</v>
          </cell>
        </row>
        <row r="69">
          <cell r="A69" t="str">
            <v>4 X 38</v>
          </cell>
        </row>
        <row r="70">
          <cell r="A70" t="str">
            <v>4 X 50</v>
          </cell>
        </row>
        <row r="71">
          <cell r="A71" t="str">
            <v>4 X 63</v>
          </cell>
        </row>
        <row r="72">
          <cell r="A72" t="str">
            <v>4 X 75</v>
          </cell>
        </row>
        <row r="73">
          <cell r="A73" t="str">
            <v>4 X 83</v>
          </cell>
        </row>
        <row r="74">
          <cell r="A74" t="str">
            <v>4 X 100</v>
          </cell>
        </row>
        <row r="75">
          <cell r="A75" t="str">
            <v>4 X 115</v>
          </cell>
        </row>
        <row r="76">
          <cell r="A76" t="str">
            <v>4 X 125</v>
          </cell>
        </row>
        <row r="77">
          <cell r="A77" t="str">
            <v>6 X 25</v>
          </cell>
        </row>
        <row r="78">
          <cell r="A78" t="str">
            <v>6 X 38</v>
          </cell>
        </row>
        <row r="79">
          <cell r="A79" t="str">
            <v>6 X 50</v>
          </cell>
        </row>
        <row r="80">
          <cell r="A80" t="str">
            <v>6 X 63</v>
          </cell>
        </row>
        <row r="81">
          <cell r="A81" t="str">
            <v>6 X 75</v>
          </cell>
        </row>
        <row r="82">
          <cell r="A82" t="str">
            <v>6 X 83</v>
          </cell>
        </row>
        <row r="83">
          <cell r="A83" t="str">
            <v>6 X 100</v>
          </cell>
        </row>
        <row r="84">
          <cell r="A84" t="str">
            <v>6 X 115</v>
          </cell>
        </row>
        <row r="85">
          <cell r="A85" t="str">
            <v>6 X 125</v>
          </cell>
        </row>
        <row r="86">
          <cell r="A86" t="str">
            <v>8 X 25</v>
          </cell>
        </row>
        <row r="87">
          <cell r="A87" t="str">
            <v>8 X 38</v>
          </cell>
        </row>
        <row r="88">
          <cell r="A88" t="str">
            <v>8 X 50</v>
          </cell>
        </row>
        <row r="89">
          <cell r="A89" t="str">
            <v>8 X 63</v>
          </cell>
        </row>
        <row r="90">
          <cell r="A90" t="str">
            <v>8 X 75</v>
          </cell>
        </row>
        <row r="91">
          <cell r="A91" t="str">
            <v>8 X 83</v>
          </cell>
        </row>
        <row r="92">
          <cell r="A92" t="str">
            <v>8 X 100</v>
          </cell>
        </row>
        <row r="93">
          <cell r="A93" t="str">
            <v>8 X 115</v>
          </cell>
        </row>
        <row r="94">
          <cell r="A94" t="str">
            <v>8 X 125</v>
          </cell>
        </row>
        <row r="95">
          <cell r="A95" t="str">
            <v>10 X 25</v>
          </cell>
        </row>
        <row r="96">
          <cell r="A96" t="str">
            <v>10 X 38</v>
          </cell>
        </row>
        <row r="97">
          <cell r="A97" t="str">
            <v>10 X 50</v>
          </cell>
        </row>
        <row r="98">
          <cell r="A98" t="str">
            <v>10 X 63</v>
          </cell>
        </row>
        <row r="99">
          <cell r="A99" t="str">
            <v>10 X 75</v>
          </cell>
        </row>
        <row r="100">
          <cell r="A100" t="str">
            <v>10 X 83</v>
          </cell>
        </row>
        <row r="101">
          <cell r="A101" t="str">
            <v>10 X 100</v>
          </cell>
        </row>
        <row r="102">
          <cell r="A102" t="str">
            <v>10 X 115</v>
          </cell>
        </row>
        <row r="103">
          <cell r="A103" t="str">
            <v>10 X 125</v>
          </cell>
        </row>
        <row r="104">
          <cell r="A104" t="str">
            <v>12 X 25</v>
          </cell>
        </row>
        <row r="105">
          <cell r="A105" t="str">
            <v>12 X 38</v>
          </cell>
        </row>
        <row r="106">
          <cell r="A106" t="str">
            <v>12 X 50</v>
          </cell>
        </row>
        <row r="107">
          <cell r="A107" t="str">
            <v>12 X 63</v>
          </cell>
        </row>
        <row r="108">
          <cell r="A108" t="str">
            <v>12 X 75</v>
          </cell>
        </row>
        <row r="109">
          <cell r="A109" t="str">
            <v>12 X 83</v>
          </cell>
        </row>
        <row r="110">
          <cell r="A110" t="str">
            <v>12 X 100</v>
          </cell>
        </row>
        <row r="111">
          <cell r="A111" t="str">
            <v>12 X 115</v>
          </cell>
        </row>
        <row r="112">
          <cell r="A112" t="str">
            <v>12 X 125</v>
          </cell>
        </row>
        <row r="113">
          <cell r="A113" t="str">
            <v>14 X 25</v>
          </cell>
        </row>
        <row r="114">
          <cell r="A114" t="str">
            <v>14 X 38</v>
          </cell>
        </row>
        <row r="115">
          <cell r="A115" t="str">
            <v>14 X 50</v>
          </cell>
        </row>
        <row r="116">
          <cell r="A116" t="str">
            <v>14 X 63</v>
          </cell>
        </row>
        <row r="117">
          <cell r="A117" t="str">
            <v>14 X 75</v>
          </cell>
        </row>
        <row r="118">
          <cell r="A118" t="str">
            <v>14 X 83</v>
          </cell>
        </row>
        <row r="119">
          <cell r="A119" t="str">
            <v>14 X 100</v>
          </cell>
        </row>
        <row r="120">
          <cell r="A120" t="str">
            <v>14 X 115</v>
          </cell>
        </row>
        <row r="121">
          <cell r="A121" t="str">
            <v>14 X 125</v>
          </cell>
        </row>
        <row r="122">
          <cell r="A122" t="str">
            <v>16 X 25</v>
          </cell>
        </row>
        <row r="123">
          <cell r="A123" t="str">
            <v>16 X 38</v>
          </cell>
        </row>
        <row r="124">
          <cell r="A124" t="str">
            <v>16 X 50</v>
          </cell>
        </row>
        <row r="125">
          <cell r="A125" t="str">
            <v>16 X 63</v>
          </cell>
        </row>
        <row r="126">
          <cell r="A126" t="str">
            <v>16 X 75</v>
          </cell>
        </row>
        <row r="127">
          <cell r="A127" t="str">
            <v>16 X 83</v>
          </cell>
        </row>
        <row r="128">
          <cell r="A128" t="str">
            <v>16 X 100</v>
          </cell>
        </row>
        <row r="129">
          <cell r="A129" t="str">
            <v>16 X 115</v>
          </cell>
        </row>
        <row r="130">
          <cell r="A130" t="str">
            <v>16 X 125</v>
          </cell>
        </row>
        <row r="131">
          <cell r="A131" t="str">
            <v>18 X 25</v>
          </cell>
        </row>
        <row r="132">
          <cell r="A132" t="str">
            <v>18 X 38</v>
          </cell>
        </row>
        <row r="133">
          <cell r="A133" t="str">
            <v>18 X 50</v>
          </cell>
        </row>
        <row r="134">
          <cell r="A134" t="str">
            <v>18 X 63</v>
          </cell>
        </row>
        <row r="135">
          <cell r="A135" t="str">
            <v>18 X 75</v>
          </cell>
        </row>
        <row r="136">
          <cell r="A136" t="str">
            <v>18 X 83</v>
          </cell>
        </row>
        <row r="137">
          <cell r="A137" t="str">
            <v>18 X 100</v>
          </cell>
        </row>
        <row r="138">
          <cell r="A138" t="str">
            <v>18 X 115</v>
          </cell>
        </row>
        <row r="139">
          <cell r="A139" t="str">
            <v>18 X 125</v>
          </cell>
        </row>
        <row r="140">
          <cell r="A140" t="str">
            <v>20 X 25</v>
          </cell>
        </row>
        <row r="141">
          <cell r="A141" t="str">
            <v>20 X 38</v>
          </cell>
        </row>
        <row r="142">
          <cell r="A142" t="str">
            <v>20 X 50</v>
          </cell>
        </row>
        <row r="143">
          <cell r="A143" t="str">
            <v>20 X 63</v>
          </cell>
        </row>
        <row r="144">
          <cell r="A144" t="str">
            <v>20 X 75</v>
          </cell>
        </row>
        <row r="145">
          <cell r="A145" t="str">
            <v>20 X 83</v>
          </cell>
        </row>
        <row r="146">
          <cell r="A146" t="str">
            <v>20 X 100</v>
          </cell>
        </row>
        <row r="147">
          <cell r="A147" t="str">
            <v>20 X 115</v>
          </cell>
        </row>
        <row r="148">
          <cell r="A148" t="str">
            <v>20 X 125</v>
          </cell>
        </row>
        <row r="149">
          <cell r="A149" t="str">
            <v>22 X 25</v>
          </cell>
        </row>
        <row r="150">
          <cell r="A150" t="str">
            <v>22 X 38</v>
          </cell>
        </row>
        <row r="151">
          <cell r="A151" t="str">
            <v>22 X 50</v>
          </cell>
        </row>
        <row r="152">
          <cell r="A152" t="str">
            <v>22 X 63</v>
          </cell>
        </row>
        <row r="153">
          <cell r="A153" t="str">
            <v>22 X 75</v>
          </cell>
        </row>
        <row r="154">
          <cell r="A154" t="str">
            <v>22 X 83</v>
          </cell>
        </row>
        <row r="155">
          <cell r="A155" t="str">
            <v>22 X 100</v>
          </cell>
        </row>
        <row r="156">
          <cell r="A156" t="str">
            <v>22 X 115</v>
          </cell>
        </row>
        <row r="157">
          <cell r="A157" t="str">
            <v>22 X 125</v>
          </cell>
        </row>
        <row r="158">
          <cell r="A158" t="str">
            <v>24 X 25</v>
          </cell>
        </row>
        <row r="159">
          <cell r="A159" t="str">
            <v>24 X 38</v>
          </cell>
        </row>
        <row r="160">
          <cell r="A160" t="str">
            <v>24 X 50</v>
          </cell>
        </row>
        <row r="161">
          <cell r="A161" t="str">
            <v>24 X 63</v>
          </cell>
        </row>
        <row r="162">
          <cell r="A162" t="str">
            <v>24 X 75</v>
          </cell>
        </row>
        <row r="163">
          <cell r="A163" t="str">
            <v>24 X 83</v>
          </cell>
        </row>
        <row r="164">
          <cell r="A164" t="str">
            <v>24 X 100</v>
          </cell>
        </row>
        <row r="165">
          <cell r="A165" t="str">
            <v>24 X 115</v>
          </cell>
        </row>
        <row r="166">
          <cell r="A166" t="str">
            <v>24 X 125</v>
          </cell>
        </row>
        <row r="167">
          <cell r="A167" t="str">
            <v>26 X 25</v>
          </cell>
        </row>
        <row r="168">
          <cell r="A168" t="str">
            <v>26 X 38</v>
          </cell>
        </row>
        <row r="169">
          <cell r="A169" t="str">
            <v>26 X 50</v>
          </cell>
        </row>
        <row r="170">
          <cell r="A170" t="str">
            <v>26 X 63</v>
          </cell>
        </row>
        <row r="171">
          <cell r="A171" t="str">
            <v>26 X 75</v>
          </cell>
        </row>
        <row r="172">
          <cell r="A172" t="str">
            <v>26 X 83</v>
          </cell>
        </row>
        <row r="173">
          <cell r="A173" t="str">
            <v>26 X 100</v>
          </cell>
        </row>
        <row r="174">
          <cell r="A174" t="str">
            <v>26 X 115</v>
          </cell>
        </row>
        <row r="175">
          <cell r="A175" t="str">
            <v>26 X 125</v>
          </cell>
        </row>
        <row r="176">
          <cell r="A176" t="str">
            <v>28 X 25</v>
          </cell>
        </row>
        <row r="177">
          <cell r="A177" t="str">
            <v>28 X 38</v>
          </cell>
        </row>
        <row r="178">
          <cell r="A178" t="str">
            <v>28 X 50</v>
          </cell>
        </row>
        <row r="179">
          <cell r="A179" t="str">
            <v>28 X 63</v>
          </cell>
        </row>
        <row r="180">
          <cell r="A180" t="str">
            <v>28 X 75</v>
          </cell>
        </row>
        <row r="181">
          <cell r="A181" t="str">
            <v>28 X 83</v>
          </cell>
        </row>
        <row r="182">
          <cell r="A182" t="str">
            <v>28 X 100</v>
          </cell>
        </row>
        <row r="183">
          <cell r="A183" t="str">
            <v>28 X 115</v>
          </cell>
        </row>
        <row r="184">
          <cell r="A184" t="str">
            <v>28 X 125</v>
          </cell>
        </row>
        <row r="185">
          <cell r="A185" t="str">
            <v>30 X 25</v>
          </cell>
        </row>
        <row r="186">
          <cell r="A186" t="str">
            <v>30 X 38</v>
          </cell>
        </row>
        <row r="187">
          <cell r="A187" t="str">
            <v>30 X 50</v>
          </cell>
        </row>
        <row r="188">
          <cell r="A188" t="str">
            <v>30 X 63</v>
          </cell>
        </row>
        <row r="189">
          <cell r="A189" t="str">
            <v>30 X 75</v>
          </cell>
        </row>
        <row r="190">
          <cell r="A190" t="str">
            <v>30 X 83</v>
          </cell>
        </row>
        <row r="191">
          <cell r="A191" t="str">
            <v>30 X 100</v>
          </cell>
        </row>
        <row r="192">
          <cell r="A192" t="str">
            <v>30 X 115</v>
          </cell>
        </row>
        <row r="193">
          <cell r="A193" t="str">
            <v>30 X 125</v>
          </cell>
        </row>
        <row r="194">
          <cell r="A194" t="str">
            <v>32 X 25</v>
          </cell>
        </row>
        <row r="195">
          <cell r="A195" t="str">
            <v>32 X 38</v>
          </cell>
        </row>
        <row r="196">
          <cell r="A196" t="str">
            <v>32 X 50</v>
          </cell>
        </row>
        <row r="197">
          <cell r="A197" t="str">
            <v>32 X 63</v>
          </cell>
        </row>
        <row r="198">
          <cell r="A198" t="str">
            <v>32 X 75</v>
          </cell>
        </row>
        <row r="199">
          <cell r="A199" t="str">
            <v>32 X 83</v>
          </cell>
        </row>
        <row r="200">
          <cell r="A200" t="str">
            <v>32 X 100</v>
          </cell>
        </row>
        <row r="201">
          <cell r="A201" t="str">
            <v>32 X 115</v>
          </cell>
        </row>
        <row r="202">
          <cell r="A202" t="str">
            <v>32 X 125</v>
          </cell>
        </row>
        <row r="203">
          <cell r="A203" t="str">
            <v>34 X 25</v>
          </cell>
        </row>
        <row r="204">
          <cell r="A204" t="str">
            <v>34 X 38</v>
          </cell>
        </row>
        <row r="205">
          <cell r="A205" t="str">
            <v>34 X 50</v>
          </cell>
        </row>
        <row r="206">
          <cell r="A206" t="str">
            <v>34 X 63</v>
          </cell>
        </row>
        <row r="207">
          <cell r="A207" t="str">
            <v>34 X 75</v>
          </cell>
        </row>
        <row r="208">
          <cell r="A208" t="str">
            <v>34 X 83</v>
          </cell>
        </row>
        <row r="209">
          <cell r="A209" t="str">
            <v>34 X 100</v>
          </cell>
        </row>
        <row r="210">
          <cell r="A210" t="str">
            <v>34 X 115</v>
          </cell>
        </row>
        <row r="211">
          <cell r="A211" t="str">
            <v>34 X 125</v>
          </cell>
        </row>
        <row r="212">
          <cell r="A212" t="str">
            <v>36 X 25</v>
          </cell>
        </row>
        <row r="213">
          <cell r="A213" t="str">
            <v>36 X 38</v>
          </cell>
        </row>
        <row r="214">
          <cell r="A214" t="str">
            <v>36 X 50</v>
          </cell>
        </row>
        <row r="215">
          <cell r="A215" t="str">
            <v>36 X 63</v>
          </cell>
        </row>
        <row r="216">
          <cell r="A216" t="str">
            <v>36 X 75</v>
          </cell>
        </row>
        <row r="217">
          <cell r="A217" t="str">
            <v>36 X 83</v>
          </cell>
        </row>
        <row r="218">
          <cell r="A218" t="str">
            <v>36 X 100</v>
          </cell>
        </row>
        <row r="219">
          <cell r="A219" t="str">
            <v>36 X 115</v>
          </cell>
        </row>
        <row r="220">
          <cell r="A220" t="str">
            <v>36 X 125</v>
          </cell>
        </row>
        <row r="221">
          <cell r="A221" t="str">
            <v>38 X 25</v>
          </cell>
        </row>
        <row r="222">
          <cell r="A222" t="str">
            <v>38 X 38</v>
          </cell>
        </row>
        <row r="223">
          <cell r="A223" t="str">
            <v>38 X 50</v>
          </cell>
        </row>
        <row r="224">
          <cell r="A224" t="str">
            <v>38 X 63</v>
          </cell>
        </row>
        <row r="225">
          <cell r="A225" t="str">
            <v>38 X 75</v>
          </cell>
        </row>
        <row r="226">
          <cell r="A226" t="str">
            <v>38 X 83</v>
          </cell>
        </row>
        <row r="227">
          <cell r="A227" t="str">
            <v>38 X 100</v>
          </cell>
        </row>
        <row r="228">
          <cell r="A228" t="str">
            <v>38 X 115</v>
          </cell>
        </row>
        <row r="229">
          <cell r="A229" t="str">
            <v>38 X 125</v>
          </cell>
        </row>
        <row r="230">
          <cell r="A230" t="str">
            <v>40 X 25</v>
          </cell>
        </row>
        <row r="231">
          <cell r="A231" t="str">
            <v>40 X 38</v>
          </cell>
        </row>
        <row r="232">
          <cell r="A232" t="str">
            <v>40 X 50</v>
          </cell>
        </row>
        <row r="233">
          <cell r="A233" t="str">
            <v>40 X 63</v>
          </cell>
        </row>
        <row r="234">
          <cell r="A234" t="str">
            <v>40 X 75</v>
          </cell>
        </row>
        <row r="235">
          <cell r="A235" t="str">
            <v>40 X 83</v>
          </cell>
        </row>
        <row r="236">
          <cell r="A236" t="str">
            <v>40 X 100</v>
          </cell>
        </row>
        <row r="237">
          <cell r="A237" t="str">
            <v>40 X 115</v>
          </cell>
        </row>
        <row r="238">
          <cell r="A238" t="str">
            <v>40 X 125</v>
          </cell>
        </row>
        <row r="239">
          <cell r="A239" t="str">
            <v>42 X 25</v>
          </cell>
        </row>
        <row r="240">
          <cell r="A240" t="str">
            <v>42 X 38</v>
          </cell>
        </row>
        <row r="241">
          <cell r="A241" t="str">
            <v>42 X 50</v>
          </cell>
        </row>
        <row r="242">
          <cell r="A242" t="str">
            <v>42 X 63</v>
          </cell>
        </row>
        <row r="243">
          <cell r="A243" t="str">
            <v>42 X 75</v>
          </cell>
        </row>
        <row r="244">
          <cell r="A244" t="str">
            <v>42 X 83</v>
          </cell>
        </row>
        <row r="245">
          <cell r="A245" t="str">
            <v>42 X 100</v>
          </cell>
        </row>
        <row r="246">
          <cell r="A246" t="str">
            <v>42 X 115</v>
          </cell>
        </row>
        <row r="247">
          <cell r="A247" t="str">
            <v>42 X 125</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ilian@risoterm.com.br"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330D-060E-435D-AA5F-8AD82688CFDF}">
  <dimension ref="B1:AU59"/>
  <sheetViews>
    <sheetView showGridLines="0" topLeftCell="A7" zoomScale="130" zoomScaleNormal="130" workbookViewId="0">
      <selection activeCell="G10" sqref="G10:V10"/>
    </sheetView>
  </sheetViews>
  <sheetFormatPr defaultColWidth="8.7109375" defaultRowHeight="12.75" x14ac:dyDescent="0.2"/>
  <cols>
    <col min="1" max="1" width="1.42578125" style="12" customWidth="1"/>
    <col min="2" max="30" width="2.7109375" style="12" customWidth="1"/>
    <col min="31" max="31" width="4.7109375" style="12" customWidth="1"/>
    <col min="32" max="43" width="2.7109375" style="12" customWidth="1"/>
    <col min="44" max="44" width="8.7109375" style="12"/>
    <col min="45" max="45" width="13.28515625" style="12" bestFit="1" customWidth="1"/>
    <col min="46" max="46" width="15.85546875" style="12" bestFit="1" customWidth="1"/>
    <col min="47" max="47" width="14.28515625" style="12" bestFit="1" customWidth="1"/>
    <col min="48" max="256" width="8.7109375" style="12"/>
    <col min="257" max="257" width="1.42578125" style="12" customWidth="1"/>
    <col min="258" max="299" width="2.7109375" style="12" customWidth="1"/>
    <col min="300" max="512" width="8.7109375" style="12"/>
    <col min="513" max="513" width="1.42578125" style="12" customWidth="1"/>
    <col min="514" max="555" width="2.7109375" style="12" customWidth="1"/>
    <col min="556" max="768" width="8.7109375" style="12"/>
    <col min="769" max="769" width="1.42578125" style="12" customWidth="1"/>
    <col min="770" max="811" width="2.7109375" style="12" customWidth="1"/>
    <col min="812" max="1024" width="8.7109375" style="12"/>
    <col min="1025" max="1025" width="1.42578125" style="12" customWidth="1"/>
    <col min="1026" max="1067" width="2.7109375" style="12" customWidth="1"/>
    <col min="1068" max="1280" width="8.7109375" style="12"/>
    <col min="1281" max="1281" width="1.42578125" style="12" customWidth="1"/>
    <col min="1282" max="1323" width="2.7109375" style="12" customWidth="1"/>
    <col min="1324" max="1536" width="8.7109375" style="12"/>
    <col min="1537" max="1537" width="1.42578125" style="12" customWidth="1"/>
    <col min="1538" max="1579" width="2.7109375" style="12" customWidth="1"/>
    <col min="1580" max="1792" width="8.7109375" style="12"/>
    <col min="1793" max="1793" width="1.42578125" style="12" customWidth="1"/>
    <col min="1794" max="1835" width="2.7109375" style="12" customWidth="1"/>
    <col min="1836" max="2048" width="8.7109375" style="12"/>
    <col min="2049" max="2049" width="1.42578125" style="12" customWidth="1"/>
    <col min="2050" max="2091" width="2.7109375" style="12" customWidth="1"/>
    <col min="2092" max="2304" width="8.7109375" style="12"/>
    <col min="2305" max="2305" width="1.42578125" style="12" customWidth="1"/>
    <col min="2306" max="2347" width="2.7109375" style="12" customWidth="1"/>
    <col min="2348" max="2560" width="8.7109375" style="12"/>
    <col min="2561" max="2561" width="1.42578125" style="12" customWidth="1"/>
    <col min="2562" max="2603" width="2.7109375" style="12" customWidth="1"/>
    <col min="2604" max="2816" width="8.7109375" style="12"/>
    <col min="2817" max="2817" width="1.42578125" style="12" customWidth="1"/>
    <col min="2818" max="2859" width="2.7109375" style="12" customWidth="1"/>
    <col min="2860" max="3072" width="8.7109375" style="12"/>
    <col min="3073" max="3073" width="1.42578125" style="12" customWidth="1"/>
    <col min="3074" max="3115" width="2.7109375" style="12" customWidth="1"/>
    <col min="3116" max="3328" width="8.7109375" style="12"/>
    <col min="3329" max="3329" width="1.42578125" style="12" customWidth="1"/>
    <col min="3330" max="3371" width="2.7109375" style="12" customWidth="1"/>
    <col min="3372" max="3584" width="8.7109375" style="12"/>
    <col min="3585" max="3585" width="1.42578125" style="12" customWidth="1"/>
    <col min="3586" max="3627" width="2.7109375" style="12" customWidth="1"/>
    <col min="3628" max="3840" width="8.7109375" style="12"/>
    <col min="3841" max="3841" width="1.42578125" style="12" customWidth="1"/>
    <col min="3842" max="3883" width="2.7109375" style="12" customWidth="1"/>
    <col min="3884" max="4096" width="8.7109375" style="12"/>
    <col min="4097" max="4097" width="1.42578125" style="12" customWidth="1"/>
    <col min="4098" max="4139" width="2.7109375" style="12" customWidth="1"/>
    <col min="4140" max="4352" width="8.7109375" style="12"/>
    <col min="4353" max="4353" width="1.42578125" style="12" customWidth="1"/>
    <col min="4354" max="4395" width="2.7109375" style="12" customWidth="1"/>
    <col min="4396" max="4608" width="8.7109375" style="12"/>
    <col min="4609" max="4609" width="1.42578125" style="12" customWidth="1"/>
    <col min="4610" max="4651" width="2.7109375" style="12" customWidth="1"/>
    <col min="4652" max="4864" width="8.7109375" style="12"/>
    <col min="4865" max="4865" width="1.42578125" style="12" customWidth="1"/>
    <col min="4866" max="4907" width="2.7109375" style="12" customWidth="1"/>
    <col min="4908" max="5120" width="8.7109375" style="12"/>
    <col min="5121" max="5121" width="1.42578125" style="12" customWidth="1"/>
    <col min="5122" max="5163" width="2.7109375" style="12" customWidth="1"/>
    <col min="5164" max="5376" width="8.7109375" style="12"/>
    <col min="5377" max="5377" width="1.42578125" style="12" customWidth="1"/>
    <col min="5378" max="5419" width="2.7109375" style="12" customWidth="1"/>
    <col min="5420" max="5632" width="8.7109375" style="12"/>
    <col min="5633" max="5633" width="1.42578125" style="12" customWidth="1"/>
    <col min="5634" max="5675" width="2.7109375" style="12" customWidth="1"/>
    <col min="5676" max="5888" width="8.7109375" style="12"/>
    <col min="5889" max="5889" width="1.42578125" style="12" customWidth="1"/>
    <col min="5890" max="5931" width="2.7109375" style="12" customWidth="1"/>
    <col min="5932" max="6144" width="8.7109375" style="12"/>
    <col min="6145" max="6145" width="1.42578125" style="12" customWidth="1"/>
    <col min="6146" max="6187" width="2.7109375" style="12" customWidth="1"/>
    <col min="6188" max="6400" width="8.7109375" style="12"/>
    <col min="6401" max="6401" width="1.42578125" style="12" customWidth="1"/>
    <col min="6402" max="6443" width="2.7109375" style="12" customWidth="1"/>
    <col min="6444" max="6656" width="8.7109375" style="12"/>
    <col min="6657" max="6657" width="1.42578125" style="12" customWidth="1"/>
    <col min="6658" max="6699" width="2.7109375" style="12" customWidth="1"/>
    <col min="6700" max="6912" width="8.7109375" style="12"/>
    <col min="6913" max="6913" width="1.42578125" style="12" customWidth="1"/>
    <col min="6914" max="6955" width="2.7109375" style="12" customWidth="1"/>
    <col min="6956" max="7168" width="8.7109375" style="12"/>
    <col min="7169" max="7169" width="1.42578125" style="12" customWidth="1"/>
    <col min="7170" max="7211" width="2.7109375" style="12" customWidth="1"/>
    <col min="7212" max="7424" width="8.7109375" style="12"/>
    <col min="7425" max="7425" width="1.42578125" style="12" customWidth="1"/>
    <col min="7426" max="7467" width="2.7109375" style="12" customWidth="1"/>
    <col min="7468" max="7680" width="8.7109375" style="12"/>
    <col min="7681" max="7681" width="1.42578125" style="12" customWidth="1"/>
    <col min="7682" max="7723" width="2.7109375" style="12" customWidth="1"/>
    <col min="7724" max="7936" width="8.7109375" style="12"/>
    <col min="7937" max="7937" width="1.42578125" style="12" customWidth="1"/>
    <col min="7938" max="7979" width="2.7109375" style="12" customWidth="1"/>
    <col min="7980" max="8192" width="8.7109375" style="12"/>
    <col min="8193" max="8193" width="1.42578125" style="12" customWidth="1"/>
    <col min="8194" max="8235" width="2.7109375" style="12" customWidth="1"/>
    <col min="8236" max="8448" width="8.7109375" style="12"/>
    <col min="8449" max="8449" width="1.42578125" style="12" customWidth="1"/>
    <col min="8450" max="8491" width="2.7109375" style="12" customWidth="1"/>
    <col min="8492" max="8704" width="8.7109375" style="12"/>
    <col min="8705" max="8705" width="1.42578125" style="12" customWidth="1"/>
    <col min="8706" max="8747" width="2.7109375" style="12" customWidth="1"/>
    <col min="8748" max="8960" width="8.7109375" style="12"/>
    <col min="8961" max="8961" width="1.42578125" style="12" customWidth="1"/>
    <col min="8962" max="9003" width="2.7109375" style="12" customWidth="1"/>
    <col min="9004" max="9216" width="8.7109375" style="12"/>
    <col min="9217" max="9217" width="1.42578125" style="12" customWidth="1"/>
    <col min="9218" max="9259" width="2.7109375" style="12" customWidth="1"/>
    <col min="9260" max="9472" width="8.7109375" style="12"/>
    <col min="9473" max="9473" width="1.42578125" style="12" customWidth="1"/>
    <col min="9474" max="9515" width="2.7109375" style="12" customWidth="1"/>
    <col min="9516" max="9728" width="8.7109375" style="12"/>
    <col min="9729" max="9729" width="1.42578125" style="12" customWidth="1"/>
    <col min="9730" max="9771" width="2.7109375" style="12" customWidth="1"/>
    <col min="9772" max="9984" width="8.7109375" style="12"/>
    <col min="9985" max="9985" width="1.42578125" style="12" customWidth="1"/>
    <col min="9986" max="10027" width="2.7109375" style="12" customWidth="1"/>
    <col min="10028" max="10240" width="8.7109375" style="12"/>
    <col min="10241" max="10241" width="1.42578125" style="12" customWidth="1"/>
    <col min="10242" max="10283" width="2.7109375" style="12" customWidth="1"/>
    <col min="10284" max="10496" width="8.7109375" style="12"/>
    <col min="10497" max="10497" width="1.42578125" style="12" customWidth="1"/>
    <col min="10498" max="10539" width="2.7109375" style="12" customWidth="1"/>
    <col min="10540" max="10752" width="8.7109375" style="12"/>
    <col min="10753" max="10753" width="1.42578125" style="12" customWidth="1"/>
    <col min="10754" max="10795" width="2.7109375" style="12" customWidth="1"/>
    <col min="10796" max="11008" width="8.7109375" style="12"/>
    <col min="11009" max="11009" width="1.42578125" style="12" customWidth="1"/>
    <col min="11010" max="11051" width="2.7109375" style="12" customWidth="1"/>
    <col min="11052" max="11264" width="8.7109375" style="12"/>
    <col min="11265" max="11265" width="1.42578125" style="12" customWidth="1"/>
    <col min="11266" max="11307" width="2.7109375" style="12" customWidth="1"/>
    <col min="11308" max="11520" width="8.7109375" style="12"/>
    <col min="11521" max="11521" width="1.42578125" style="12" customWidth="1"/>
    <col min="11522" max="11563" width="2.7109375" style="12" customWidth="1"/>
    <col min="11564" max="11776" width="8.7109375" style="12"/>
    <col min="11777" max="11777" width="1.42578125" style="12" customWidth="1"/>
    <col min="11778" max="11819" width="2.7109375" style="12" customWidth="1"/>
    <col min="11820" max="12032" width="8.7109375" style="12"/>
    <col min="12033" max="12033" width="1.42578125" style="12" customWidth="1"/>
    <col min="12034" max="12075" width="2.7109375" style="12" customWidth="1"/>
    <col min="12076" max="12288" width="8.7109375" style="12"/>
    <col min="12289" max="12289" width="1.42578125" style="12" customWidth="1"/>
    <col min="12290" max="12331" width="2.7109375" style="12" customWidth="1"/>
    <col min="12332" max="12544" width="8.7109375" style="12"/>
    <col min="12545" max="12545" width="1.42578125" style="12" customWidth="1"/>
    <col min="12546" max="12587" width="2.7109375" style="12" customWidth="1"/>
    <col min="12588" max="12800" width="8.7109375" style="12"/>
    <col min="12801" max="12801" width="1.42578125" style="12" customWidth="1"/>
    <col min="12802" max="12843" width="2.7109375" style="12" customWidth="1"/>
    <col min="12844" max="13056" width="8.7109375" style="12"/>
    <col min="13057" max="13057" width="1.42578125" style="12" customWidth="1"/>
    <col min="13058" max="13099" width="2.7109375" style="12" customWidth="1"/>
    <col min="13100" max="13312" width="8.7109375" style="12"/>
    <col min="13313" max="13313" width="1.42578125" style="12" customWidth="1"/>
    <col min="13314" max="13355" width="2.7109375" style="12" customWidth="1"/>
    <col min="13356" max="13568" width="8.7109375" style="12"/>
    <col min="13569" max="13569" width="1.42578125" style="12" customWidth="1"/>
    <col min="13570" max="13611" width="2.7109375" style="12" customWidth="1"/>
    <col min="13612" max="13824" width="8.7109375" style="12"/>
    <col min="13825" max="13825" width="1.42578125" style="12" customWidth="1"/>
    <col min="13826" max="13867" width="2.7109375" style="12" customWidth="1"/>
    <col min="13868" max="14080" width="8.7109375" style="12"/>
    <col min="14081" max="14081" width="1.42578125" style="12" customWidth="1"/>
    <col min="14082" max="14123" width="2.7109375" style="12" customWidth="1"/>
    <col min="14124" max="14336" width="8.7109375" style="12"/>
    <col min="14337" max="14337" width="1.42578125" style="12" customWidth="1"/>
    <col min="14338" max="14379" width="2.7109375" style="12" customWidth="1"/>
    <col min="14380" max="14592" width="8.7109375" style="12"/>
    <col min="14593" max="14593" width="1.42578125" style="12" customWidth="1"/>
    <col min="14594" max="14635" width="2.7109375" style="12" customWidth="1"/>
    <col min="14636" max="14848" width="8.7109375" style="12"/>
    <col min="14849" max="14849" width="1.42578125" style="12" customWidth="1"/>
    <col min="14850" max="14891" width="2.7109375" style="12" customWidth="1"/>
    <col min="14892" max="15104" width="8.7109375" style="12"/>
    <col min="15105" max="15105" width="1.42578125" style="12" customWidth="1"/>
    <col min="15106" max="15147" width="2.7109375" style="12" customWidth="1"/>
    <col min="15148" max="15360" width="8.7109375" style="12"/>
    <col min="15361" max="15361" width="1.42578125" style="12" customWidth="1"/>
    <col min="15362" max="15403" width="2.7109375" style="12" customWidth="1"/>
    <col min="15404" max="15616" width="8.7109375" style="12"/>
    <col min="15617" max="15617" width="1.42578125" style="12" customWidth="1"/>
    <col min="15618" max="15659" width="2.7109375" style="12" customWidth="1"/>
    <col min="15660" max="15872" width="8.7109375" style="12"/>
    <col min="15873" max="15873" width="1.42578125" style="12" customWidth="1"/>
    <col min="15874" max="15915" width="2.7109375" style="12" customWidth="1"/>
    <col min="15916" max="16128" width="8.7109375" style="12"/>
    <col min="16129" max="16129" width="1.42578125" style="12" customWidth="1"/>
    <col min="16130" max="16171" width="2.7109375" style="12" customWidth="1"/>
    <col min="16172" max="16384" width="8.7109375" style="12"/>
  </cols>
  <sheetData>
    <row r="1" spans="2:47" ht="23.25" x14ac:dyDescent="0.2">
      <c r="B1" s="212"/>
      <c r="C1" s="212"/>
      <c r="D1" s="212"/>
      <c r="E1" s="212"/>
      <c r="F1" s="212"/>
      <c r="G1" s="212"/>
      <c r="H1" s="212"/>
      <c r="I1" s="212"/>
      <c r="J1" s="213" t="s">
        <v>15</v>
      </c>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5"/>
    </row>
    <row r="2" spans="2:47" x14ac:dyDescent="0.2">
      <c r="B2" s="13"/>
      <c r="C2" s="13"/>
      <c r="D2" s="13"/>
      <c r="E2" s="13"/>
      <c r="F2" s="13"/>
      <c r="G2" s="13"/>
      <c r="H2" s="13"/>
      <c r="I2" s="13"/>
      <c r="J2" s="13"/>
      <c r="K2" s="13"/>
      <c r="L2" s="13"/>
      <c r="M2" s="13"/>
      <c r="N2" s="13"/>
      <c r="O2" s="13"/>
      <c r="P2" s="13"/>
      <c r="Q2" s="13"/>
      <c r="R2" s="13"/>
      <c r="S2" s="13"/>
      <c r="T2" s="13"/>
      <c r="U2" s="13"/>
      <c r="V2" s="13"/>
      <c r="W2" s="13"/>
      <c r="X2" s="13"/>
      <c r="Y2" s="13"/>
      <c r="Z2" s="14"/>
      <c r="AA2" s="14"/>
      <c r="AB2" s="14"/>
      <c r="AC2" s="14"/>
      <c r="AD2" s="14"/>
      <c r="AE2" s="14"/>
      <c r="AF2" s="14"/>
      <c r="AG2" s="14"/>
      <c r="AH2" s="14"/>
      <c r="AI2" s="14"/>
      <c r="AJ2" s="14"/>
      <c r="AK2" s="14"/>
      <c r="AL2" s="14"/>
      <c r="AM2" s="14"/>
      <c r="AN2" s="14"/>
      <c r="AO2" s="14"/>
      <c r="AP2" s="14"/>
      <c r="AQ2" s="14"/>
    </row>
    <row r="3" spans="2:47" x14ac:dyDescent="0.2">
      <c r="B3" s="216" t="s">
        <v>16</v>
      </c>
      <c r="C3" s="217"/>
      <c r="D3" s="217"/>
      <c r="E3" s="217"/>
      <c r="F3" s="217"/>
      <c r="G3" s="217"/>
      <c r="H3" s="217"/>
      <c r="I3" s="217"/>
      <c r="J3" s="217"/>
      <c r="K3" s="217"/>
      <c r="L3" s="217"/>
      <c r="M3" s="218"/>
      <c r="N3" s="222" t="s">
        <v>17</v>
      </c>
      <c r="O3" s="222"/>
      <c r="P3" s="222"/>
      <c r="Q3" s="222"/>
      <c r="R3" s="222"/>
      <c r="S3" s="222"/>
      <c r="T3" s="222"/>
      <c r="U3" s="222"/>
      <c r="V3" s="222"/>
      <c r="W3" s="222"/>
      <c r="X3" s="222"/>
      <c r="Y3" s="222"/>
      <c r="AA3" s="15"/>
      <c r="AB3" s="15"/>
      <c r="AC3" s="15"/>
      <c r="AD3" s="15"/>
      <c r="AE3" s="15"/>
      <c r="AF3" s="15"/>
      <c r="AG3" s="15"/>
      <c r="AH3" s="15"/>
      <c r="AI3" s="15"/>
      <c r="AJ3" s="15"/>
      <c r="AK3" s="15"/>
      <c r="AL3" s="15"/>
      <c r="AM3" s="15"/>
      <c r="AN3" s="15"/>
      <c r="AO3" s="15"/>
      <c r="AP3" s="15"/>
      <c r="AQ3" s="15"/>
    </row>
    <row r="4" spans="2:47" x14ac:dyDescent="0.2">
      <c r="B4" s="219"/>
      <c r="C4" s="220"/>
      <c r="D4" s="220"/>
      <c r="E4" s="220"/>
      <c r="F4" s="220"/>
      <c r="G4" s="220"/>
      <c r="H4" s="220"/>
      <c r="I4" s="220"/>
      <c r="J4" s="220"/>
      <c r="K4" s="220"/>
      <c r="L4" s="220"/>
      <c r="M4" s="221"/>
      <c r="N4" s="222"/>
      <c r="O4" s="222"/>
      <c r="P4" s="222"/>
      <c r="Q4" s="222"/>
      <c r="R4" s="222"/>
      <c r="S4" s="222"/>
      <c r="T4" s="222"/>
      <c r="U4" s="222"/>
      <c r="V4" s="222"/>
      <c r="W4" s="222"/>
      <c r="X4" s="222"/>
      <c r="Y4" s="222"/>
      <c r="AA4" s="15"/>
      <c r="AB4" s="15"/>
      <c r="AC4" s="15"/>
      <c r="AD4" s="15"/>
      <c r="AE4" s="15"/>
      <c r="AF4" s="15"/>
      <c r="AG4" s="15"/>
      <c r="AH4" s="15"/>
      <c r="AI4" s="15"/>
      <c r="AJ4" s="15"/>
      <c r="AK4" s="15"/>
      <c r="AL4" s="15"/>
      <c r="AM4" s="15"/>
      <c r="AN4" s="15"/>
      <c r="AO4" s="15"/>
      <c r="AP4" s="15"/>
      <c r="AQ4" s="15"/>
    </row>
    <row r="5" spans="2:47" x14ac:dyDescent="0.2">
      <c r="B5" s="223">
        <v>6</v>
      </c>
      <c r="C5" s="224"/>
      <c r="D5" s="224"/>
      <c r="E5" s="224"/>
      <c r="F5" s="224"/>
      <c r="G5" s="224"/>
      <c r="H5" s="224"/>
      <c r="I5" s="224"/>
      <c r="J5" s="224"/>
      <c r="K5" s="224"/>
      <c r="L5" s="224"/>
      <c r="M5" s="225"/>
      <c r="N5" s="229">
        <v>45366</v>
      </c>
      <c r="O5" s="230"/>
      <c r="P5" s="230"/>
      <c r="Q5" s="230"/>
      <c r="R5" s="230"/>
      <c r="S5" s="230"/>
      <c r="T5" s="230"/>
      <c r="U5" s="230"/>
      <c r="V5" s="230"/>
      <c r="W5" s="230"/>
      <c r="X5" s="230"/>
      <c r="Y5" s="231"/>
      <c r="AA5" s="15"/>
      <c r="AB5" s="15"/>
      <c r="AC5" s="15"/>
      <c r="AD5" s="15"/>
      <c r="AE5" s="15"/>
      <c r="AF5" s="15"/>
      <c r="AG5" s="15"/>
      <c r="AH5" s="15"/>
      <c r="AI5" s="15"/>
      <c r="AJ5" s="15"/>
      <c r="AK5" s="15"/>
      <c r="AL5" s="15"/>
      <c r="AM5" s="15"/>
      <c r="AN5" s="15"/>
      <c r="AO5" s="15"/>
      <c r="AP5" s="15"/>
      <c r="AQ5" s="15"/>
    </row>
    <row r="6" spans="2:47" x14ac:dyDescent="0.2">
      <c r="B6" s="226"/>
      <c r="C6" s="227"/>
      <c r="D6" s="227"/>
      <c r="E6" s="227"/>
      <c r="F6" s="227"/>
      <c r="G6" s="227"/>
      <c r="H6" s="227"/>
      <c r="I6" s="227"/>
      <c r="J6" s="227"/>
      <c r="K6" s="227"/>
      <c r="L6" s="227"/>
      <c r="M6" s="228"/>
      <c r="N6" s="232"/>
      <c r="O6" s="233"/>
      <c r="P6" s="233"/>
      <c r="Q6" s="233"/>
      <c r="R6" s="233"/>
      <c r="S6" s="233"/>
      <c r="T6" s="233"/>
      <c r="U6" s="233"/>
      <c r="V6" s="233"/>
      <c r="W6" s="233"/>
      <c r="X6" s="233"/>
      <c r="Y6" s="234"/>
      <c r="AA6" s="15"/>
      <c r="AB6" s="15"/>
      <c r="AC6" s="15"/>
      <c r="AD6" s="15"/>
      <c r="AE6" s="15"/>
      <c r="AF6" s="15"/>
      <c r="AG6" s="15"/>
      <c r="AH6" s="15"/>
      <c r="AI6" s="15"/>
      <c r="AJ6" s="15"/>
      <c r="AK6" s="15"/>
      <c r="AL6" s="15"/>
      <c r="AM6" s="15"/>
      <c r="AN6" s="15"/>
      <c r="AO6" s="15"/>
      <c r="AP6" s="15"/>
      <c r="AQ6" s="15"/>
    </row>
    <row r="7" spans="2:47" x14ac:dyDescent="0.2">
      <c r="B7" s="16"/>
      <c r="C7" s="16"/>
      <c r="D7" s="16"/>
      <c r="E7" s="16"/>
      <c r="F7" s="17"/>
      <c r="G7" s="17"/>
      <c r="N7" s="18"/>
    </row>
    <row r="8" spans="2:47" x14ac:dyDescent="0.2">
      <c r="B8" s="237" t="s">
        <v>18</v>
      </c>
      <c r="C8" s="237"/>
      <c r="D8" s="237"/>
      <c r="E8" s="237"/>
      <c r="F8" s="237"/>
      <c r="G8" s="242" t="s">
        <v>19</v>
      </c>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row>
    <row r="9" spans="2:47" ht="15" x14ac:dyDescent="0.2">
      <c r="B9" s="237" t="s">
        <v>20</v>
      </c>
      <c r="C9" s="237"/>
      <c r="D9" s="237"/>
      <c r="E9" s="237"/>
      <c r="F9" s="237"/>
      <c r="G9" s="236"/>
      <c r="H9" s="236"/>
      <c r="I9" s="236"/>
      <c r="J9" s="236"/>
      <c r="K9" s="236"/>
      <c r="L9" s="236"/>
      <c r="M9" s="237" t="s">
        <v>21</v>
      </c>
      <c r="N9" s="237"/>
      <c r="O9" s="243">
        <v>1974371000137</v>
      </c>
      <c r="P9" s="243"/>
      <c r="Q9" s="243"/>
      <c r="R9" s="243"/>
      <c r="S9" s="243"/>
      <c r="T9" s="243"/>
      <c r="U9" s="243"/>
      <c r="V9" s="243"/>
      <c r="W9" s="237" t="s">
        <v>22</v>
      </c>
      <c r="X9" s="237"/>
      <c r="Y9" s="237"/>
      <c r="Z9" s="244" t="s">
        <v>23</v>
      </c>
      <c r="AA9" s="245"/>
      <c r="AB9" s="245"/>
      <c r="AC9" s="245"/>
      <c r="AD9" s="245"/>
      <c r="AE9" s="245"/>
      <c r="AF9" s="245"/>
      <c r="AG9" s="245"/>
      <c r="AH9" s="245"/>
      <c r="AI9" s="245"/>
      <c r="AJ9" s="245"/>
      <c r="AK9" s="245"/>
      <c r="AL9" s="245"/>
      <c r="AM9" s="245"/>
      <c r="AN9" s="245"/>
      <c r="AO9" s="245"/>
      <c r="AP9" s="245"/>
      <c r="AQ9" s="245"/>
    </row>
    <row r="10" spans="2:47" x14ac:dyDescent="0.2">
      <c r="B10" s="235" t="s">
        <v>24</v>
      </c>
      <c r="C10" s="235"/>
      <c r="D10" s="235"/>
      <c r="E10" s="235"/>
      <c r="F10" s="235"/>
      <c r="G10" s="236" t="s">
        <v>124</v>
      </c>
      <c r="H10" s="236"/>
      <c r="I10" s="236"/>
      <c r="J10" s="236"/>
      <c r="K10" s="236"/>
      <c r="L10" s="236"/>
      <c r="M10" s="236"/>
      <c r="N10" s="236"/>
      <c r="O10" s="236"/>
      <c r="P10" s="236"/>
      <c r="Q10" s="236"/>
      <c r="R10" s="236"/>
      <c r="S10" s="236"/>
      <c r="T10" s="236"/>
      <c r="U10" s="236"/>
      <c r="V10" s="236"/>
      <c r="W10" s="237" t="s">
        <v>25</v>
      </c>
      <c r="X10" s="237"/>
      <c r="Y10" s="237"/>
      <c r="Z10" s="236" t="s">
        <v>26</v>
      </c>
      <c r="AA10" s="236"/>
      <c r="AB10" s="236"/>
      <c r="AC10" s="236"/>
      <c r="AD10" s="236"/>
      <c r="AE10" s="236"/>
      <c r="AF10" s="236"/>
      <c r="AG10" s="236"/>
      <c r="AH10" s="236"/>
      <c r="AI10" s="236"/>
      <c r="AJ10" s="236"/>
      <c r="AK10" s="236"/>
      <c r="AL10" s="236"/>
      <c r="AM10" s="236"/>
      <c r="AN10" s="236"/>
      <c r="AO10" s="236"/>
      <c r="AP10" s="236"/>
      <c r="AQ10" s="236"/>
    </row>
    <row r="12" spans="2:47" x14ac:dyDescent="0.2">
      <c r="B12" s="19"/>
    </row>
    <row r="13" spans="2:47" x14ac:dyDescent="0.2">
      <c r="B13" s="238" t="s">
        <v>27</v>
      </c>
      <c r="C13" s="239"/>
      <c r="D13" s="239"/>
      <c r="E13" s="239"/>
      <c r="F13" s="239"/>
      <c r="G13" s="239"/>
      <c r="H13" s="239"/>
      <c r="I13" s="240" t="s">
        <v>125</v>
      </c>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1"/>
      <c r="AT13" s="104"/>
    </row>
    <row r="14" spans="2:47" x14ac:dyDescent="0.2">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2:47" x14ac:dyDescent="0.2">
      <c r="B15" s="209" t="s">
        <v>28</v>
      </c>
      <c r="C15" s="210"/>
      <c r="D15" s="211"/>
      <c r="E15" s="209" t="s">
        <v>29</v>
      </c>
      <c r="F15" s="210"/>
      <c r="G15" s="211"/>
      <c r="H15" s="209" t="s">
        <v>30</v>
      </c>
      <c r="I15" s="210"/>
      <c r="J15" s="210"/>
      <c r="K15" s="210"/>
      <c r="L15" s="210"/>
      <c r="M15" s="210"/>
      <c r="N15" s="210"/>
      <c r="O15" s="210"/>
      <c r="P15" s="210"/>
      <c r="Q15" s="210"/>
      <c r="R15" s="210"/>
      <c r="S15" s="210"/>
      <c r="T15" s="210"/>
      <c r="U15" s="210"/>
      <c r="V15" s="210"/>
      <c r="W15" s="210"/>
      <c r="X15" s="210"/>
      <c r="Y15" s="211"/>
      <c r="Z15" s="209" t="s">
        <v>31</v>
      </c>
      <c r="AA15" s="210"/>
      <c r="AB15" s="211"/>
      <c r="AC15" s="209" t="s">
        <v>32</v>
      </c>
      <c r="AD15" s="210"/>
      <c r="AE15" s="211"/>
      <c r="AF15" s="209" t="s">
        <v>33</v>
      </c>
      <c r="AG15" s="210"/>
      <c r="AH15" s="210"/>
      <c r="AI15" s="210"/>
      <c r="AJ15" s="210"/>
      <c r="AK15" s="211"/>
      <c r="AL15" s="209" t="s">
        <v>34</v>
      </c>
      <c r="AM15" s="210"/>
      <c r="AN15" s="210"/>
      <c r="AO15" s="210"/>
      <c r="AP15" s="210"/>
      <c r="AQ15" s="211"/>
      <c r="AT15" s="123"/>
    </row>
    <row r="16" spans="2:47" x14ac:dyDescent="0.2">
      <c r="B16" s="21" t="s">
        <v>35</v>
      </c>
      <c r="C16" s="207" t="s">
        <v>86</v>
      </c>
      <c r="D16" s="208"/>
      <c r="E16" s="186" t="s">
        <v>105</v>
      </c>
      <c r="F16" s="188"/>
      <c r="G16" s="187"/>
      <c r="H16" s="189" t="s">
        <v>79</v>
      </c>
      <c r="I16" s="190"/>
      <c r="J16" s="190"/>
      <c r="K16" s="190"/>
      <c r="L16" s="190"/>
      <c r="M16" s="190"/>
      <c r="N16" s="190"/>
      <c r="O16" s="190"/>
      <c r="P16" s="190"/>
      <c r="Q16" s="190"/>
      <c r="R16" s="190"/>
      <c r="S16" s="190"/>
      <c r="T16" s="190"/>
      <c r="U16" s="190"/>
      <c r="V16" s="190"/>
      <c r="W16" s="190"/>
      <c r="X16" s="190"/>
      <c r="Y16" s="191"/>
      <c r="Z16" s="192" t="s">
        <v>101</v>
      </c>
      <c r="AA16" s="193"/>
      <c r="AB16" s="194"/>
      <c r="AC16" s="204" t="e">
        <f>'_memória PU'!L4+'_memória PU'!L10+'_memória PU'!L21+'_memória PU'!L23+'_memória PU'!#REF!+'_memória PU'!#REF!+'_memória PU'!#REF!</f>
        <v>#REF!</v>
      </c>
      <c r="AD16" s="205"/>
      <c r="AE16" s="206"/>
      <c r="AF16" s="198">
        <f t="shared" ref="AF16:AF30" si="0">AS16</f>
        <v>1300</v>
      </c>
      <c r="AG16" s="199"/>
      <c r="AH16" s="199"/>
      <c r="AI16" s="199"/>
      <c r="AJ16" s="199"/>
      <c r="AK16" s="200"/>
      <c r="AL16" s="183" t="e">
        <f t="shared" ref="AL16:AL27" si="1">AC16*AF16</f>
        <v>#REF!</v>
      </c>
      <c r="AM16" s="184"/>
      <c r="AN16" s="184"/>
      <c r="AO16" s="184"/>
      <c r="AP16" s="184"/>
      <c r="AQ16" s="185"/>
      <c r="AR16" s="25"/>
      <c r="AS16" s="12">
        <v>1300</v>
      </c>
      <c r="AT16" s="103"/>
      <c r="AU16" s="122"/>
    </row>
    <row r="17" spans="2:47" x14ac:dyDescent="0.2">
      <c r="B17" s="21" t="s">
        <v>36</v>
      </c>
      <c r="C17" s="186" t="s">
        <v>87</v>
      </c>
      <c r="D17" s="187"/>
      <c r="E17" s="186"/>
      <c r="F17" s="188"/>
      <c r="G17" s="187"/>
      <c r="H17" s="189" t="s">
        <v>80</v>
      </c>
      <c r="I17" s="190"/>
      <c r="J17" s="190"/>
      <c r="K17" s="190"/>
      <c r="L17" s="190"/>
      <c r="M17" s="190"/>
      <c r="N17" s="190"/>
      <c r="O17" s="190"/>
      <c r="P17" s="190"/>
      <c r="Q17" s="190"/>
      <c r="R17" s="190"/>
      <c r="S17" s="190"/>
      <c r="T17" s="190"/>
      <c r="U17" s="190"/>
      <c r="V17" s="190"/>
      <c r="W17" s="190"/>
      <c r="X17" s="190"/>
      <c r="Y17" s="191"/>
      <c r="Z17" s="192" t="s">
        <v>102</v>
      </c>
      <c r="AA17" s="193"/>
      <c r="AB17" s="194"/>
      <c r="AC17" s="204" t="e">
        <f>SUMIF('_memória PU'!D3:D24,"APLICAÇÃO DE MASSA ANTICORROSIVA",'_memória PU'!N3:N24)-'_memória PU'!#REF!-'_memória PU'!#REF!-'_memória PU'!#REF!</f>
        <v>#REF!</v>
      </c>
      <c r="AD17" s="205"/>
      <c r="AE17" s="206"/>
      <c r="AF17" s="198">
        <f t="shared" si="0"/>
        <v>114</v>
      </c>
      <c r="AG17" s="199"/>
      <c r="AH17" s="199"/>
      <c r="AI17" s="199"/>
      <c r="AJ17" s="199"/>
      <c r="AK17" s="200"/>
      <c r="AL17" s="183" t="e">
        <f t="shared" si="1"/>
        <v>#REF!</v>
      </c>
      <c r="AM17" s="184"/>
      <c r="AN17" s="184"/>
      <c r="AO17" s="184"/>
      <c r="AP17" s="184"/>
      <c r="AQ17" s="185"/>
      <c r="AR17" s="25"/>
      <c r="AS17" s="12">
        <v>114</v>
      </c>
    </row>
    <row r="18" spans="2:47" x14ac:dyDescent="0.2">
      <c r="B18" s="21" t="s">
        <v>37</v>
      </c>
      <c r="C18" s="186" t="s">
        <v>88</v>
      </c>
      <c r="D18" s="187"/>
      <c r="E18" s="186"/>
      <c r="F18" s="188"/>
      <c r="G18" s="187"/>
      <c r="H18" s="189" t="s">
        <v>81</v>
      </c>
      <c r="I18" s="190"/>
      <c r="J18" s="190"/>
      <c r="K18" s="190"/>
      <c r="L18" s="190"/>
      <c r="M18" s="190"/>
      <c r="N18" s="190"/>
      <c r="O18" s="190"/>
      <c r="P18" s="190"/>
      <c r="Q18" s="190"/>
      <c r="R18" s="190"/>
      <c r="S18" s="190"/>
      <c r="T18" s="190"/>
      <c r="U18" s="190"/>
      <c r="V18" s="190"/>
      <c r="W18" s="190"/>
      <c r="X18" s="190"/>
      <c r="Y18" s="191"/>
      <c r="Z18" s="192" t="s">
        <v>101</v>
      </c>
      <c r="AA18" s="193"/>
      <c r="AB18" s="194"/>
      <c r="AC18" s="204">
        <f>SUMIF('_memória PU'!D3:D24,"INSTALAÇÃO DE PAINEL FLEXÍVEL 64 KG/M³",'_memória PU'!L3:L24)</f>
        <v>0</v>
      </c>
      <c r="AD18" s="205"/>
      <c r="AE18" s="206"/>
      <c r="AF18" s="198">
        <f t="shared" si="0"/>
        <v>8640</v>
      </c>
      <c r="AG18" s="199"/>
      <c r="AH18" s="199"/>
      <c r="AI18" s="199"/>
      <c r="AJ18" s="199"/>
      <c r="AK18" s="200"/>
      <c r="AL18" s="183">
        <f t="shared" si="1"/>
        <v>0</v>
      </c>
      <c r="AM18" s="184"/>
      <c r="AN18" s="184"/>
      <c r="AO18" s="184"/>
      <c r="AP18" s="184"/>
      <c r="AQ18" s="185"/>
      <c r="AR18" s="25"/>
      <c r="AS18" s="12">
        <v>8640</v>
      </c>
      <c r="AU18" s="104"/>
    </row>
    <row r="19" spans="2:47" x14ac:dyDescent="0.2">
      <c r="B19" s="21" t="s">
        <v>38</v>
      </c>
      <c r="C19" s="186" t="s">
        <v>88</v>
      </c>
      <c r="D19" s="187"/>
      <c r="E19" s="186"/>
      <c r="F19" s="188"/>
      <c r="G19" s="187"/>
      <c r="H19" s="189" t="s">
        <v>82</v>
      </c>
      <c r="I19" s="190"/>
      <c r="J19" s="190"/>
      <c r="K19" s="190"/>
      <c r="L19" s="190"/>
      <c r="M19" s="190"/>
      <c r="N19" s="190"/>
      <c r="O19" s="190"/>
      <c r="P19" s="190"/>
      <c r="Q19" s="190"/>
      <c r="R19" s="190"/>
      <c r="S19" s="190"/>
      <c r="T19" s="190"/>
      <c r="U19" s="190"/>
      <c r="V19" s="190"/>
      <c r="W19" s="190"/>
      <c r="X19" s="190"/>
      <c r="Y19" s="191"/>
      <c r="Z19" s="192" t="s">
        <v>101</v>
      </c>
      <c r="AA19" s="193"/>
      <c r="AB19" s="194"/>
      <c r="AC19" s="204">
        <f>SUMIF('_memória PU'!D3:D24,"INSTALAÇÃO DE MANTA DE 96 KG/M³",'_memória PU'!L3:L24)</f>
        <v>0</v>
      </c>
      <c r="AD19" s="205"/>
      <c r="AE19" s="206"/>
      <c r="AF19" s="198">
        <f t="shared" si="0"/>
        <v>8640</v>
      </c>
      <c r="AG19" s="199"/>
      <c r="AH19" s="199"/>
      <c r="AI19" s="199"/>
      <c r="AJ19" s="199"/>
      <c r="AK19" s="200"/>
      <c r="AL19" s="183">
        <f t="shared" si="1"/>
        <v>0</v>
      </c>
      <c r="AM19" s="184"/>
      <c r="AN19" s="184"/>
      <c r="AO19" s="184"/>
      <c r="AP19" s="184"/>
      <c r="AQ19" s="185"/>
      <c r="AR19" s="25"/>
      <c r="AS19" s="12">
        <v>8640</v>
      </c>
    </row>
    <row r="20" spans="2:47" x14ac:dyDescent="0.2">
      <c r="B20" s="21" t="s">
        <v>39</v>
      </c>
      <c r="C20" s="186" t="s">
        <v>89</v>
      </c>
      <c r="D20" s="187"/>
      <c r="E20" s="186"/>
      <c r="F20" s="188"/>
      <c r="G20" s="187"/>
      <c r="H20" s="189" t="s">
        <v>83</v>
      </c>
      <c r="I20" s="190"/>
      <c r="J20" s="190"/>
      <c r="K20" s="190"/>
      <c r="L20" s="190"/>
      <c r="M20" s="190"/>
      <c r="N20" s="190"/>
      <c r="O20" s="190"/>
      <c r="P20" s="190"/>
      <c r="Q20" s="190"/>
      <c r="R20" s="190"/>
      <c r="S20" s="190"/>
      <c r="T20" s="190"/>
      <c r="U20" s="190"/>
      <c r="V20" s="190"/>
      <c r="W20" s="190"/>
      <c r="X20" s="190"/>
      <c r="Y20" s="191"/>
      <c r="Z20" s="192" t="s">
        <v>101</v>
      </c>
      <c r="AA20" s="193"/>
      <c r="AB20" s="194"/>
      <c r="AC20" s="204">
        <f>SUMIF('_memória PU'!D3:D24,"INSTALAÇÃO DE MANTA DE 128 KG/M³",'_memória PU'!L3:L24)</f>
        <v>0</v>
      </c>
      <c r="AD20" s="205"/>
      <c r="AE20" s="206"/>
      <c r="AF20" s="198">
        <f t="shared" si="0"/>
        <v>16823.41</v>
      </c>
      <c r="AG20" s="199"/>
      <c r="AH20" s="199"/>
      <c r="AI20" s="199"/>
      <c r="AJ20" s="199"/>
      <c r="AK20" s="200"/>
      <c r="AL20" s="183">
        <f t="shared" si="1"/>
        <v>0</v>
      </c>
      <c r="AM20" s="184"/>
      <c r="AN20" s="184"/>
      <c r="AO20" s="184"/>
      <c r="AP20" s="184"/>
      <c r="AQ20" s="185"/>
      <c r="AR20" s="25"/>
      <c r="AS20" s="12">
        <v>16823.41</v>
      </c>
    </row>
    <row r="21" spans="2:47" x14ac:dyDescent="0.2">
      <c r="B21" s="21" t="s">
        <v>78</v>
      </c>
      <c r="C21" s="186" t="s">
        <v>87</v>
      </c>
      <c r="D21" s="187"/>
      <c r="E21" s="186"/>
      <c r="F21" s="188"/>
      <c r="G21" s="187"/>
      <c r="H21" s="189" t="s">
        <v>84</v>
      </c>
      <c r="I21" s="190"/>
      <c r="J21" s="190"/>
      <c r="K21" s="190"/>
      <c r="L21" s="190"/>
      <c r="M21" s="190"/>
      <c r="N21" s="190"/>
      <c r="O21" s="190"/>
      <c r="P21" s="190"/>
      <c r="Q21" s="190"/>
      <c r="R21" s="190"/>
      <c r="S21" s="190"/>
      <c r="T21" s="190"/>
      <c r="U21" s="190"/>
      <c r="V21" s="190"/>
      <c r="W21" s="190"/>
      <c r="X21" s="190"/>
      <c r="Y21" s="191"/>
      <c r="Z21" s="192" t="s">
        <v>101</v>
      </c>
      <c r="AA21" s="193"/>
      <c r="AB21" s="194"/>
      <c r="AC21" s="204">
        <f>SUMIF('_memória PU'!D3:D24,"APLICAÇÃO DE COAT",'_memória PU'!N3:N24)</f>
        <v>0</v>
      </c>
      <c r="AD21" s="205"/>
      <c r="AE21" s="206"/>
      <c r="AF21" s="198">
        <f t="shared" si="0"/>
        <v>114</v>
      </c>
      <c r="AG21" s="199"/>
      <c r="AH21" s="199"/>
      <c r="AI21" s="199"/>
      <c r="AJ21" s="199"/>
      <c r="AK21" s="200"/>
      <c r="AL21" s="183">
        <f t="shared" si="1"/>
        <v>0</v>
      </c>
      <c r="AM21" s="184"/>
      <c r="AN21" s="184"/>
      <c r="AO21" s="184"/>
      <c r="AP21" s="184"/>
      <c r="AQ21" s="185"/>
      <c r="AR21" s="25"/>
      <c r="AS21" s="12">
        <v>114</v>
      </c>
      <c r="AU21" s="104"/>
    </row>
    <row r="22" spans="2:47" x14ac:dyDescent="0.2">
      <c r="B22" s="21" t="s">
        <v>40</v>
      </c>
      <c r="C22" s="186" t="s">
        <v>93</v>
      </c>
      <c r="D22" s="187"/>
      <c r="E22" s="186"/>
      <c r="F22" s="188"/>
      <c r="G22" s="187"/>
      <c r="H22" s="189" t="s">
        <v>90</v>
      </c>
      <c r="I22" s="190"/>
      <c r="J22" s="190"/>
      <c r="K22" s="190"/>
      <c r="L22" s="190"/>
      <c r="M22" s="190"/>
      <c r="N22" s="190"/>
      <c r="O22" s="190"/>
      <c r="P22" s="190"/>
      <c r="Q22" s="190"/>
      <c r="R22" s="190"/>
      <c r="S22" s="190"/>
      <c r="T22" s="190"/>
      <c r="U22" s="190"/>
      <c r="V22" s="190"/>
      <c r="W22" s="190"/>
      <c r="X22" s="190"/>
      <c r="Y22" s="191"/>
      <c r="Z22" s="192" t="s">
        <v>102</v>
      </c>
      <c r="AA22" s="193"/>
      <c r="AB22" s="194"/>
      <c r="AC22" s="204">
        <f>SUMIF('_memória PU'!D3:D24,"DEMOLIÇÃO DE CONCRETO REFRATÁRIO",'_memória PU'!N3:N24)</f>
        <v>0</v>
      </c>
      <c r="AD22" s="205"/>
      <c r="AE22" s="206"/>
      <c r="AF22" s="198">
        <f t="shared" si="0"/>
        <v>4.34</v>
      </c>
      <c r="AG22" s="199"/>
      <c r="AH22" s="199"/>
      <c r="AI22" s="199"/>
      <c r="AJ22" s="199"/>
      <c r="AK22" s="200"/>
      <c r="AL22" s="183">
        <f t="shared" si="1"/>
        <v>0</v>
      </c>
      <c r="AM22" s="184"/>
      <c r="AN22" s="184"/>
      <c r="AO22" s="184"/>
      <c r="AP22" s="184"/>
      <c r="AQ22" s="185"/>
      <c r="AR22" s="25"/>
      <c r="AS22" s="12">
        <v>4.34</v>
      </c>
    </row>
    <row r="23" spans="2:47" x14ac:dyDescent="0.2">
      <c r="B23" s="21" t="s">
        <v>41</v>
      </c>
      <c r="C23" s="186" t="s">
        <v>93</v>
      </c>
      <c r="D23" s="187"/>
      <c r="E23" s="186"/>
      <c r="F23" s="188"/>
      <c r="G23" s="187"/>
      <c r="H23" s="189" t="s">
        <v>94</v>
      </c>
      <c r="I23" s="190"/>
      <c r="J23" s="190"/>
      <c r="K23" s="190"/>
      <c r="L23" s="190"/>
      <c r="M23" s="190"/>
      <c r="N23" s="190"/>
      <c r="O23" s="190"/>
      <c r="P23" s="190"/>
      <c r="Q23" s="190"/>
      <c r="R23" s="190"/>
      <c r="S23" s="190"/>
      <c r="T23" s="190"/>
      <c r="U23" s="190"/>
      <c r="V23" s="190"/>
      <c r="W23" s="190"/>
      <c r="X23" s="190"/>
      <c r="Y23" s="191"/>
      <c r="Z23" s="192" t="s">
        <v>102</v>
      </c>
      <c r="AA23" s="193"/>
      <c r="AB23" s="194"/>
      <c r="AC23" s="204">
        <f>SUMIF('_memória PU'!D3:D24,"DEMOLIÇÃO DE TIJOLO REFRATÁRIO",'_memória PU'!N3:N24)</f>
        <v>0</v>
      </c>
      <c r="AD23" s="205"/>
      <c r="AE23" s="206"/>
      <c r="AF23" s="198">
        <f t="shared" si="0"/>
        <v>4.34</v>
      </c>
      <c r="AG23" s="199"/>
      <c r="AH23" s="199"/>
      <c r="AI23" s="199"/>
      <c r="AJ23" s="199"/>
      <c r="AK23" s="200"/>
      <c r="AL23" s="183">
        <f t="shared" si="1"/>
        <v>0</v>
      </c>
      <c r="AM23" s="184"/>
      <c r="AN23" s="184"/>
      <c r="AO23" s="184"/>
      <c r="AP23" s="184"/>
      <c r="AQ23" s="185"/>
      <c r="AR23" s="25"/>
      <c r="AS23" s="12">
        <v>4.34</v>
      </c>
    </row>
    <row r="24" spans="2:47" x14ac:dyDescent="0.2">
      <c r="B24" s="21" t="s">
        <v>42</v>
      </c>
      <c r="C24" s="186" t="s">
        <v>96</v>
      </c>
      <c r="D24" s="187"/>
      <c r="E24" s="186"/>
      <c r="F24" s="188"/>
      <c r="G24" s="187"/>
      <c r="H24" s="189" t="s">
        <v>91</v>
      </c>
      <c r="I24" s="190"/>
      <c r="J24" s="190"/>
      <c r="K24" s="190"/>
      <c r="L24" s="190"/>
      <c r="M24" s="190"/>
      <c r="N24" s="190"/>
      <c r="O24" s="190"/>
      <c r="P24" s="190"/>
      <c r="Q24" s="190"/>
      <c r="R24" s="190"/>
      <c r="S24" s="190"/>
      <c r="T24" s="190"/>
      <c r="U24" s="190"/>
      <c r="V24" s="190"/>
      <c r="W24" s="190"/>
      <c r="X24" s="190"/>
      <c r="Y24" s="191"/>
      <c r="Z24" s="192" t="s">
        <v>102</v>
      </c>
      <c r="AA24" s="193"/>
      <c r="AB24" s="194"/>
      <c r="AC24" s="204">
        <f>SUMIF('_memória PU'!D3:D24,"APLICAÇÃO DE CONCRETO REFRATÁRIO",'_memória PU'!N3:N24)</f>
        <v>0</v>
      </c>
      <c r="AD24" s="205"/>
      <c r="AE24" s="206"/>
      <c r="AF24" s="198">
        <f t="shared" si="0"/>
        <v>42.3</v>
      </c>
      <c r="AG24" s="199"/>
      <c r="AH24" s="199"/>
      <c r="AI24" s="199"/>
      <c r="AJ24" s="199"/>
      <c r="AK24" s="200"/>
      <c r="AL24" s="183">
        <f t="shared" si="1"/>
        <v>0</v>
      </c>
      <c r="AM24" s="184"/>
      <c r="AN24" s="184"/>
      <c r="AO24" s="184"/>
      <c r="AP24" s="184"/>
      <c r="AQ24" s="185"/>
      <c r="AR24" s="25"/>
      <c r="AS24" s="12">
        <v>42.3</v>
      </c>
    </row>
    <row r="25" spans="2:47" x14ac:dyDescent="0.2">
      <c r="B25" s="21" t="s">
        <v>43</v>
      </c>
      <c r="C25" s="192" t="s">
        <v>95</v>
      </c>
      <c r="D25" s="194"/>
      <c r="E25" s="186"/>
      <c r="F25" s="188"/>
      <c r="G25" s="187"/>
      <c r="H25" s="189" t="s">
        <v>92</v>
      </c>
      <c r="I25" s="190"/>
      <c r="J25" s="190"/>
      <c r="K25" s="190"/>
      <c r="L25" s="190"/>
      <c r="M25" s="190"/>
      <c r="N25" s="190"/>
      <c r="O25" s="190"/>
      <c r="P25" s="190"/>
      <c r="Q25" s="190"/>
      <c r="R25" s="190"/>
      <c r="S25" s="190"/>
      <c r="T25" s="190"/>
      <c r="U25" s="190"/>
      <c r="V25" s="190"/>
      <c r="W25" s="190"/>
      <c r="X25" s="190"/>
      <c r="Y25" s="191"/>
      <c r="Z25" s="192" t="s">
        <v>102</v>
      </c>
      <c r="AA25" s="193"/>
      <c r="AB25" s="194"/>
      <c r="AC25" s="204">
        <f>SUMIF('_memória PU'!D3:D24,"MONTAGEM DE TIJOLO REFRATÁRIO",'_memória PU'!N3:N24)</f>
        <v>0</v>
      </c>
      <c r="AD25" s="205"/>
      <c r="AE25" s="206"/>
      <c r="AF25" s="198">
        <f t="shared" si="0"/>
        <v>30.96</v>
      </c>
      <c r="AG25" s="199"/>
      <c r="AH25" s="199"/>
      <c r="AI25" s="199"/>
      <c r="AJ25" s="199"/>
      <c r="AK25" s="200"/>
      <c r="AL25" s="183">
        <f t="shared" si="1"/>
        <v>0</v>
      </c>
      <c r="AM25" s="184"/>
      <c r="AN25" s="184"/>
      <c r="AO25" s="184"/>
      <c r="AP25" s="184"/>
      <c r="AQ25" s="185"/>
      <c r="AR25" s="25"/>
      <c r="AS25" s="12">
        <v>30.96</v>
      </c>
    </row>
    <row r="26" spans="2:47" x14ac:dyDescent="0.2">
      <c r="B26" s="21" t="s">
        <v>44</v>
      </c>
      <c r="C26" s="186" t="s">
        <v>99</v>
      </c>
      <c r="D26" s="187"/>
      <c r="E26" s="186"/>
      <c r="F26" s="188"/>
      <c r="G26" s="187"/>
      <c r="H26" s="189" t="s">
        <v>103</v>
      </c>
      <c r="I26" s="190"/>
      <c r="J26" s="190"/>
      <c r="K26" s="190"/>
      <c r="L26" s="190"/>
      <c r="M26" s="190"/>
      <c r="N26" s="190"/>
      <c r="O26" s="190"/>
      <c r="P26" s="190"/>
      <c r="Q26" s="190"/>
      <c r="R26" s="190"/>
      <c r="S26" s="190"/>
      <c r="T26" s="190"/>
      <c r="U26" s="190"/>
      <c r="V26" s="190"/>
      <c r="W26" s="190"/>
      <c r="X26" s="190"/>
      <c r="Y26" s="191"/>
      <c r="Z26" s="192" t="s">
        <v>101</v>
      </c>
      <c r="AA26" s="193"/>
      <c r="AB26" s="194"/>
      <c r="AC26" s="204">
        <f>SUMIF('_memória PU'!D3:D24,"DEMOLIÇÃO DE CONCRETO REFRATÁRIO - FIREPROOFING",'_memória PU'!L3:L24)</f>
        <v>0</v>
      </c>
      <c r="AD26" s="205"/>
      <c r="AE26" s="206"/>
      <c r="AF26" s="198">
        <f t="shared" si="0"/>
        <v>6300</v>
      </c>
      <c r="AG26" s="199"/>
      <c r="AH26" s="199"/>
      <c r="AI26" s="199"/>
      <c r="AJ26" s="199"/>
      <c r="AK26" s="200"/>
      <c r="AL26" s="183">
        <f t="shared" si="1"/>
        <v>0</v>
      </c>
      <c r="AM26" s="184"/>
      <c r="AN26" s="184"/>
      <c r="AO26" s="184"/>
      <c r="AP26" s="184"/>
      <c r="AQ26" s="185"/>
      <c r="AR26" s="25"/>
      <c r="AS26" s="12">
        <v>6300</v>
      </c>
    </row>
    <row r="27" spans="2:47" x14ac:dyDescent="0.2">
      <c r="B27" s="21" t="s">
        <v>45</v>
      </c>
      <c r="C27" s="186" t="s">
        <v>106</v>
      </c>
      <c r="D27" s="187"/>
      <c r="E27" s="186"/>
      <c r="F27" s="188"/>
      <c r="G27" s="187"/>
      <c r="H27" s="189" t="s">
        <v>104</v>
      </c>
      <c r="I27" s="190"/>
      <c r="J27" s="190"/>
      <c r="K27" s="190"/>
      <c r="L27" s="190"/>
      <c r="M27" s="190"/>
      <c r="N27" s="190"/>
      <c r="O27" s="190"/>
      <c r="P27" s="190"/>
      <c r="Q27" s="190"/>
      <c r="R27" s="190"/>
      <c r="S27" s="190"/>
      <c r="T27" s="190"/>
      <c r="U27" s="190"/>
      <c r="V27" s="190"/>
      <c r="W27" s="190"/>
      <c r="X27" s="190"/>
      <c r="Y27" s="191"/>
      <c r="Z27" s="192" t="s">
        <v>102</v>
      </c>
      <c r="AA27" s="193"/>
      <c r="AB27" s="194"/>
      <c r="AC27" s="204">
        <f>SUMIF('_memória PU'!D3:D24,"APLICAÇÃO DE CONCRETO REFRATÁRIO - FIREPROOFING",'_memória PU'!N3:N24)</f>
        <v>0</v>
      </c>
      <c r="AD27" s="205"/>
      <c r="AE27" s="206"/>
      <c r="AF27" s="198">
        <f t="shared" si="0"/>
        <v>38.5</v>
      </c>
      <c r="AG27" s="199"/>
      <c r="AH27" s="199"/>
      <c r="AI27" s="199"/>
      <c r="AJ27" s="199"/>
      <c r="AK27" s="200"/>
      <c r="AL27" s="183">
        <f t="shared" si="1"/>
        <v>0</v>
      </c>
      <c r="AM27" s="184"/>
      <c r="AN27" s="184"/>
      <c r="AO27" s="184"/>
      <c r="AP27" s="184"/>
      <c r="AQ27" s="185"/>
      <c r="AR27" s="25"/>
      <c r="AS27" s="12">
        <v>38.5</v>
      </c>
    </row>
    <row r="28" spans="2:47" x14ac:dyDescent="0.2">
      <c r="B28" s="21" t="s">
        <v>46</v>
      </c>
      <c r="C28" s="186" t="s">
        <v>114</v>
      </c>
      <c r="D28" s="187"/>
      <c r="E28" s="186"/>
      <c r="F28" s="188"/>
      <c r="G28" s="187"/>
      <c r="H28" s="189" t="s">
        <v>108</v>
      </c>
      <c r="I28" s="190"/>
      <c r="J28" s="190"/>
      <c r="K28" s="190"/>
      <c r="L28" s="190"/>
      <c r="M28" s="190"/>
      <c r="N28" s="190"/>
      <c r="O28" s="190"/>
      <c r="P28" s="190"/>
      <c r="Q28" s="190"/>
      <c r="R28" s="190"/>
      <c r="S28" s="190"/>
      <c r="T28" s="190"/>
      <c r="U28" s="190"/>
      <c r="V28" s="190"/>
      <c r="W28" s="190"/>
      <c r="X28" s="190"/>
      <c r="Y28" s="191"/>
      <c r="Z28" s="192" t="s">
        <v>107</v>
      </c>
      <c r="AA28" s="193"/>
      <c r="AB28" s="194"/>
      <c r="AC28" s="201" t="e">
        <f t="shared" ref="AC28:AC37" si="2">AL28/AF28</f>
        <v>#REF!</v>
      </c>
      <c r="AD28" s="202"/>
      <c r="AE28" s="203"/>
      <c r="AF28" s="198">
        <f t="shared" si="0"/>
        <v>67.52</v>
      </c>
      <c r="AG28" s="199"/>
      <c r="AH28" s="199"/>
      <c r="AI28" s="199"/>
      <c r="AJ28" s="199"/>
      <c r="AK28" s="200"/>
      <c r="AL28" s="183" t="e">
        <f>#REF!+#REF!+#REF!+#REF!+#REF!+#REF!+#REF!+#REF!+#REF!+#REF!+#REF!+#REF!</f>
        <v>#REF!</v>
      </c>
      <c r="AM28" s="184"/>
      <c r="AN28" s="184"/>
      <c r="AO28" s="184"/>
      <c r="AP28" s="184"/>
      <c r="AQ28" s="185"/>
      <c r="AR28" s="25"/>
      <c r="AS28" s="12">
        <v>67.52</v>
      </c>
    </row>
    <row r="29" spans="2:47" x14ac:dyDescent="0.2">
      <c r="B29" s="21" t="s">
        <v>47</v>
      </c>
      <c r="C29" s="192" t="s">
        <v>115</v>
      </c>
      <c r="D29" s="194"/>
      <c r="E29" s="186"/>
      <c r="F29" s="188"/>
      <c r="G29" s="187"/>
      <c r="H29" s="189" t="s">
        <v>109</v>
      </c>
      <c r="I29" s="190"/>
      <c r="J29" s="190"/>
      <c r="K29" s="190"/>
      <c r="L29" s="190"/>
      <c r="M29" s="190"/>
      <c r="N29" s="190"/>
      <c r="O29" s="190"/>
      <c r="P29" s="190"/>
      <c r="Q29" s="190"/>
      <c r="R29" s="190"/>
      <c r="S29" s="190"/>
      <c r="T29" s="190"/>
      <c r="U29" s="190"/>
      <c r="V29" s="190"/>
      <c r="W29" s="190"/>
      <c r="X29" s="190"/>
      <c r="Y29" s="191"/>
      <c r="Z29" s="192" t="s">
        <v>107</v>
      </c>
      <c r="AA29" s="193"/>
      <c r="AB29" s="194"/>
      <c r="AC29" s="201" t="e">
        <f t="shared" si="2"/>
        <v>#REF!</v>
      </c>
      <c r="AD29" s="202"/>
      <c r="AE29" s="203"/>
      <c r="AF29" s="198">
        <f t="shared" si="0"/>
        <v>142</v>
      </c>
      <c r="AG29" s="199"/>
      <c r="AH29" s="199"/>
      <c r="AI29" s="199"/>
      <c r="AJ29" s="199"/>
      <c r="AK29" s="200"/>
      <c r="AL29" s="183" t="e">
        <f>#REF!+#REF!+#REF!</f>
        <v>#REF!</v>
      </c>
      <c r="AM29" s="184"/>
      <c r="AN29" s="184"/>
      <c r="AO29" s="184"/>
      <c r="AP29" s="184"/>
      <c r="AQ29" s="185"/>
      <c r="AR29" s="25"/>
      <c r="AS29" s="12">
        <v>142</v>
      </c>
    </row>
    <row r="30" spans="2:47" x14ac:dyDescent="0.2">
      <c r="B30" s="21" t="s">
        <v>48</v>
      </c>
      <c r="C30" s="186" t="s">
        <v>116</v>
      </c>
      <c r="D30" s="187"/>
      <c r="E30" s="186"/>
      <c r="F30" s="188"/>
      <c r="G30" s="187"/>
      <c r="H30" s="189" t="s">
        <v>110</v>
      </c>
      <c r="I30" s="190"/>
      <c r="J30" s="190"/>
      <c r="K30" s="190"/>
      <c r="L30" s="190"/>
      <c r="M30" s="190"/>
      <c r="N30" s="190"/>
      <c r="O30" s="190"/>
      <c r="P30" s="190"/>
      <c r="Q30" s="190"/>
      <c r="R30" s="190"/>
      <c r="S30" s="190"/>
      <c r="T30" s="190"/>
      <c r="U30" s="190"/>
      <c r="V30" s="190"/>
      <c r="W30" s="190"/>
      <c r="X30" s="190"/>
      <c r="Y30" s="191"/>
      <c r="Z30" s="192" t="s">
        <v>107</v>
      </c>
      <c r="AA30" s="193"/>
      <c r="AB30" s="194"/>
      <c r="AC30" s="201" t="e">
        <f t="shared" si="2"/>
        <v>#REF!</v>
      </c>
      <c r="AD30" s="202"/>
      <c r="AE30" s="203"/>
      <c r="AF30" s="198">
        <f t="shared" si="0"/>
        <v>235</v>
      </c>
      <c r="AG30" s="199"/>
      <c r="AH30" s="199"/>
      <c r="AI30" s="199"/>
      <c r="AJ30" s="199"/>
      <c r="AK30" s="200"/>
      <c r="AL30" s="183" t="e">
        <f>#REF!+#REF!+#REF!</f>
        <v>#REF!</v>
      </c>
      <c r="AM30" s="184"/>
      <c r="AN30" s="184"/>
      <c r="AO30" s="184"/>
      <c r="AP30" s="184"/>
      <c r="AQ30" s="185"/>
      <c r="AR30" s="25"/>
      <c r="AS30" s="12">
        <v>235</v>
      </c>
    </row>
    <row r="31" spans="2:47" x14ac:dyDescent="0.2">
      <c r="B31" s="21" t="s">
        <v>49</v>
      </c>
      <c r="C31" s="186" t="s">
        <v>96</v>
      </c>
      <c r="D31" s="187"/>
      <c r="E31" s="128"/>
      <c r="F31" s="129"/>
      <c r="G31" s="130"/>
      <c r="H31" s="189" t="s">
        <v>127</v>
      </c>
      <c r="I31" s="190"/>
      <c r="J31" s="190"/>
      <c r="K31" s="190"/>
      <c r="L31" s="190"/>
      <c r="M31" s="190"/>
      <c r="N31" s="190"/>
      <c r="O31" s="190"/>
      <c r="P31" s="190"/>
      <c r="Q31" s="190"/>
      <c r="R31" s="190"/>
      <c r="S31" s="190"/>
      <c r="T31" s="190"/>
      <c r="U31" s="190"/>
      <c r="V31" s="190"/>
      <c r="W31" s="190"/>
      <c r="X31" s="190"/>
      <c r="Y31" s="191"/>
      <c r="Z31" s="192" t="s">
        <v>102</v>
      </c>
      <c r="AA31" s="193"/>
      <c r="AB31" s="194"/>
      <c r="AC31" s="201" t="e">
        <f>#REF!</f>
        <v>#REF!</v>
      </c>
      <c r="AD31" s="202"/>
      <c r="AE31" s="203"/>
      <c r="AF31" s="198" t="e">
        <f>#REF!</f>
        <v>#REF!</v>
      </c>
      <c r="AG31" s="199"/>
      <c r="AH31" s="199"/>
      <c r="AI31" s="199"/>
      <c r="AJ31" s="199"/>
      <c r="AK31" s="200"/>
      <c r="AL31" s="183" t="e">
        <f>AC31*AF31</f>
        <v>#REF!</v>
      </c>
      <c r="AM31" s="184"/>
      <c r="AN31" s="184"/>
      <c r="AO31" s="184"/>
      <c r="AP31" s="184"/>
      <c r="AQ31" s="185"/>
      <c r="AR31" s="25"/>
    </row>
    <row r="32" spans="2:47" x14ac:dyDescent="0.2">
      <c r="B32" s="21" t="s">
        <v>50</v>
      </c>
      <c r="C32" s="186" t="s">
        <v>98</v>
      </c>
      <c r="D32" s="187"/>
      <c r="E32" s="128"/>
      <c r="F32" s="129"/>
      <c r="G32" s="130"/>
      <c r="H32" s="189" t="s">
        <v>128</v>
      </c>
      <c r="I32" s="190"/>
      <c r="J32" s="190"/>
      <c r="K32" s="190"/>
      <c r="L32" s="190"/>
      <c r="M32" s="190"/>
      <c r="N32" s="190"/>
      <c r="O32" s="190"/>
      <c r="P32" s="190"/>
      <c r="Q32" s="190"/>
      <c r="R32" s="190"/>
      <c r="S32" s="190"/>
      <c r="T32" s="190"/>
      <c r="U32" s="190"/>
      <c r="V32" s="190"/>
      <c r="W32" s="190"/>
      <c r="X32" s="190"/>
      <c r="Y32" s="191"/>
      <c r="Z32" s="192" t="s">
        <v>102</v>
      </c>
      <c r="AA32" s="193"/>
      <c r="AB32" s="194"/>
      <c r="AC32" s="201" t="e">
        <f>#REF!</f>
        <v>#REF!</v>
      </c>
      <c r="AD32" s="202"/>
      <c r="AE32" s="203"/>
      <c r="AF32" s="198" t="e">
        <f>#REF!</f>
        <v>#REF!</v>
      </c>
      <c r="AG32" s="199"/>
      <c r="AH32" s="199"/>
      <c r="AI32" s="199"/>
      <c r="AJ32" s="199"/>
      <c r="AK32" s="200"/>
      <c r="AL32" s="183" t="e">
        <f>AC32*AF32</f>
        <v>#REF!</v>
      </c>
      <c r="AM32" s="184"/>
      <c r="AN32" s="184"/>
      <c r="AO32" s="184"/>
      <c r="AP32" s="184"/>
      <c r="AQ32" s="185"/>
      <c r="AR32" s="25"/>
    </row>
    <row r="33" spans="2:45" x14ac:dyDescent="0.2">
      <c r="B33" s="21" t="s">
        <v>51</v>
      </c>
      <c r="C33" s="186" t="s">
        <v>87</v>
      </c>
      <c r="D33" s="187"/>
      <c r="E33" s="128"/>
      <c r="F33" s="129"/>
      <c r="G33" s="130"/>
      <c r="H33" s="189" t="s">
        <v>129</v>
      </c>
      <c r="I33" s="190"/>
      <c r="J33" s="190"/>
      <c r="K33" s="190"/>
      <c r="L33" s="190"/>
      <c r="M33" s="190"/>
      <c r="N33" s="190"/>
      <c r="O33" s="190"/>
      <c r="P33" s="190"/>
      <c r="Q33" s="190"/>
      <c r="R33" s="190"/>
      <c r="S33" s="190"/>
      <c r="T33" s="190"/>
      <c r="U33" s="190"/>
      <c r="V33" s="190"/>
      <c r="W33" s="190"/>
      <c r="X33" s="190"/>
      <c r="Y33" s="191"/>
      <c r="Z33" s="192" t="s">
        <v>102</v>
      </c>
      <c r="AA33" s="193"/>
      <c r="AB33" s="194"/>
      <c r="AC33" s="201" t="e">
        <f>#REF!</f>
        <v>#REF!</v>
      </c>
      <c r="AD33" s="202"/>
      <c r="AE33" s="203"/>
      <c r="AF33" s="198" t="e">
        <f>#REF!</f>
        <v>#REF!</v>
      </c>
      <c r="AG33" s="199"/>
      <c r="AH33" s="199"/>
      <c r="AI33" s="199"/>
      <c r="AJ33" s="199"/>
      <c r="AK33" s="200"/>
      <c r="AL33" s="183" t="e">
        <f>AC33*AF33</f>
        <v>#REF!</v>
      </c>
      <c r="AM33" s="184"/>
      <c r="AN33" s="184"/>
      <c r="AO33" s="184"/>
      <c r="AP33" s="184"/>
      <c r="AQ33" s="185"/>
      <c r="AR33" s="25"/>
    </row>
    <row r="34" spans="2:45" x14ac:dyDescent="0.2">
      <c r="B34" s="21" t="s">
        <v>52</v>
      </c>
      <c r="C34" s="128"/>
      <c r="D34" s="130"/>
      <c r="E34" s="128"/>
      <c r="F34" s="129"/>
      <c r="G34" s="130"/>
      <c r="H34" s="189" t="s">
        <v>133</v>
      </c>
      <c r="I34" s="190"/>
      <c r="J34" s="190"/>
      <c r="K34" s="190"/>
      <c r="L34" s="190"/>
      <c r="M34" s="190"/>
      <c r="N34" s="190"/>
      <c r="O34" s="190"/>
      <c r="P34" s="190"/>
      <c r="Q34" s="190"/>
      <c r="R34" s="190"/>
      <c r="S34" s="190"/>
      <c r="T34" s="190"/>
      <c r="U34" s="190"/>
      <c r="V34" s="190"/>
      <c r="W34" s="190"/>
      <c r="X34" s="190"/>
      <c r="Y34" s="191"/>
      <c r="Z34" s="192" t="s">
        <v>123</v>
      </c>
      <c r="AA34" s="193"/>
      <c r="AB34" s="194"/>
      <c r="AC34" s="195">
        <v>1</v>
      </c>
      <c r="AD34" s="196"/>
      <c r="AE34" s="197"/>
      <c r="AF34" s="198" t="e">
        <f>#REF!</f>
        <v>#REF!</v>
      </c>
      <c r="AG34" s="199"/>
      <c r="AH34" s="199"/>
      <c r="AI34" s="199"/>
      <c r="AJ34" s="199"/>
      <c r="AK34" s="200"/>
      <c r="AL34" s="183" t="e">
        <f>AC34*AF34</f>
        <v>#REF!</v>
      </c>
      <c r="AM34" s="184"/>
      <c r="AN34" s="184"/>
      <c r="AO34" s="184"/>
      <c r="AP34" s="184"/>
      <c r="AQ34" s="185"/>
      <c r="AR34" s="25"/>
    </row>
    <row r="35" spans="2:45" x14ac:dyDescent="0.2">
      <c r="B35" s="21" t="s">
        <v>53</v>
      </c>
      <c r="C35" s="186" t="s">
        <v>117</v>
      </c>
      <c r="D35" s="187"/>
      <c r="E35" s="186"/>
      <c r="F35" s="188"/>
      <c r="G35" s="187"/>
      <c r="H35" s="189" t="s">
        <v>111</v>
      </c>
      <c r="I35" s="190"/>
      <c r="J35" s="190"/>
      <c r="K35" s="190"/>
      <c r="L35" s="190"/>
      <c r="M35" s="190"/>
      <c r="N35" s="190"/>
      <c r="O35" s="190"/>
      <c r="P35" s="190"/>
      <c r="Q35" s="190"/>
      <c r="R35" s="190"/>
      <c r="S35" s="190"/>
      <c r="T35" s="190"/>
      <c r="U35" s="190"/>
      <c r="V35" s="190"/>
      <c r="W35" s="190"/>
      <c r="X35" s="190"/>
      <c r="Y35" s="191"/>
      <c r="Z35" s="192" t="s">
        <v>107</v>
      </c>
      <c r="AA35" s="193"/>
      <c r="AB35" s="194"/>
      <c r="AC35" s="201" t="e">
        <f t="shared" si="2"/>
        <v>#REF!</v>
      </c>
      <c r="AD35" s="202"/>
      <c r="AE35" s="203"/>
      <c r="AF35" s="198">
        <f>AS35</f>
        <v>149</v>
      </c>
      <c r="AG35" s="199"/>
      <c r="AH35" s="199"/>
      <c r="AI35" s="199"/>
      <c r="AJ35" s="199"/>
      <c r="AK35" s="200"/>
      <c r="AL35" s="183" t="e">
        <f>'TIMELINE spot'!DH20+'TIMELINE spot'!#REF!</f>
        <v>#REF!</v>
      </c>
      <c r="AM35" s="184"/>
      <c r="AN35" s="184"/>
      <c r="AO35" s="184"/>
      <c r="AP35" s="184"/>
      <c r="AQ35" s="185"/>
      <c r="AR35" s="25"/>
      <c r="AS35" s="12">
        <v>149</v>
      </c>
    </row>
    <row r="36" spans="2:45" x14ac:dyDescent="0.2">
      <c r="B36" s="21" t="s">
        <v>130</v>
      </c>
      <c r="C36" s="186" t="s">
        <v>118</v>
      </c>
      <c r="D36" s="187"/>
      <c r="E36" s="186"/>
      <c r="F36" s="188"/>
      <c r="G36" s="187"/>
      <c r="H36" s="189" t="s">
        <v>112</v>
      </c>
      <c r="I36" s="190"/>
      <c r="J36" s="190"/>
      <c r="K36" s="190"/>
      <c r="L36" s="190"/>
      <c r="M36" s="190"/>
      <c r="N36" s="190"/>
      <c r="O36" s="190"/>
      <c r="P36" s="190"/>
      <c r="Q36" s="190"/>
      <c r="R36" s="190"/>
      <c r="S36" s="190"/>
      <c r="T36" s="190"/>
      <c r="U36" s="190"/>
      <c r="V36" s="190"/>
      <c r="W36" s="190"/>
      <c r="X36" s="190"/>
      <c r="Y36" s="191"/>
      <c r="Z36" s="192" t="s">
        <v>107</v>
      </c>
      <c r="AA36" s="193"/>
      <c r="AB36" s="194"/>
      <c r="AC36" s="201" t="e">
        <f t="shared" si="2"/>
        <v>#REF!</v>
      </c>
      <c r="AD36" s="202"/>
      <c r="AE36" s="203"/>
      <c r="AF36" s="198">
        <f>AS36</f>
        <v>197</v>
      </c>
      <c r="AG36" s="199"/>
      <c r="AH36" s="199"/>
      <c r="AI36" s="199"/>
      <c r="AJ36" s="199"/>
      <c r="AK36" s="200"/>
      <c r="AL36" s="183" t="e">
        <f>'TIMELINE spot'!#REF!+'TIMELINE spot'!#REF!</f>
        <v>#REF!</v>
      </c>
      <c r="AM36" s="184"/>
      <c r="AN36" s="184"/>
      <c r="AO36" s="184"/>
      <c r="AP36" s="184"/>
      <c r="AQ36" s="185"/>
      <c r="AR36" s="25"/>
      <c r="AS36" s="12">
        <v>197</v>
      </c>
    </row>
    <row r="37" spans="2:45" x14ac:dyDescent="0.2">
      <c r="B37" s="21" t="s">
        <v>131</v>
      </c>
      <c r="C37" s="192" t="s">
        <v>119</v>
      </c>
      <c r="D37" s="194"/>
      <c r="E37" s="186"/>
      <c r="F37" s="188"/>
      <c r="G37" s="187"/>
      <c r="H37" s="189" t="s">
        <v>113</v>
      </c>
      <c r="I37" s="190"/>
      <c r="J37" s="190"/>
      <c r="K37" s="190"/>
      <c r="L37" s="190"/>
      <c r="M37" s="190"/>
      <c r="N37" s="190"/>
      <c r="O37" s="190"/>
      <c r="P37" s="190"/>
      <c r="Q37" s="190"/>
      <c r="R37" s="190"/>
      <c r="S37" s="190"/>
      <c r="T37" s="190"/>
      <c r="U37" s="190"/>
      <c r="V37" s="190"/>
      <c r="W37" s="190"/>
      <c r="X37" s="190"/>
      <c r="Y37" s="191"/>
      <c r="Z37" s="192" t="s">
        <v>107</v>
      </c>
      <c r="AA37" s="193"/>
      <c r="AB37" s="194"/>
      <c r="AC37" s="201" t="e">
        <f t="shared" si="2"/>
        <v>#REF!</v>
      </c>
      <c r="AD37" s="202"/>
      <c r="AE37" s="203"/>
      <c r="AF37" s="198">
        <f>AS37</f>
        <v>155</v>
      </c>
      <c r="AG37" s="199"/>
      <c r="AH37" s="199"/>
      <c r="AI37" s="199"/>
      <c r="AJ37" s="199"/>
      <c r="AK37" s="200"/>
      <c r="AL37" s="183" t="e">
        <f>'TIMELINE spot'!#REF!+'TIMELINE spot'!#REF!</f>
        <v>#REF!</v>
      </c>
      <c r="AM37" s="184"/>
      <c r="AN37" s="184"/>
      <c r="AO37" s="184"/>
      <c r="AP37" s="184"/>
      <c r="AQ37" s="185"/>
      <c r="AR37" s="25"/>
      <c r="AS37" s="12">
        <v>155</v>
      </c>
    </row>
    <row r="38" spans="2:45" x14ac:dyDescent="0.2">
      <c r="B38" s="21" t="s">
        <v>132</v>
      </c>
      <c r="C38" s="186"/>
      <c r="D38" s="187"/>
      <c r="E38" s="186"/>
      <c r="F38" s="188"/>
      <c r="G38" s="187"/>
      <c r="H38" s="189" t="s">
        <v>120</v>
      </c>
      <c r="I38" s="190"/>
      <c r="J38" s="190"/>
      <c r="K38" s="190"/>
      <c r="L38" s="190"/>
      <c r="M38" s="190"/>
      <c r="N38" s="190"/>
      <c r="O38" s="190"/>
      <c r="P38" s="190"/>
      <c r="Q38" s="190"/>
      <c r="R38" s="190"/>
      <c r="S38" s="190"/>
      <c r="T38" s="190"/>
      <c r="U38" s="190"/>
      <c r="V38" s="190"/>
      <c r="W38" s="190"/>
      <c r="X38" s="190"/>
      <c r="Y38" s="191"/>
      <c r="Z38" s="192" t="s">
        <v>107</v>
      </c>
      <c r="AA38" s="193"/>
      <c r="AB38" s="194"/>
      <c r="AC38" s="195" t="s">
        <v>105</v>
      </c>
      <c r="AD38" s="196"/>
      <c r="AE38" s="197"/>
      <c r="AF38" s="198" t="s">
        <v>105</v>
      </c>
      <c r="AG38" s="199"/>
      <c r="AH38" s="199"/>
      <c r="AI38" s="199"/>
      <c r="AJ38" s="199"/>
      <c r="AK38" s="200"/>
      <c r="AL38" s="183" t="e">
        <f>#REF!</f>
        <v>#REF!</v>
      </c>
      <c r="AM38" s="184"/>
      <c r="AN38" s="184"/>
      <c r="AO38" s="184"/>
      <c r="AP38" s="184"/>
      <c r="AQ38" s="185"/>
      <c r="AR38" s="25"/>
    </row>
    <row r="39" spans="2:45" x14ac:dyDescent="0.2">
      <c r="B39" s="21" t="s">
        <v>134</v>
      </c>
      <c r="C39" s="186" t="s">
        <v>122</v>
      </c>
      <c r="D39" s="187"/>
      <c r="E39" s="186"/>
      <c r="F39" s="188"/>
      <c r="G39" s="187"/>
      <c r="H39" s="189" t="s">
        <v>121</v>
      </c>
      <c r="I39" s="190"/>
      <c r="J39" s="190"/>
      <c r="K39" s="190"/>
      <c r="L39" s="190"/>
      <c r="M39" s="190"/>
      <c r="N39" s="190"/>
      <c r="O39" s="190"/>
      <c r="P39" s="190"/>
      <c r="Q39" s="190"/>
      <c r="R39" s="190"/>
      <c r="S39" s="190"/>
      <c r="T39" s="190"/>
      <c r="U39" s="190"/>
      <c r="V39" s="190"/>
      <c r="W39" s="190"/>
      <c r="X39" s="190"/>
      <c r="Y39" s="191"/>
      <c r="Z39" s="192" t="s">
        <v>123</v>
      </c>
      <c r="AA39" s="193"/>
      <c r="AB39" s="194"/>
      <c r="AC39" s="195">
        <v>1</v>
      </c>
      <c r="AD39" s="196"/>
      <c r="AE39" s="197"/>
      <c r="AF39" s="198">
        <v>7800</v>
      </c>
      <c r="AG39" s="199"/>
      <c r="AH39" s="199"/>
      <c r="AI39" s="199"/>
      <c r="AJ39" s="199"/>
      <c r="AK39" s="200"/>
      <c r="AL39" s="183">
        <f>AC39*AF39</f>
        <v>7800</v>
      </c>
      <c r="AM39" s="184"/>
      <c r="AN39" s="184"/>
      <c r="AO39" s="184"/>
      <c r="AP39" s="184"/>
      <c r="AQ39" s="185"/>
    </row>
    <row r="40" spans="2:45" x14ac:dyDescent="0.2">
      <c r="B40" s="26"/>
      <c r="C40" s="27"/>
      <c r="D40" s="27"/>
      <c r="E40" s="28"/>
      <c r="F40" s="28"/>
      <c r="G40" s="28"/>
      <c r="H40" s="26"/>
      <c r="I40" s="26"/>
      <c r="J40" s="26"/>
      <c r="K40" s="26"/>
      <c r="L40" s="26"/>
      <c r="M40" s="26"/>
      <c r="N40" s="26"/>
      <c r="O40" s="26"/>
      <c r="P40" s="26"/>
      <c r="Q40" s="26"/>
      <c r="R40" s="26"/>
      <c r="S40" s="26"/>
      <c r="T40" s="26"/>
      <c r="U40" s="26"/>
      <c r="V40" s="26"/>
      <c r="W40" s="26"/>
      <c r="X40" s="26"/>
      <c r="Y40" s="26"/>
      <c r="Z40" s="29"/>
      <c r="AA40" s="29"/>
      <c r="AB40" s="29"/>
      <c r="AC40" s="30"/>
      <c r="AD40" s="30"/>
      <c r="AE40" s="30"/>
      <c r="AF40" s="31"/>
      <c r="AG40" s="31"/>
      <c r="AH40" s="31"/>
      <c r="AI40" s="31"/>
      <c r="AJ40" s="31"/>
      <c r="AK40" s="31"/>
      <c r="AL40" s="22"/>
      <c r="AM40" s="23"/>
      <c r="AN40" s="23"/>
      <c r="AO40" s="23"/>
      <c r="AP40" s="23"/>
      <c r="AQ40" s="24"/>
    </row>
    <row r="41" spans="2:45" x14ac:dyDescent="0.2">
      <c r="B41" s="172" t="s">
        <v>54</v>
      </c>
      <c r="C41" s="173"/>
      <c r="D41" s="173"/>
      <c r="E41" s="173"/>
      <c r="F41" s="173"/>
      <c r="G41" s="173"/>
      <c r="H41" s="173"/>
      <c r="I41" s="173"/>
      <c r="J41" s="173"/>
      <c r="K41" s="173"/>
      <c r="L41" s="173"/>
      <c r="M41" s="173"/>
      <c r="N41" s="173"/>
      <c r="O41" s="173"/>
      <c r="P41" s="173"/>
      <c r="Q41" s="173"/>
      <c r="R41" s="173"/>
      <c r="S41" s="173"/>
      <c r="T41" s="173"/>
      <c r="U41" s="173"/>
      <c r="V41" s="173"/>
      <c r="W41" s="173"/>
      <c r="X41" s="174"/>
      <c r="Y41" s="32"/>
      <c r="Z41" s="175" t="s">
        <v>55</v>
      </c>
      <c r="AA41" s="175"/>
      <c r="AB41" s="175"/>
      <c r="AC41" s="175"/>
      <c r="AD41" s="175"/>
      <c r="AE41" s="175"/>
      <c r="AF41" s="175"/>
      <c r="AG41" s="175"/>
      <c r="AH41" s="175"/>
      <c r="AI41" s="175"/>
      <c r="AJ41" s="175"/>
      <c r="AK41" s="175"/>
      <c r="AL41" s="176" t="e">
        <f>SUM(AL16:AQ40)</f>
        <v>#REF!</v>
      </c>
      <c r="AM41" s="176"/>
      <c r="AN41" s="176"/>
      <c r="AO41" s="176"/>
      <c r="AP41" s="176"/>
      <c r="AQ41" s="176"/>
    </row>
    <row r="42" spans="2:45" x14ac:dyDescent="0.2">
      <c r="B42" s="32"/>
      <c r="C42" s="32"/>
      <c r="D42" s="32"/>
      <c r="E42" s="32"/>
      <c r="F42" s="32"/>
      <c r="G42" s="32"/>
      <c r="H42" s="32"/>
      <c r="I42" s="32"/>
      <c r="J42" s="33"/>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row>
    <row r="43" spans="2:45" ht="15" x14ac:dyDescent="0.2">
      <c r="B43" s="131" t="s">
        <v>126</v>
      </c>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5"/>
      <c r="AS43" s="103"/>
    </row>
    <row r="44" spans="2:45" ht="15" x14ac:dyDescent="0.2">
      <c r="B44" s="36"/>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8"/>
    </row>
    <row r="45" spans="2:45" ht="15" x14ac:dyDescent="0.2">
      <c r="B45" s="36"/>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8"/>
    </row>
    <row r="46" spans="2:45" ht="15" x14ac:dyDescent="0.2">
      <c r="B46" s="36"/>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8"/>
    </row>
    <row r="47" spans="2:45" ht="15" x14ac:dyDescent="0.2">
      <c r="B47" s="177" t="s">
        <v>56</v>
      </c>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9"/>
    </row>
    <row r="49" spans="2:43" x14ac:dyDescent="0.2">
      <c r="B49" s="180" t="s">
        <v>57</v>
      </c>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2"/>
    </row>
    <row r="50" spans="2:43" x14ac:dyDescent="0.2">
      <c r="B50" s="39"/>
      <c r="C50" s="167"/>
      <c r="D50" s="167"/>
      <c r="E50" s="167"/>
      <c r="F50" s="167"/>
      <c r="G50" s="167"/>
      <c r="H50" s="167"/>
      <c r="I50" s="167"/>
      <c r="J50" s="167"/>
      <c r="K50" s="167"/>
      <c r="L50" s="40"/>
      <c r="M50" s="40"/>
      <c r="N50" s="41"/>
      <c r="O50" s="41"/>
      <c r="P50" s="41"/>
      <c r="Q50" s="41"/>
      <c r="R50" s="167"/>
      <c r="S50" s="167"/>
      <c r="T50" s="167"/>
      <c r="U50" s="167"/>
      <c r="V50" s="167"/>
      <c r="W50" s="167"/>
      <c r="X50" s="167"/>
      <c r="Y50" s="167"/>
      <c r="Z50" s="167"/>
      <c r="AA50" s="167"/>
      <c r="AB50" s="41"/>
      <c r="AC50" s="41"/>
      <c r="AD50" s="41"/>
      <c r="AE50" s="41"/>
      <c r="AF50" s="41"/>
      <c r="AG50" s="40"/>
      <c r="AH50" s="167"/>
      <c r="AI50" s="167"/>
      <c r="AJ50" s="167"/>
      <c r="AK50" s="167"/>
      <c r="AL50" s="167"/>
      <c r="AM50" s="167"/>
      <c r="AN50" s="167"/>
      <c r="AO50" s="167"/>
      <c r="AP50" s="167"/>
      <c r="AQ50" s="42"/>
    </row>
    <row r="51" spans="2:43" x14ac:dyDescent="0.2">
      <c r="B51" s="39"/>
      <c r="C51" s="167"/>
      <c r="D51" s="167"/>
      <c r="E51" s="167"/>
      <c r="F51" s="167"/>
      <c r="G51" s="167"/>
      <c r="H51" s="167"/>
      <c r="I51" s="167"/>
      <c r="J51" s="167"/>
      <c r="K51" s="167"/>
      <c r="L51" s="40"/>
      <c r="M51" s="40"/>
      <c r="N51" s="41"/>
      <c r="O51" s="41"/>
      <c r="P51" s="41"/>
      <c r="Q51" s="41"/>
      <c r="R51" s="167"/>
      <c r="S51" s="167"/>
      <c r="T51" s="167"/>
      <c r="U51" s="167"/>
      <c r="V51" s="167"/>
      <c r="W51" s="167"/>
      <c r="X51" s="167"/>
      <c r="Y51" s="167"/>
      <c r="Z51" s="167"/>
      <c r="AA51" s="167"/>
      <c r="AB51" s="41"/>
      <c r="AC51" s="41"/>
      <c r="AD51" s="41"/>
      <c r="AE51" s="41"/>
      <c r="AF51" s="41"/>
      <c r="AG51" s="40"/>
      <c r="AH51" s="167"/>
      <c r="AI51" s="167"/>
      <c r="AJ51" s="167"/>
      <c r="AK51" s="167"/>
      <c r="AL51" s="167"/>
      <c r="AM51" s="167"/>
      <c r="AN51" s="167"/>
      <c r="AO51" s="167"/>
      <c r="AP51" s="167"/>
      <c r="AQ51" s="42"/>
    </row>
    <row r="52" spans="2:43" x14ac:dyDescent="0.2">
      <c r="B52" s="39"/>
      <c r="C52" s="167"/>
      <c r="D52" s="167"/>
      <c r="E52" s="167"/>
      <c r="F52" s="167"/>
      <c r="G52" s="167"/>
      <c r="H52" s="167"/>
      <c r="I52" s="167"/>
      <c r="J52" s="167"/>
      <c r="K52" s="167"/>
      <c r="L52" s="40"/>
      <c r="M52" s="40"/>
      <c r="N52" s="41"/>
      <c r="O52" s="41"/>
      <c r="P52" s="41"/>
      <c r="Q52" s="41"/>
      <c r="R52" s="167"/>
      <c r="S52" s="167"/>
      <c r="T52" s="167"/>
      <c r="U52" s="167"/>
      <c r="V52" s="167"/>
      <c r="W52" s="167"/>
      <c r="X52" s="167"/>
      <c r="Y52" s="167"/>
      <c r="Z52" s="167"/>
      <c r="AA52" s="167"/>
      <c r="AB52" s="41"/>
      <c r="AC52" s="41"/>
      <c r="AD52" s="41"/>
      <c r="AE52" s="41"/>
      <c r="AF52" s="41"/>
      <c r="AG52" s="40"/>
      <c r="AH52" s="167"/>
      <c r="AI52" s="167"/>
      <c r="AJ52" s="167"/>
      <c r="AK52" s="167"/>
      <c r="AL52" s="167"/>
      <c r="AM52" s="167"/>
      <c r="AN52" s="167"/>
      <c r="AO52" s="167"/>
      <c r="AP52" s="167"/>
      <c r="AQ52" s="42"/>
    </row>
    <row r="53" spans="2:43" x14ac:dyDescent="0.2">
      <c r="B53" s="39"/>
      <c r="C53" s="167"/>
      <c r="D53" s="167"/>
      <c r="E53" s="167"/>
      <c r="F53" s="167"/>
      <c r="G53" s="167"/>
      <c r="H53" s="167"/>
      <c r="I53" s="167"/>
      <c r="J53" s="167"/>
      <c r="K53" s="167"/>
      <c r="L53" s="40"/>
      <c r="M53" s="40"/>
      <c r="N53" s="41"/>
      <c r="O53" s="41"/>
      <c r="P53" s="41"/>
      <c r="Q53" s="41"/>
      <c r="R53" s="167"/>
      <c r="S53" s="167"/>
      <c r="T53" s="167"/>
      <c r="U53" s="167"/>
      <c r="V53" s="167"/>
      <c r="W53" s="167"/>
      <c r="X53" s="167"/>
      <c r="Y53" s="167"/>
      <c r="Z53" s="167"/>
      <c r="AA53" s="167"/>
      <c r="AB53" s="41"/>
      <c r="AC53" s="41"/>
      <c r="AD53" s="41"/>
      <c r="AE53" s="41"/>
      <c r="AF53" s="41"/>
      <c r="AG53" s="40"/>
      <c r="AH53" s="167"/>
      <c r="AI53" s="167"/>
      <c r="AJ53" s="167"/>
      <c r="AK53" s="167"/>
      <c r="AL53" s="167"/>
      <c r="AM53" s="167"/>
      <c r="AN53" s="167"/>
      <c r="AO53" s="167"/>
      <c r="AP53" s="167"/>
      <c r="AQ53" s="42"/>
    </row>
    <row r="54" spans="2:43" x14ac:dyDescent="0.2">
      <c r="B54" s="39"/>
      <c r="C54" s="167"/>
      <c r="D54" s="167"/>
      <c r="E54" s="167"/>
      <c r="F54" s="167"/>
      <c r="G54" s="167"/>
      <c r="H54" s="167"/>
      <c r="I54" s="167"/>
      <c r="J54" s="167"/>
      <c r="K54" s="167"/>
      <c r="L54" s="40"/>
      <c r="M54" s="40"/>
      <c r="N54" s="41"/>
      <c r="O54" s="41"/>
      <c r="P54" s="41"/>
      <c r="Q54" s="41"/>
      <c r="R54" s="167"/>
      <c r="S54" s="167"/>
      <c r="T54" s="167"/>
      <c r="U54" s="167"/>
      <c r="V54" s="167"/>
      <c r="W54" s="167"/>
      <c r="X54" s="167"/>
      <c r="Y54" s="167"/>
      <c r="Z54" s="167"/>
      <c r="AA54" s="167"/>
      <c r="AB54" s="41"/>
      <c r="AC54" s="41"/>
      <c r="AD54" s="41"/>
      <c r="AE54" s="41"/>
      <c r="AF54" s="41"/>
      <c r="AG54" s="40"/>
      <c r="AH54" s="167"/>
      <c r="AI54" s="167"/>
      <c r="AJ54" s="167"/>
      <c r="AK54" s="167"/>
      <c r="AL54" s="167"/>
      <c r="AM54" s="167"/>
      <c r="AN54" s="167"/>
      <c r="AO54" s="167"/>
      <c r="AP54" s="167"/>
      <c r="AQ54" s="42"/>
    </row>
    <row r="55" spans="2:43" ht="13.5" thickBot="1" x14ac:dyDescent="0.25">
      <c r="B55" s="39"/>
      <c r="C55" s="170" t="s">
        <v>58</v>
      </c>
      <c r="D55" s="170"/>
      <c r="E55" s="170"/>
      <c r="F55" s="170"/>
      <c r="G55" s="170"/>
      <c r="H55" s="170"/>
      <c r="I55" s="170"/>
      <c r="J55" s="170"/>
      <c r="K55" s="170"/>
      <c r="L55" s="40"/>
      <c r="M55" s="40"/>
      <c r="N55" s="40"/>
      <c r="O55" s="40"/>
      <c r="P55" s="40"/>
      <c r="Q55" s="40"/>
      <c r="R55" s="170" t="s">
        <v>58</v>
      </c>
      <c r="S55" s="170"/>
      <c r="T55" s="170"/>
      <c r="U55" s="170"/>
      <c r="V55" s="170"/>
      <c r="W55" s="170"/>
      <c r="X55" s="170"/>
      <c r="Y55" s="170"/>
      <c r="Z55" s="170"/>
      <c r="AA55" s="170"/>
      <c r="AB55" s="40"/>
      <c r="AC55" s="40"/>
      <c r="AD55" s="40"/>
      <c r="AE55" s="40"/>
      <c r="AF55" s="40"/>
      <c r="AG55" s="40"/>
      <c r="AH55" s="170" t="s">
        <v>58</v>
      </c>
      <c r="AI55" s="170"/>
      <c r="AJ55" s="170"/>
      <c r="AK55" s="170"/>
      <c r="AL55" s="170"/>
      <c r="AM55" s="170"/>
      <c r="AN55" s="170"/>
      <c r="AO55" s="170"/>
      <c r="AP55" s="170"/>
      <c r="AQ55" s="42"/>
    </row>
    <row r="56" spans="2:43" x14ac:dyDescent="0.2">
      <c r="B56" s="39"/>
      <c r="C56" s="171" t="s">
        <v>59</v>
      </c>
      <c r="D56" s="171"/>
      <c r="E56" s="171"/>
      <c r="F56" s="171"/>
      <c r="G56" s="171"/>
      <c r="H56" s="171"/>
      <c r="I56" s="171"/>
      <c r="J56" s="171"/>
      <c r="K56" s="171"/>
      <c r="L56" s="40"/>
      <c r="M56" s="40"/>
      <c r="N56" s="40"/>
      <c r="O56" s="40"/>
      <c r="P56" s="40"/>
      <c r="Q56" s="40"/>
      <c r="R56" s="171" t="s">
        <v>60</v>
      </c>
      <c r="S56" s="171"/>
      <c r="T56" s="171"/>
      <c r="U56" s="171"/>
      <c r="V56" s="171"/>
      <c r="W56" s="171"/>
      <c r="X56" s="171"/>
      <c r="Y56" s="171"/>
      <c r="Z56" s="171"/>
      <c r="AA56" s="171"/>
      <c r="AB56" s="40"/>
      <c r="AC56" s="40"/>
      <c r="AD56" s="40"/>
      <c r="AE56" s="40"/>
      <c r="AF56" s="40"/>
      <c r="AG56" s="40"/>
      <c r="AH56" s="171" t="s">
        <v>61</v>
      </c>
      <c r="AI56" s="171"/>
      <c r="AJ56" s="171"/>
      <c r="AK56" s="171"/>
      <c r="AL56" s="171"/>
      <c r="AM56" s="171"/>
      <c r="AN56" s="171"/>
      <c r="AO56" s="171"/>
      <c r="AP56" s="171"/>
      <c r="AQ56" s="42"/>
    </row>
    <row r="57" spans="2:43" x14ac:dyDescent="0.2">
      <c r="B57" s="39"/>
      <c r="C57" s="167"/>
      <c r="D57" s="167"/>
      <c r="E57" s="167"/>
      <c r="F57" s="167"/>
      <c r="G57" s="167"/>
      <c r="H57" s="167"/>
      <c r="I57" s="167"/>
      <c r="J57" s="167"/>
      <c r="K57" s="167"/>
      <c r="L57" s="40"/>
      <c r="M57" s="40"/>
      <c r="N57" s="40"/>
      <c r="O57" s="40"/>
      <c r="P57" s="40"/>
      <c r="Q57" s="40"/>
      <c r="R57" s="168"/>
      <c r="S57" s="168"/>
      <c r="T57" s="168"/>
      <c r="U57" s="168"/>
      <c r="V57" s="168"/>
      <c r="W57" s="168"/>
      <c r="X57" s="168"/>
      <c r="Y57" s="168"/>
      <c r="Z57" s="168"/>
      <c r="AA57" s="168"/>
      <c r="AB57" s="40"/>
      <c r="AC57" s="40"/>
      <c r="AD57" s="40"/>
      <c r="AE57" s="40"/>
      <c r="AF57" s="40"/>
      <c r="AG57" s="40"/>
      <c r="AH57" s="168"/>
      <c r="AI57" s="168"/>
      <c r="AJ57" s="168"/>
      <c r="AK57" s="168"/>
      <c r="AL57" s="168"/>
      <c r="AM57" s="168"/>
      <c r="AN57" s="168"/>
      <c r="AO57" s="168"/>
      <c r="AP57" s="168"/>
      <c r="AQ57" s="42"/>
    </row>
    <row r="58" spans="2:43" x14ac:dyDescent="0.2">
      <c r="B58" s="39"/>
      <c r="C58" s="169" t="s">
        <v>62</v>
      </c>
      <c r="D58" s="169"/>
      <c r="E58" s="169"/>
      <c r="F58" s="169"/>
      <c r="G58" s="169"/>
      <c r="H58" s="169"/>
      <c r="I58" s="169"/>
      <c r="J58" s="169"/>
      <c r="K58" s="169"/>
      <c r="L58" s="40"/>
      <c r="M58" s="40"/>
      <c r="N58" s="40"/>
      <c r="O58" s="40"/>
      <c r="P58" s="40"/>
      <c r="Q58" s="40"/>
      <c r="R58" s="169" t="s">
        <v>62</v>
      </c>
      <c r="S58" s="169"/>
      <c r="T58" s="169"/>
      <c r="U58" s="169"/>
      <c r="V58" s="169"/>
      <c r="W58" s="169"/>
      <c r="X58" s="169"/>
      <c r="Y58" s="169"/>
      <c r="Z58" s="169"/>
      <c r="AA58" s="169"/>
      <c r="AB58" s="40"/>
      <c r="AC58" s="40"/>
      <c r="AD58" s="40"/>
      <c r="AE58" s="40"/>
      <c r="AF58" s="40"/>
      <c r="AG58" s="40"/>
      <c r="AH58" s="169" t="s">
        <v>62</v>
      </c>
      <c r="AI58" s="169"/>
      <c r="AJ58" s="169"/>
      <c r="AK58" s="169"/>
      <c r="AL58" s="169"/>
      <c r="AM58" s="169"/>
      <c r="AN58" s="169"/>
      <c r="AO58" s="169"/>
      <c r="AP58" s="169"/>
      <c r="AQ58" s="42"/>
    </row>
    <row r="59" spans="2:43" x14ac:dyDescent="0.2">
      <c r="B59" s="43"/>
      <c r="C59" s="44"/>
      <c r="D59" s="44"/>
      <c r="E59" s="44"/>
      <c r="F59" s="45"/>
      <c r="G59" s="45"/>
      <c r="H59" s="46"/>
      <c r="I59" s="46"/>
      <c r="J59" s="47"/>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8"/>
    </row>
  </sheetData>
  <mergeCells count="222">
    <mergeCell ref="H34:Y34"/>
    <mergeCell ref="Z34:AB34"/>
    <mergeCell ref="AC34:AE34"/>
    <mergeCell ref="AF34:AK34"/>
    <mergeCell ref="AL34:AQ34"/>
    <mergeCell ref="AC32:AE32"/>
    <mergeCell ref="AC33:AE33"/>
    <mergeCell ref="AF31:AK31"/>
    <mergeCell ref="AF32:AK32"/>
    <mergeCell ref="AF33:AK33"/>
    <mergeCell ref="C31:D31"/>
    <mergeCell ref="C32:D32"/>
    <mergeCell ref="C33:D33"/>
    <mergeCell ref="B1:I1"/>
    <mergeCell ref="J1:AQ1"/>
    <mergeCell ref="B3:M4"/>
    <mergeCell ref="N3:Y4"/>
    <mergeCell ref="B5:M6"/>
    <mergeCell ref="N5:Y6"/>
    <mergeCell ref="B10:F10"/>
    <mergeCell ref="G10:V10"/>
    <mergeCell ref="W10:Y10"/>
    <mergeCell ref="Z10:AQ10"/>
    <mergeCell ref="B13:H13"/>
    <mergeCell ref="I13:AQ13"/>
    <mergeCell ref="B8:F8"/>
    <mergeCell ref="G8:AQ8"/>
    <mergeCell ref="B9:F9"/>
    <mergeCell ref="G9:L9"/>
    <mergeCell ref="M9:N9"/>
    <mergeCell ref="O9:V9"/>
    <mergeCell ref="W9:Y9"/>
    <mergeCell ref="Z9:AQ9"/>
    <mergeCell ref="AL15:AQ15"/>
    <mergeCell ref="C16:D16"/>
    <mergeCell ref="E16:G16"/>
    <mergeCell ref="H16:Y16"/>
    <mergeCell ref="Z16:AB16"/>
    <mergeCell ref="AC16:AE16"/>
    <mergeCell ref="AF16:AK16"/>
    <mergeCell ref="AL16:AQ16"/>
    <mergeCell ref="B15:D15"/>
    <mergeCell ref="E15:G15"/>
    <mergeCell ref="H15:Y15"/>
    <mergeCell ref="Z15:AB15"/>
    <mergeCell ref="AC15:AE15"/>
    <mergeCell ref="AF15:AK15"/>
    <mergeCell ref="AL17:AQ17"/>
    <mergeCell ref="C17:D17"/>
    <mergeCell ref="E17:G17"/>
    <mergeCell ref="H17:Y17"/>
    <mergeCell ref="Z17:AB17"/>
    <mergeCell ref="AC17:AE17"/>
    <mergeCell ref="AF17:AK17"/>
    <mergeCell ref="AL18:AQ18"/>
    <mergeCell ref="C19:D19"/>
    <mergeCell ref="E19:G19"/>
    <mergeCell ref="H19:Y19"/>
    <mergeCell ref="Z19:AB19"/>
    <mergeCell ref="AC19:AE19"/>
    <mergeCell ref="AF19:AK19"/>
    <mergeCell ref="AL19:AQ19"/>
    <mergeCell ref="C18:D18"/>
    <mergeCell ref="E18:G18"/>
    <mergeCell ref="H18:Y18"/>
    <mergeCell ref="Z18:AB18"/>
    <mergeCell ref="AC18:AE18"/>
    <mergeCell ref="AF18:AK18"/>
    <mergeCell ref="AL20:AQ20"/>
    <mergeCell ref="C21:D21"/>
    <mergeCell ref="E21:G21"/>
    <mergeCell ref="H21:Y21"/>
    <mergeCell ref="Z21:AB21"/>
    <mergeCell ref="AC21:AE21"/>
    <mergeCell ref="AF21:AK21"/>
    <mergeCell ref="AL21:AQ21"/>
    <mergeCell ref="C20:D20"/>
    <mergeCell ref="E20:G20"/>
    <mergeCell ref="H20:Y20"/>
    <mergeCell ref="Z20:AB20"/>
    <mergeCell ref="AC20:AE20"/>
    <mergeCell ref="AF20:AK20"/>
    <mergeCell ref="AL22:AQ22"/>
    <mergeCell ref="C23:D23"/>
    <mergeCell ref="E23:G23"/>
    <mergeCell ref="H23:Y23"/>
    <mergeCell ref="Z23:AB23"/>
    <mergeCell ref="AC23:AE23"/>
    <mergeCell ref="AF23:AK23"/>
    <mergeCell ref="AL23:AQ23"/>
    <mergeCell ref="C22:D22"/>
    <mergeCell ref="E22:G22"/>
    <mergeCell ref="H22:Y22"/>
    <mergeCell ref="Z22:AB22"/>
    <mergeCell ref="AC22:AE22"/>
    <mergeCell ref="AF22:AK22"/>
    <mergeCell ref="AL24:AQ24"/>
    <mergeCell ref="C25:D25"/>
    <mergeCell ref="E25:G25"/>
    <mergeCell ref="H25:Y25"/>
    <mergeCell ref="Z25:AB25"/>
    <mergeCell ref="AC25:AE25"/>
    <mergeCell ref="AF25:AK25"/>
    <mergeCell ref="AL25:AQ25"/>
    <mergeCell ref="C24:D24"/>
    <mergeCell ref="E24:G24"/>
    <mergeCell ref="H24:Y24"/>
    <mergeCell ref="Z24:AB24"/>
    <mergeCell ref="AC24:AE24"/>
    <mergeCell ref="AF24:AK24"/>
    <mergeCell ref="AL26:AQ26"/>
    <mergeCell ref="C27:D27"/>
    <mergeCell ref="E27:G27"/>
    <mergeCell ref="H27:Y27"/>
    <mergeCell ref="Z27:AB27"/>
    <mergeCell ref="AC27:AE27"/>
    <mergeCell ref="AF27:AK27"/>
    <mergeCell ref="AL27:AQ27"/>
    <mergeCell ref="C26:D26"/>
    <mergeCell ref="E26:G26"/>
    <mergeCell ref="H26:Y26"/>
    <mergeCell ref="Z26:AB26"/>
    <mergeCell ref="AC26:AE26"/>
    <mergeCell ref="AF26:AK26"/>
    <mergeCell ref="AL28:AQ28"/>
    <mergeCell ref="C29:D29"/>
    <mergeCell ref="E29:G29"/>
    <mergeCell ref="H29:Y29"/>
    <mergeCell ref="Z29:AB29"/>
    <mergeCell ref="AC29:AE29"/>
    <mergeCell ref="AF29:AK29"/>
    <mergeCell ref="AL29:AQ29"/>
    <mergeCell ref="C28:D28"/>
    <mergeCell ref="E28:G28"/>
    <mergeCell ref="H28:Y28"/>
    <mergeCell ref="Z28:AB28"/>
    <mergeCell ref="AC28:AE28"/>
    <mergeCell ref="AF28:AK28"/>
    <mergeCell ref="AL30:AQ30"/>
    <mergeCell ref="C35:D35"/>
    <mergeCell ref="E35:G35"/>
    <mergeCell ref="H35:Y35"/>
    <mergeCell ref="Z35:AB35"/>
    <mergeCell ref="AC35:AE35"/>
    <mergeCell ref="AF35:AK35"/>
    <mergeCell ref="AL35:AQ35"/>
    <mergeCell ref="C30:D30"/>
    <mergeCell ref="E30:G30"/>
    <mergeCell ref="H30:Y30"/>
    <mergeCell ref="Z30:AB30"/>
    <mergeCell ref="AC30:AE30"/>
    <mergeCell ref="AF30:AK30"/>
    <mergeCell ref="H31:Y31"/>
    <mergeCell ref="H32:Y32"/>
    <mergeCell ref="Z31:AB31"/>
    <mergeCell ref="Z32:AB32"/>
    <mergeCell ref="H33:Y33"/>
    <mergeCell ref="Z33:AB33"/>
    <mergeCell ref="AL31:AQ31"/>
    <mergeCell ref="AL32:AQ32"/>
    <mergeCell ref="AL33:AQ33"/>
    <mergeCell ref="AC31:AE31"/>
    <mergeCell ref="AL36:AQ36"/>
    <mergeCell ref="C37:D37"/>
    <mergeCell ref="E37:G37"/>
    <mergeCell ref="H37:Y37"/>
    <mergeCell ref="Z37:AB37"/>
    <mergeCell ref="AC37:AE37"/>
    <mergeCell ref="AF37:AK37"/>
    <mergeCell ref="AL37:AQ37"/>
    <mergeCell ref="C36:D36"/>
    <mergeCell ref="E36:G36"/>
    <mergeCell ref="H36:Y36"/>
    <mergeCell ref="Z36:AB36"/>
    <mergeCell ref="AC36:AE36"/>
    <mergeCell ref="AF36:AK36"/>
    <mergeCell ref="B41:X41"/>
    <mergeCell ref="Z41:AK41"/>
    <mergeCell ref="AL41:AQ41"/>
    <mergeCell ref="B47:AQ47"/>
    <mergeCell ref="B49:AQ49"/>
    <mergeCell ref="C50:K50"/>
    <mergeCell ref="R50:AA50"/>
    <mergeCell ref="AH50:AP50"/>
    <mergeCell ref="AL38:AQ38"/>
    <mergeCell ref="C39:D39"/>
    <mergeCell ref="E39:G39"/>
    <mergeCell ref="H39:Y39"/>
    <mergeCell ref="Z39:AB39"/>
    <mergeCell ref="AC39:AE39"/>
    <mergeCell ref="AF39:AK39"/>
    <mergeCell ref="AL39:AQ39"/>
    <mergeCell ref="C38:D38"/>
    <mergeCell ref="E38:G38"/>
    <mergeCell ref="H38:Y38"/>
    <mergeCell ref="Z38:AB38"/>
    <mergeCell ref="AC38:AE38"/>
    <mergeCell ref="AF38:AK38"/>
    <mergeCell ref="C53:K53"/>
    <mergeCell ref="R53:AA53"/>
    <mergeCell ref="AH53:AP53"/>
    <mergeCell ref="C54:K54"/>
    <mergeCell ref="R54:AA54"/>
    <mergeCell ref="AH54:AP54"/>
    <mergeCell ref="C51:K51"/>
    <mergeCell ref="R51:AA51"/>
    <mergeCell ref="AH51:AP51"/>
    <mergeCell ref="C52:K52"/>
    <mergeCell ref="R52:AA52"/>
    <mergeCell ref="AH52:AP52"/>
    <mergeCell ref="C57:K57"/>
    <mergeCell ref="R57:AA57"/>
    <mergeCell ref="AH57:AP57"/>
    <mergeCell ref="C58:K58"/>
    <mergeCell ref="R58:AA58"/>
    <mergeCell ref="AH58:AP58"/>
    <mergeCell ref="C55:K55"/>
    <mergeCell ref="R55:AA55"/>
    <mergeCell ref="AH55:AP55"/>
    <mergeCell ref="C56:K56"/>
    <mergeCell ref="R56:AA56"/>
    <mergeCell ref="AH56:AP56"/>
  </mergeCells>
  <phoneticPr fontId="5" type="noConversion"/>
  <dataValidations count="1">
    <dataValidation type="textLength" operator="lessThanOrEqual"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563B1E46-B0F7-4038-8645-F08129E04D6F}">
      <formula1>4</formula1>
    </dataValidation>
  </dataValidations>
  <hyperlinks>
    <hyperlink ref="Z9" r:id="rId1" xr:uid="{257B54CD-F7B0-4FA9-AD84-836B40CC87BF}"/>
  </hyperlinks>
  <printOptions horizontalCentered="1" verticalCentered="1"/>
  <pageMargins left="0.15748031496062992" right="0.15748031496062992" top="0.78740157480314965" bottom="0.39370078740157483" header="0.31496062992125984" footer="0.31496062992125984"/>
  <pageSetup paperSize="9" scale="85" orientation="portrait" verticalDpi="0" r:id="rId2"/>
  <ignoredErrors>
    <ignoredError sqref="AC35:AK37 AC16:AK26 AC31:AK33 AC28:AK30 AD27:AK27" unlockedFormula="1"/>
  </ignoredErrors>
  <drawing r:id="rId3"/>
  <legacyDrawing r:id="rId4"/>
  <oleObjects>
    <mc:AlternateContent xmlns:mc="http://schemas.openxmlformats.org/markup-compatibility/2006">
      <mc:Choice Requires="x14">
        <oleObject progId="CorelDRAW.Graphic.13" shapeId="6145" r:id="rId5">
          <objectPr defaultSize="0" autoPict="0" r:id="rId6">
            <anchor moveWithCells="1" sizeWithCells="1">
              <from>
                <xdr:col>1</xdr:col>
                <xdr:colOff>142875</xdr:colOff>
                <xdr:row>0</xdr:row>
                <xdr:rowOff>0</xdr:rowOff>
              </from>
              <to>
                <xdr:col>6</xdr:col>
                <xdr:colOff>66675</xdr:colOff>
                <xdr:row>0</xdr:row>
                <xdr:rowOff>257175</xdr:rowOff>
              </to>
            </anchor>
          </objectPr>
        </oleObject>
      </mc:Choice>
      <mc:Fallback>
        <oleObject progId="CorelDRAW.Graphic.13" shapeId="6145"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B650-3E19-4141-BBC7-10C2D6D6071D}">
  <dimension ref="A1:T32"/>
  <sheetViews>
    <sheetView showGridLines="0" zoomScale="110" zoomScaleNormal="110" zoomScaleSheetLayoutView="75" workbookViewId="0">
      <pane ySplit="2" topLeftCell="A3" activePane="bottomLeft" state="frozen"/>
      <selection activeCell="AC19" sqref="AC19"/>
      <selection pane="bottomLeft" activeCell="F13" sqref="F13"/>
    </sheetView>
  </sheetViews>
  <sheetFormatPr defaultColWidth="8.85546875" defaultRowHeight="15" x14ac:dyDescent="0.25"/>
  <cols>
    <col min="1" max="1" width="6.85546875" customWidth="1"/>
    <col min="2" max="2" width="8.28515625" customWidth="1"/>
    <col min="3" max="3" width="27.140625" bestFit="1" customWidth="1"/>
    <col min="4" max="4" width="56.85546875" bestFit="1" customWidth="1"/>
    <col min="5" max="5" width="7.28515625" customWidth="1"/>
    <col min="6" max="9" width="6.7109375" customWidth="1"/>
    <col min="10" max="10" width="12.7109375" customWidth="1"/>
    <col min="11" max="11" width="10" customWidth="1"/>
    <col min="12" max="12" width="11.42578125" customWidth="1"/>
    <col min="13" max="13" width="12.7109375" customWidth="1"/>
    <col min="14" max="14" width="16.28515625" bestFit="1" customWidth="1"/>
    <col min="15" max="15" width="20.42578125" bestFit="1" customWidth="1"/>
    <col min="16" max="16" width="20" hidden="1" customWidth="1"/>
    <col min="17" max="17" width="8.42578125" customWidth="1"/>
    <col min="18" max="18" width="21" bestFit="1" customWidth="1"/>
    <col min="19" max="19" width="17.28515625" customWidth="1"/>
    <col min="20" max="20" width="21.140625" customWidth="1"/>
  </cols>
  <sheetData>
    <row r="1" spans="1:20" ht="54.75" customHeight="1" x14ac:dyDescent="0.25"/>
    <row r="2" spans="1:20" ht="34.5" customHeight="1" x14ac:dyDescent="0.25">
      <c r="A2" s="10" t="s">
        <v>74</v>
      </c>
      <c r="B2" s="10" t="s">
        <v>2</v>
      </c>
      <c r="C2" s="10" t="s">
        <v>6</v>
      </c>
      <c r="D2" s="10" t="s">
        <v>7</v>
      </c>
      <c r="E2" s="10" t="s">
        <v>8</v>
      </c>
      <c r="F2" s="10" t="s">
        <v>85</v>
      </c>
      <c r="G2" s="10" t="s">
        <v>5</v>
      </c>
      <c r="H2" s="10" t="s">
        <v>97</v>
      </c>
      <c r="I2" s="10" t="s">
        <v>4</v>
      </c>
      <c r="J2" s="10" t="s">
        <v>1</v>
      </c>
      <c r="K2" s="10" t="s">
        <v>76</v>
      </c>
      <c r="L2" s="10" t="s">
        <v>77</v>
      </c>
      <c r="M2" s="10" t="s">
        <v>75</v>
      </c>
      <c r="N2" s="10" t="s">
        <v>3</v>
      </c>
      <c r="O2" s="10" t="s">
        <v>9</v>
      </c>
      <c r="P2" s="10" t="s">
        <v>11</v>
      </c>
      <c r="Q2" s="10" t="s">
        <v>10</v>
      </c>
      <c r="R2" s="10" t="s">
        <v>0</v>
      </c>
    </row>
    <row r="3" spans="1:20" s="1" customFormat="1" ht="21" customHeight="1" x14ac:dyDescent="0.25">
      <c r="A3" s="106"/>
      <c r="B3" s="106"/>
      <c r="C3" s="107"/>
      <c r="D3" s="107"/>
      <c r="E3" s="108"/>
      <c r="F3" s="109"/>
      <c r="G3" s="109"/>
      <c r="H3" s="109"/>
      <c r="I3" s="109"/>
      <c r="J3" s="109"/>
      <c r="K3" s="109"/>
      <c r="L3" s="109"/>
      <c r="M3" s="110"/>
      <c r="N3" s="111"/>
      <c r="O3" s="112"/>
      <c r="P3" s="112"/>
      <c r="Q3" s="11"/>
      <c r="R3" s="11"/>
    </row>
    <row r="4" spans="1:20" s="1" customFormat="1" ht="20.100000000000001" customHeight="1" x14ac:dyDescent="0.25">
      <c r="A4" s="113">
        <v>1</v>
      </c>
      <c r="B4" s="113"/>
      <c r="C4" s="114"/>
      <c r="D4" s="114"/>
      <c r="E4" s="113"/>
      <c r="F4" s="115"/>
      <c r="G4" s="115"/>
      <c r="H4" s="115"/>
      <c r="I4" s="115"/>
      <c r="J4" s="115"/>
      <c r="K4" s="116"/>
      <c r="L4" s="115"/>
      <c r="M4" s="117"/>
      <c r="N4" s="118"/>
      <c r="O4" s="119"/>
      <c r="P4" s="119"/>
      <c r="Q4" s="120"/>
      <c r="R4" s="121"/>
    </row>
    <row r="5" spans="1:20" s="1" customFormat="1" ht="20.100000000000001" customHeight="1" x14ac:dyDescent="0.25">
      <c r="A5" s="113">
        <v>2</v>
      </c>
      <c r="B5" s="113"/>
      <c r="C5" s="114"/>
      <c r="D5" s="114"/>
      <c r="E5" s="113"/>
      <c r="F5" s="115"/>
      <c r="G5" s="115"/>
      <c r="H5" s="115"/>
      <c r="I5" s="115"/>
      <c r="J5" s="115"/>
      <c r="K5" s="116"/>
      <c r="L5" s="115"/>
      <c r="M5" s="117"/>
      <c r="N5" s="118"/>
      <c r="O5" s="119"/>
      <c r="P5" s="119"/>
      <c r="Q5" s="120"/>
      <c r="R5" s="121"/>
    </row>
    <row r="6" spans="1:20" s="1" customFormat="1" ht="20.100000000000001" customHeight="1" x14ac:dyDescent="0.25">
      <c r="A6" s="113">
        <v>3</v>
      </c>
      <c r="B6" s="113"/>
      <c r="C6" s="114"/>
      <c r="D6" s="114"/>
      <c r="E6" s="113"/>
      <c r="F6" s="115"/>
      <c r="G6" s="115"/>
      <c r="H6" s="115"/>
      <c r="I6" s="115"/>
      <c r="J6" s="115"/>
      <c r="K6" s="116"/>
      <c r="L6" s="115"/>
      <c r="M6" s="117"/>
      <c r="N6" s="118"/>
      <c r="O6" s="119"/>
      <c r="P6" s="119"/>
      <c r="Q6" s="120"/>
      <c r="R6" s="121"/>
      <c r="T6" s="2"/>
    </row>
    <row r="7" spans="1:20" s="1" customFormat="1" ht="20.100000000000001" customHeight="1" x14ac:dyDescent="0.25">
      <c r="A7" s="113">
        <v>4</v>
      </c>
      <c r="B7" s="113"/>
      <c r="C7" s="114"/>
      <c r="D7" s="114"/>
      <c r="E7" s="113"/>
      <c r="F7" s="115"/>
      <c r="G7" s="115"/>
      <c r="H7" s="115"/>
      <c r="I7" s="115"/>
      <c r="J7" s="115"/>
      <c r="K7" s="116"/>
      <c r="L7" s="115"/>
      <c r="M7" s="117"/>
      <c r="N7" s="118"/>
      <c r="O7" s="119"/>
      <c r="P7" s="119"/>
      <c r="Q7" s="120"/>
      <c r="R7" s="121"/>
    </row>
    <row r="8" spans="1:20" s="1" customFormat="1" ht="20.100000000000001" customHeight="1" x14ac:dyDescent="0.25">
      <c r="A8" s="113">
        <v>5</v>
      </c>
      <c r="B8" s="113"/>
      <c r="C8" s="114"/>
      <c r="D8" s="114"/>
      <c r="E8" s="113"/>
      <c r="F8" s="115"/>
      <c r="G8" s="115"/>
      <c r="H8" s="115"/>
      <c r="I8" s="115"/>
      <c r="J8" s="115"/>
      <c r="K8" s="116"/>
      <c r="L8" s="115"/>
      <c r="M8" s="117"/>
      <c r="N8" s="118"/>
      <c r="O8" s="119"/>
      <c r="P8" s="119"/>
      <c r="Q8" s="120"/>
      <c r="R8" s="121"/>
    </row>
    <row r="9" spans="1:20" s="1" customFormat="1" ht="20.100000000000001" customHeight="1" x14ac:dyDescent="0.25">
      <c r="A9" s="113">
        <v>6</v>
      </c>
      <c r="B9" s="113"/>
      <c r="C9" s="114"/>
      <c r="D9" s="114"/>
      <c r="E9" s="113"/>
      <c r="F9" s="115"/>
      <c r="G9" s="115"/>
      <c r="H9" s="115"/>
      <c r="I9" s="115"/>
      <c r="J9" s="115"/>
      <c r="K9" s="116"/>
      <c r="L9" s="115"/>
      <c r="M9" s="117"/>
      <c r="N9" s="118"/>
      <c r="O9" s="119"/>
      <c r="P9" s="119"/>
      <c r="Q9" s="120"/>
      <c r="R9" s="121"/>
    </row>
    <row r="10" spans="1:20" s="1" customFormat="1" ht="20.100000000000001" customHeight="1" x14ac:dyDescent="0.25">
      <c r="A10" s="113">
        <v>7</v>
      </c>
      <c r="B10" s="113"/>
      <c r="C10" s="114"/>
      <c r="D10" s="114"/>
      <c r="E10" s="113"/>
      <c r="F10" s="115"/>
      <c r="G10" s="115"/>
      <c r="H10" s="115"/>
      <c r="I10" s="115"/>
      <c r="J10" s="115"/>
      <c r="K10" s="116"/>
      <c r="L10" s="115"/>
      <c r="M10" s="117"/>
      <c r="N10" s="118"/>
      <c r="O10" s="119"/>
      <c r="P10" s="119"/>
      <c r="Q10" s="120"/>
      <c r="R10" s="121"/>
    </row>
    <row r="11" spans="1:20" s="1" customFormat="1" ht="20.100000000000001" customHeight="1" x14ac:dyDescent="0.25">
      <c r="A11" s="113">
        <v>8</v>
      </c>
      <c r="B11" s="113"/>
      <c r="C11" s="114"/>
      <c r="D11" s="114"/>
      <c r="E11" s="113"/>
      <c r="F11" s="115"/>
      <c r="G11" s="115"/>
      <c r="H11" s="115"/>
      <c r="I11" s="115"/>
      <c r="J11" s="115"/>
      <c r="K11" s="116"/>
      <c r="L11" s="115"/>
      <c r="M11" s="117"/>
      <c r="N11" s="118"/>
      <c r="O11" s="119"/>
      <c r="P11" s="119"/>
      <c r="Q11" s="120"/>
      <c r="R11" s="121"/>
    </row>
    <row r="12" spans="1:20" s="1" customFormat="1" ht="20.100000000000001" customHeight="1" x14ac:dyDescent="0.25">
      <c r="A12" s="113">
        <v>9</v>
      </c>
      <c r="B12" s="113"/>
      <c r="C12" s="114"/>
      <c r="D12" s="114"/>
      <c r="E12" s="113"/>
      <c r="F12" s="115"/>
      <c r="G12" s="115"/>
      <c r="H12" s="115"/>
      <c r="I12" s="115"/>
      <c r="J12" s="115"/>
      <c r="K12" s="116"/>
      <c r="L12" s="115"/>
      <c r="M12" s="117"/>
      <c r="N12" s="118"/>
      <c r="O12" s="119"/>
      <c r="P12" s="119"/>
      <c r="Q12" s="120"/>
      <c r="R12" s="121"/>
    </row>
    <row r="13" spans="1:20" s="1" customFormat="1" ht="20.100000000000001" customHeight="1" x14ac:dyDescent="0.25">
      <c r="A13" s="113">
        <v>10</v>
      </c>
      <c r="B13" s="113"/>
      <c r="C13" s="114"/>
      <c r="D13" s="114"/>
      <c r="E13" s="113"/>
      <c r="F13" s="115"/>
      <c r="G13" s="115"/>
      <c r="H13" s="115"/>
      <c r="I13" s="115"/>
      <c r="J13" s="115"/>
      <c r="K13" s="116"/>
      <c r="L13" s="115"/>
      <c r="M13" s="117"/>
      <c r="N13" s="118"/>
      <c r="O13" s="119"/>
      <c r="P13" s="119"/>
      <c r="Q13" s="120"/>
      <c r="R13" s="121"/>
    </row>
    <row r="14" spans="1:20" s="1" customFormat="1" ht="20.100000000000001" customHeight="1" x14ac:dyDescent="0.25">
      <c r="A14" s="113">
        <v>11</v>
      </c>
      <c r="B14" s="113"/>
      <c r="C14" s="114"/>
      <c r="D14" s="114"/>
      <c r="E14" s="113"/>
      <c r="F14" s="115"/>
      <c r="G14" s="115"/>
      <c r="H14" s="115"/>
      <c r="I14" s="115"/>
      <c r="J14" s="115"/>
      <c r="K14" s="116"/>
      <c r="L14" s="115"/>
      <c r="M14" s="117"/>
      <c r="N14" s="118"/>
      <c r="O14" s="119"/>
      <c r="P14" s="119"/>
      <c r="Q14" s="120"/>
      <c r="R14" s="121"/>
    </row>
    <row r="15" spans="1:20" s="1" customFormat="1" ht="20.100000000000001" customHeight="1" x14ac:dyDescent="0.25">
      <c r="A15" s="113">
        <v>12</v>
      </c>
      <c r="B15" s="113"/>
      <c r="C15" s="114"/>
      <c r="D15" s="114"/>
      <c r="E15" s="113"/>
      <c r="F15" s="115"/>
      <c r="G15" s="115"/>
      <c r="H15" s="115"/>
      <c r="I15" s="115"/>
      <c r="J15" s="115"/>
      <c r="K15" s="116"/>
      <c r="L15" s="115"/>
      <c r="M15" s="117"/>
      <c r="N15" s="118"/>
      <c r="O15" s="119"/>
      <c r="P15" s="119"/>
      <c r="Q15" s="120"/>
      <c r="R15" s="121"/>
    </row>
    <row r="16" spans="1:20" s="1" customFormat="1" ht="20.100000000000001" customHeight="1" x14ac:dyDescent="0.25">
      <c r="A16" s="113">
        <v>13</v>
      </c>
      <c r="B16" s="113"/>
      <c r="C16" s="114"/>
      <c r="D16" s="114"/>
      <c r="E16" s="113"/>
      <c r="F16" s="115"/>
      <c r="G16" s="115"/>
      <c r="H16" s="115"/>
      <c r="I16" s="115"/>
      <c r="J16" s="115"/>
      <c r="K16" s="116"/>
      <c r="L16" s="115"/>
      <c r="M16" s="117"/>
      <c r="N16" s="118"/>
      <c r="O16" s="119"/>
      <c r="P16" s="119"/>
      <c r="Q16" s="120"/>
      <c r="R16" s="121"/>
    </row>
    <row r="17" spans="1:18" s="1" customFormat="1" ht="20.100000000000001" customHeight="1" x14ac:dyDescent="0.25">
      <c r="A17" s="113">
        <v>14</v>
      </c>
      <c r="B17" s="113"/>
      <c r="C17" s="114"/>
      <c r="D17" s="114"/>
      <c r="E17" s="113"/>
      <c r="F17" s="115"/>
      <c r="G17" s="115"/>
      <c r="H17" s="115"/>
      <c r="I17" s="115"/>
      <c r="J17" s="115"/>
      <c r="K17" s="116"/>
      <c r="L17" s="115"/>
      <c r="M17" s="117"/>
      <c r="N17" s="118"/>
      <c r="O17" s="119"/>
      <c r="P17" s="119"/>
      <c r="Q17" s="120"/>
      <c r="R17" s="121"/>
    </row>
    <row r="18" spans="1:18" s="1" customFormat="1" ht="20.100000000000001" customHeight="1" x14ac:dyDescent="0.25">
      <c r="A18" s="113">
        <v>15</v>
      </c>
      <c r="B18" s="113"/>
      <c r="C18" s="114"/>
      <c r="D18" s="114"/>
      <c r="E18" s="113"/>
      <c r="F18" s="115"/>
      <c r="G18" s="115"/>
      <c r="H18" s="115"/>
      <c r="I18" s="115"/>
      <c r="J18" s="115"/>
      <c r="K18" s="116"/>
      <c r="L18" s="115"/>
      <c r="M18" s="117"/>
      <c r="N18" s="118"/>
      <c r="O18" s="119"/>
      <c r="P18" s="119"/>
      <c r="Q18" s="120"/>
      <c r="R18" s="121"/>
    </row>
    <row r="19" spans="1:18" s="1" customFormat="1" ht="20.100000000000001" customHeight="1" x14ac:dyDescent="0.25">
      <c r="A19" s="113">
        <v>16</v>
      </c>
      <c r="B19" s="113"/>
      <c r="C19" s="114"/>
      <c r="D19" s="114"/>
      <c r="E19" s="113"/>
      <c r="F19" s="115"/>
      <c r="G19" s="115"/>
      <c r="H19" s="115"/>
      <c r="I19" s="115"/>
      <c r="J19" s="115"/>
      <c r="K19" s="116"/>
      <c r="L19" s="115"/>
      <c r="M19" s="117"/>
      <c r="N19" s="118"/>
      <c r="O19" s="119"/>
      <c r="P19" s="119"/>
      <c r="Q19" s="120"/>
      <c r="R19" s="121"/>
    </row>
    <row r="20" spans="1:18" s="1" customFormat="1" ht="20.100000000000001" customHeight="1" x14ac:dyDescent="0.25">
      <c r="A20" s="113">
        <v>17</v>
      </c>
      <c r="B20" s="113"/>
      <c r="C20" s="114"/>
      <c r="D20" s="114"/>
      <c r="E20" s="113"/>
      <c r="F20" s="115"/>
      <c r="G20" s="115"/>
      <c r="H20" s="115"/>
      <c r="I20" s="115"/>
      <c r="J20" s="115"/>
      <c r="K20" s="116"/>
      <c r="L20" s="115"/>
      <c r="M20" s="117"/>
      <c r="N20" s="118"/>
      <c r="O20" s="119"/>
      <c r="P20" s="119"/>
      <c r="Q20" s="120"/>
      <c r="R20" s="121"/>
    </row>
    <row r="21" spans="1:18" s="1" customFormat="1" ht="20.100000000000001" customHeight="1" x14ac:dyDescent="0.25">
      <c r="A21" s="113">
        <v>18</v>
      </c>
      <c r="B21" s="113"/>
      <c r="C21" s="114"/>
      <c r="D21" s="114"/>
      <c r="E21" s="113"/>
      <c r="F21" s="115"/>
      <c r="G21" s="115"/>
      <c r="H21" s="115"/>
      <c r="I21" s="115"/>
      <c r="J21" s="115"/>
      <c r="K21" s="116"/>
      <c r="L21" s="115"/>
      <c r="M21" s="117"/>
      <c r="N21" s="118"/>
      <c r="O21" s="119"/>
      <c r="P21" s="119"/>
      <c r="Q21" s="120"/>
      <c r="R21" s="121"/>
    </row>
    <row r="22" spans="1:18" s="1" customFormat="1" ht="20.100000000000001" customHeight="1" x14ac:dyDescent="0.25">
      <c r="A22" s="113">
        <v>19</v>
      </c>
      <c r="B22" s="113"/>
      <c r="C22" s="114"/>
      <c r="D22" s="114"/>
      <c r="E22" s="113"/>
      <c r="F22" s="115"/>
      <c r="G22" s="115"/>
      <c r="H22" s="115"/>
      <c r="I22" s="115"/>
      <c r="J22" s="115"/>
      <c r="K22" s="116"/>
      <c r="L22" s="115"/>
      <c r="M22" s="117"/>
      <c r="N22" s="118"/>
      <c r="O22" s="119"/>
      <c r="P22" s="119"/>
      <c r="Q22" s="120"/>
      <c r="R22" s="121"/>
    </row>
    <row r="23" spans="1:18" s="1" customFormat="1" ht="20.100000000000001" customHeight="1" x14ac:dyDescent="0.25">
      <c r="A23" s="113">
        <v>20</v>
      </c>
      <c r="B23" s="113"/>
      <c r="C23" s="114"/>
      <c r="D23" s="114"/>
      <c r="E23" s="113"/>
      <c r="F23" s="115"/>
      <c r="G23" s="115"/>
      <c r="H23" s="115"/>
      <c r="I23" s="115"/>
      <c r="J23" s="115"/>
      <c r="K23" s="116"/>
      <c r="L23" s="115"/>
      <c r="M23" s="117"/>
      <c r="N23" s="118"/>
      <c r="O23" s="119"/>
      <c r="P23" s="119"/>
      <c r="Q23" s="120"/>
      <c r="R23" s="121"/>
    </row>
    <row r="24" spans="1:18" s="1" customFormat="1" ht="20.100000000000001" customHeight="1" x14ac:dyDescent="0.25">
      <c r="A24" s="113">
        <v>21</v>
      </c>
      <c r="B24" s="113"/>
      <c r="C24" s="114"/>
      <c r="D24" s="114"/>
      <c r="E24" s="113"/>
      <c r="F24" s="115"/>
      <c r="G24" s="115"/>
      <c r="H24" s="115"/>
      <c r="I24" s="115"/>
      <c r="J24" s="115"/>
      <c r="K24" s="116"/>
      <c r="L24" s="115"/>
      <c r="M24" s="117"/>
      <c r="N24" s="118"/>
      <c r="O24" s="119"/>
      <c r="P24" s="119"/>
      <c r="Q24" s="120"/>
      <c r="R24" s="121"/>
    </row>
    <row r="25" spans="1:18" s="1" customFormat="1" ht="7.5" customHeight="1" x14ac:dyDescent="0.25">
      <c r="A25" s="105"/>
      <c r="B25" s="3"/>
      <c r="C25" s="4"/>
      <c r="D25" s="4"/>
      <c r="E25" s="3"/>
      <c r="F25" s="5"/>
      <c r="G25" s="5"/>
      <c r="H25" s="5"/>
      <c r="I25" s="5"/>
      <c r="J25" s="5"/>
      <c r="K25" s="6"/>
      <c r="L25" s="5"/>
      <c r="M25" s="7"/>
      <c r="N25" s="8"/>
      <c r="O25" s="9"/>
    </row>
    <row r="26" spans="1:18" ht="23.25" customHeight="1" x14ac:dyDescent="0.25">
      <c r="O26" s="125" t="s">
        <v>11</v>
      </c>
      <c r="P26" s="126" t="e">
        <f>#REF!+#REF!+#REF!+#REF!+#REF!</f>
        <v>#REF!</v>
      </c>
      <c r="Q26" s="127"/>
      <c r="R26" s="126"/>
    </row>
    <row r="28" spans="1:18" x14ac:dyDescent="0.25">
      <c r="R28" s="124"/>
    </row>
    <row r="29" spans="1:18" x14ac:dyDescent="0.25">
      <c r="R29" s="132"/>
    </row>
    <row r="30" spans="1:18" x14ac:dyDescent="0.25">
      <c r="R30" s="132"/>
    </row>
    <row r="31" spans="1:18" x14ac:dyDescent="0.25">
      <c r="R31" s="132"/>
    </row>
    <row r="32" spans="1:18" x14ac:dyDescent="0.25">
      <c r="R32" s="132"/>
    </row>
  </sheetData>
  <autoFilter ref="B2:R25" xr:uid="{FC5D5A8E-37E9-4EE2-8F80-AF621993691B}"/>
  <phoneticPr fontId="5" type="noConversion"/>
  <printOptions horizontalCentered="1"/>
  <pageMargins left="0.7" right="0.7" top="0.75" bottom="0.75" header="0.3" footer="0.3"/>
  <pageSetup paperSize="9" scale="50" orientation="landscape" r:id="rId1"/>
  <drawing r:id="rId2"/>
  <legacyDrawing r:id="rId3"/>
  <oleObjects>
    <mc:AlternateContent xmlns:mc="http://schemas.openxmlformats.org/markup-compatibility/2006">
      <mc:Choice Requires="x14">
        <oleObject progId="CorelDRAW.Graphic.13" shapeId="2178" r:id="rId4">
          <objectPr defaultSize="0" autoPict="0" r:id="rId5">
            <anchor moveWithCells="1" sizeWithCells="1">
              <from>
                <xdr:col>0</xdr:col>
                <xdr:colOff>85725</xdr:colOff>
                <xdr:row>0</xdr:row>
                <xdr:rowOff>123825</xdr:rowOff>
              </from>
              <to>
                <xdr:col>2</xdr:col>
                <xdr:colOff>123825</xdr:colOff>
                <xdr:row>0</xdr:row>
                <xdr:rowOff>447675</xdr:rowOff>
              </to>
            </anchor>
          </objectPr>
        </oleObject>
      </mc:Choice>
      <mc:Fallback>
        <oleObject progId="CorelDRAW.Graphic.13" shapeId="2178"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658B-1D3D-46B6-9039-068A73A161C1}">
  <dimension ref="A1:EN26"/>
  <sheetViews>
    <sheetView showGridLines="0" topLeftCell="A8" zoomScaleNormal="100" zoomScaleSheetLayoutView="75" workbookViewId="0">
      <pane xSplit="5" ySplit="4" topLeftCell="F12" activePane="bottomRight" state="frozen"/>
      <selection activeCell="A8" sqref="A8"/>
      <selection pane="topRight" activeCell="G8" sqref="G8"/>
      <selection pane="bottomLeft" activeCell="A12" sqref="A12"/>
      <selection pane="bottomRight" activeCell="A9" sqref="A9:AI20"/>
    </sheetView>
  </sheetViews>
  <sheetFormatPr defaultColWidth="8.7109375" defaultRowHeight="15" outlineLevelCol="1" x14ac:dyDescent="0.25"/>
  <cols>
    <col min="1" max="1" width="6.140625" style="12" customWidth="1" outlineLevel="1"/>
    <col min="2" max="2" width="44.85546875" style="12" customWidth="1" outlineLevel="1"/>
    <col min="3" max="3" width="17.28515625" style="12" hidden="1" customWidth="1" outlineLevel="1"/>
    <col min="4" max="4" width="15.7109375" style="12" hidden="1" customWidth="1" outlineLevel="1"/>
    <col min="5" max="5" width="22.7109375" style="12" hidden="1" customWidth="1" outlineLevel="1"/>
    <col min="6" max="35" width="6.7109375" style="12" customWidth="1"/>
    <col min="36" max="87" width="6.7109375" style="12" hidden="1" customWidth="1"/>
    <col min="88" max="99" width="7.28515625" style="12" hidden="1" customWidth="1"/>
    <col min="100" max="100" width="13.28515625" style="49" customWidth="1"/>
    <col min="101" max="101" width="0" style="49" hidden="1" customWidth="1"/>
    <col min="102" max="102" width="7.7109375" style="12" bestFit="1" customWidth="1"/>
    <col min="103" max="103" width="45.7109375" style="12" customWidth="1"/>
    <col min="104" max="104" width="4.85546875" style="12" hidden="1" customWidth="1"/>
    <col min="105" max="105" width="22.140625" style="12" customWidth="1"/>
    <col min="106" max="106" width="20.140625" style="12" hidden="1" customWidth="1"/>
    <col min="107" max="107" width="17.85546875" style="12" customWidth="1"/>
    <col min="108" max="108" width="16" style="12" customWidth="1"/>
    <col min="109" max="109" width="18.42578125" style="12" customWidth="1"/>
    <col min="110" max="110" width="21.7109375" style="12" customWidth="1"/>
    <col min="111" max="111" width="9.7109375" style="12" hidden="1" customWidth="1"/>
    <col min="112" max="112" width="28.28515625" style="12" customWidth="1"/>
    <col min="113" max="113" width="4.7109375" style="12" customWidth="1"/>
    <col min="114" max="114" width="15.140625" style="12" bestFit="1" customWidth="1"/>
    <col min="115" max="115" width="0" style="12" hidden="1" customWidth="1"/>
    <col min="116" max="117" width="8.7109375" style="12" hidden="1" customWidth="1"/>
    <col min="118" max="118" width="7.7109375" style="12" hidden="1" customWidth="1"/>
    <col min="119" max="119" width="45.7109375" style="12" hidden="1" customWidth="1"/>
    <col min="120" max="120" width="4.85546875" style="12" hidden="1" customWidth="1"/>
    <col min="121" max="121" width="22.140625" style="12" hidden="1" customWidth="1"/>
    <col min="122" max="122" width="20.140625" style="12" hidden="1" customWidth="1"/>
    <col min="123" max="123" width="21.7109375" style="12" hidden="1" customWidth="1"/>
    <col min="124" max="124" width="16" style="12" hidden="1" customWidth="1"/>
    <col min="125" max="125" width="18.42578125" style="12" hidden="1" customWidth="1"/>
    <col min="126" max="126" width="21.7109375" style="12" hidden="1" customWidth="1"/>
    <col min="127" max="127" width="19.28515625" style="12" hidden="1" customWidth="1"/>
    <col min="128" max="128" width="28.28515625" style="12" hidden="1" customWidth="1"/>
    <col min="129" max="129" width="4.7109375" style="12" hidden="1" customWidth="1"/>
    <col min="130" max="130" width="11.42578125" style="12" hidden="1" customWidth="1"/>
    <col min="131" max="131" width="8.7109375" style="12" hidden="1" customWidth="1"/>
    <col min="132" max="132" width="7.7109375" style="12" hidden="1" customWidth="1"/>
    <col min="133" max="133" width="45.7109375" style="12" hidden="1" customWidth="1"/>
    <col min="134" max="134" width="4.85546875" style="12" hidden="1" customWidth="1"/>
    <col min="135" max="135" width="22.140625" style="12" hidden="1" customWidth="1"/>
    <col min="136" max="136" width="20.140625" style="12" hidden="1" customWidth="1"/>
    <col min="137" max="137" width="21.7109375" style="12" hidden="1" customWidth="1"/>
    <col min="138" max="138" width="16" style="12" hidden="1" customWidth="1"/>
    <col min="139" max="139" width="18.42578125" style="12" hidden="1" customWidth="1"/>
    <col min="140" max="140" width="21.7109375" style="12" hidden="1" customWidth="1"/>
    <col min="141" max="141" width="19.28515625" style="12" hidden="1" customWidth="1"/>
    <col min="142" max="142" width="28.28515625" style="12" hidden="1" customWidth="1"/>
    <col min="143" max="143" width="4.7109375" style="12" hidden="1" customWidth="1"/>
    <col min="144" max="144" width="11.42578125" style="12" hidden="1" customWidth="1"/>
    <col min="145" max="145" width="0" style="12" hidden="1" customWidth="1"/>
    <col min="146" max="202" width="8.7109375" style="12"/>
    <col min="203" max="203" width="30.85546875" style="12" customWidth="1"/>
    <col min="204" max="204" width="17.28515625" style="12" customWidth="1"/>
    <col min="205" max="206" width="0" style="12" hidden="1" customWidth="1"/>
    <col min="207" max="207" width="36.28515625" style="12" customWidth="1"/>
    <col min="208" max="219" width="7.28515625" style="12" customWidth="1"/>
    <col min="220" max="220" width="7.7109375" style="12" customWidth="1"/>
    <col min="221" max="229" width="7.28515625" style="12" customWidth="1"/>
    <col min="230" max="230" width="8.140625" style="12" customWidth="1"/>
    <col min="231" max="254" width="7.28515625" style="12" customWidth="1"/>
    <col min="255" max="303" width="0" style="12" hidden="1" customWidth="1"/>
    <col min="304" max="304" width="13.28515625" style="12" customWidth="1"/>
    <col min="305" max="306" width="8.7109375" style="12"/>
    <col min="307" max="317" width="0" style="12" hidden="1" customWidth="1"/>
    <col min="318" max="318" width="8.7109375" style="12"/>
    <col min="319" max="319" width="7.7109375" style="12" bestFit="1" customWidth="1"/>
    <col min="320" max="320" width="45.7109375" style="12" customWidth="1"/>
    <col min="321" max="321" width="16.42578125" style="12" customWidth="1"/>
    <col min="322" max="322" width="22.140625" style="12" customWidth="1"/>
    <col min="323" max="323" width="20.140625" style="12" customWidth="1"/>
    <col min="324" max="324" width="21.7109375" style="12" customWidth="1"/>
    <col min="325" max="325" width="16" style="12" customWidth="1"/>
    <col min="326" max="326" width="18.42578125" style="12" customWidth="1"/>
    <col min="327" max="327" width="21.7109375" style="12" customWidth="1"/>
    <col min="328" max="328" width="13.28515625" style="12" customWidth="1"/>
    <col min="329" max="329" width="28.28515625" style="12" customWidth="1"/>
    <col min="330" max="330" width="4.7109375" style="12" customWidth="1"/>
    <col min="331" max="331" width="7.7109375" style="12" bestFit="1" customWidth="1"/>
    <col min="332" max="332" width="45.7109375" style="12" customWidth="1"/>
    <col min="333" max="333" width="16.42578125" style="12" customWidth="1"/>
    <col min="334" max="334" width="22.140625" style="12" customWidth="1"/>
    <col min="335" max="335" width="20.140625" style="12" customWidth="1"/>
    <col min="336" max="336" width="21.7109375" style="12" customWidth="1"/>
    <col min="337" max="337" width="16" style="12" customWidth="1"/>
    <col min="338" max="338" width="18.42578125" style="12" customWidth="1"/>
    <col min="339" max="339" width="21.7109375" style="12" customWidth="1"/>
    <col min="340" max="340" width="13.28515625" style="12" customWidth="1"/>
    <col min="341" max="341" width="28.28515625" style="12" customWidth="1"/>
    <col min="342" max="365" width="0" style="12" hidden="1" customWidth="1"/>
    <col min="366" max="368" width="8.7109375" style="12"/>
    <col min="369" max="369" width="21" style="12" customWidth="1"/>
    <col min="370" max="458" width="8.7109375" style="12"/>
    <col min="459" max="459" width="30.85546875" style="12" customWidth="1"/>
    <col min="460" max="460" width="17.28515625" style="12" customWidth="1"/>
    <col min="461" max="462" width="0" style="12" hidden="1" customWidth="1"/>
    <col min="463" max="463" width="36.28515625" style="12" customWidth="1"/>
    <col min="464" max="475" width="7.28515625" style="12" customWidth="1"/>
    <col min="476" max="476" width="7.7109375" style="12" customWidth="1"/>
    <col min="477" max="485" width="7.28515625" style="12" customWidth="1"/>
    <col min="486" max="486" width="8.140625" style="12" customWidth="1"/>
    <col min="487" max="510" width="7.28515625" style="12" customWidth="1"/>
    <col min="511" max="559" width="0" style="12" hidden="1" customWidth="1"/>
    <col min="560" max="560" width="13.28515625" style="12" customWidth="1"/>
    <col min="561" max="562" width="8.7109375" style="12"/>
    <col min="563" max="573" width="0" style="12" hidden="1" customWidth="1"/>
    <col min="574" max="574" width="8.7109375" style="12"/>
    <col min="575" max="575" width="7.7109375" style="12" bestFit="1" customWidth="1"/>
    <col min="576" max="576" width="45.7109375" style="12" customWidth="1"/>
    <col min="577" max="577" width="16.42578125" style="12" customWidth="1"/>
    <col min="578" max="578" width="22.140625" style="12" customWidth="1"/>
    <col min="579" max="579" width="20.140625" style="12" customWidth="1"/>
    <col min="580" max="580" width="21.7109375" style="12" customWidth="1"/>
    <col min="581" max="581" width="16" style="12" customWidth="1"/>
    <col min="582" max="582" width="18.42578125" style="12" customWidth="1"/>
    <col min="583" max="583" width="21.7109375" style="12" customWidth="1"/>
    <col min="584" max="584" width="13.28515625" style="12" customWidth="1"/>
    <col min="585" max="585" width="28.28515625" style="12" customWidth="1"/>
    <col min="586" max="586" width="4.7109375" style="12" customWidth="1"/>
    <col min="587" max="587" width="7.7109375" style="12" bestFit="1" customWidth="1"/>
    <col min="588" max="588" width="45.7109375" style="12" customWidth="1"/>
    <col min="589" max="589" width="16.42578125" style="12" customWidth="1"/>
    <col min="590" max="590" width="22.140625" style="12" customWidth="1"/>
    <col min="591" max="591" width="20.140625" style="12" customWidth="1"/>
    <col min="592" max="592" width="21.7109375" style="12" customWidth="1"/>
    <col min="593" max="593" width="16" style="12" customWidth="1"/>
    <col min="594" max="594" width="18.42578125" style="12" customWidth="1"/>
    <col min="595" max="595" width="21.7109375" style="12" customWidth="1"/>
    <col min="596" max="596" width="13.28515625" style="12" customWidth="1"/>
    <col min="597" max="597" width="28.28515625" style="12" customWidth="1"/>
    <col min="598" max="621" width="0" style="12" hidden="1" customWidth="1"/>
    <col min="622" max="624" width="8.7109375" style="12"/>
    <col min="625" max="625" width="21" style="12" customWidth="1"/>
    <col min="626" max="714" width="8.7109375" style="12"/>
    <col min="715" max="715" width="30.85546875" style="12" customWidth="1"/>
    <col min="716" max="716" width="17.28515625" style="12" customWidth="1"/>
    <col min="717" max="718" width="0" style="12" hidden="1" customWidth="1"/>
    <col min="719" max="719" width="36.28515625" style="12" customWidth="1"/>
    <col min="720" max="731" width="7.28515625" style="12" customWidth="1"/>
    <col min="732" max="732" width="7.7109375" style="12" customWidth="1"/>
    <col min="733" max="741" width="7.28515625" style="12" customWidth="1"/>
    <col min="742" max="742" width="8.140625" style="12" customWidth="1"/>
    <col min="743" max="766" width="7.28515625" style="12" customWidth="1"/>
    <col min="767" max="815" width="0" style="12" hidden="1" customWidth="1"/>
    <col min="816" max="816" width="13.28515625" style="12" customWidth="1"/>
    <col min="817" max="818" width="8.7109375" style="12"/>
    <col min="819" max="829" width="0" style="12" hidden="1" customWidth="1"/>
    <col min="830" max="830" width="8.7109375" style="12"/>
    <col min="831" max="831" width="7.7109375" style="12" bestFit="1" customWidth="1"/>
    <col min="832" max="832" width="45.7109375" style="12" customWidth="1"/>
    <col min="833" max="833" width="16.42578125" style="12" customWidth="1"/>
    <col min="834" max="834" width="22.140625" style="12" customWidth="1"/>
    <col min="835" max="835" width="20.140625" style="12" customWidth="1"/>
    <col min="836" max="836" width="21.7109375" style="12" customWidth="1"/>
    <col min="837" max="837" width="16" style="12" customWidth="1"/>
    <col min="838" max="838" width="18.42578125" style="12" customWidth="1"/>
    <col min="839" max="839" width="21.7109375" style="12" customWidth="1"/>
    <col min="840" max="840" width="13.28515625" style="12" customWidth="1"/>
    <col min="841" max="841" width="28.28515625" style="12" customWidth="1"/>
    <col min="842" max="842" width="4.7109375" style="12" customWidth="1"/>
    <col min="843" max="843" width="7.7109375" style="12" bestFit="1" customWidth="1"/>
    <col min="844" max="844" width="45.7109375" style="12" customWidth="1"/>
    <col min="845" max="845" width="16.42578125" style="12" customWidth="1"/>
    <col min="846" max="846" width="22.140625" style="12" customWidth="1"/>
    <col min="847" max="847" width="20.140625" style="12" customWidth="1"/>
    <col min="848" max="848" width="21.7109375" style="12" customWidth="1"/>
    <col min="849" max="849" width="16" style="12" customWidth="1"/>
    <col min="850" max="850" width="18.42578125" style="12" customWidth="1"/>
    <col min="851" max="851" width="21.7109375" style="12" customWidth="1"/>
    <col min="852" max="852" width="13.28515625" style="12" customWidth="1"/>
    <col min="853" max="853" width="28.28515625" style="12" customWidth="1"/>
    <col min="854" max="877" width="0" style="12" hidden="1" customWidth="1"/>
    <col min="878" max="880" width="8.7109375" style="12"/>
    <col min="881" max="881" width="21" style="12" customWidth="1"/>
    <col min="882" max="970" width="8.7109375" style="12"/>
    <col min="971" max="971" width="30.85546875" style="12" customWidth="1"/>
    <col min="972" max="972" width="17.28515625" style="12" customWidth="1"/>
    <col min="973" max="974" width="0" style="12" hidden="1" customWidth="1"/>
    <col min="975" max="975" width="36.28515625" style="12" customWidth="1"/>
    <col min="976" max="987" width="7.28515625" style="12" customWidth="1"/>
    <col min="988" max="988" width="7.7109375" style="12" customWidth="1"/>
    <col min="989" max="997" width="7.28515625" style="12" customWidth="1"/>
    <col min="998" max="998" width="8.140625" style="12" customWidth="1"/>
    <col min="999" max="1022" width="7.28515625" style="12" customWidth="1"/>
    <col min="1023" max="1071" width="0" style="12" hidden="1" customWidth="1"/>
    <col min="1072" max="1072" width="13.28515625" style="12" customWidth="1"/>
    <col min="1073" max="1074" width="8.7109375" style="12"/>
    <col min="1075" max="1085" width="0" style="12" hidden="1" customWidth="1"/>
    <col min="1086" max="1086" width="8.7109375" style="12"/>
    <col min="1087" max="1087" width="7.7109375" style="12" bestFit="1" customWidth="1"/>
    <col min="1088" max="1088" width="45.7109375" style="12" customWidth="1"/>
    <col min="1089" max="1089" width="16.42578125" style="12" customWidth="1"/>
    <col min="1090" max="1090" width="22.140625" style="12" customWidth="1"/>
    <col min="1091" max="1091" width="20.140625" style="12" customWidth="1"/>
    <col min="1092" max="1092" width="21.7109375" style="12" customWidth="1"/>
    <col min="1093" max="1093" width="16" style="12" customWidth="1"/>
    <col min="1094" max="1094" width="18.42578125" style="12" customWidth="1"/>
    <col min="1095" max="1095" width="21.7109375" style="12" customWidth="1"/>
    <col min="1096" max="1096" width="13.28515625" style="12" customWidth="1"/>
    <col min="1097" max="1097" width="28.28515625" style="12" customWidth="1"/>
    <col min="1098" max="1098" width="4.7109375" style="12" customWidth="1"/>
    <col min="1099" max="1099" width="7.7109375" style="12" bestFit="1" customWidth="1"/>
    <col min="1100" max="1100" width="45.7109375" style="12" customWidth="1"/>
    <col min="1101" max="1101" width="16.42578125" style="12" customWidth="1"/>
    <col min="1102" max="1102" width="22.140625" style="12" customWidth="1"/>
    <col min="1103" max="1103" width="20.140625" style="12" customWidth="1"/>
    <col min="1104" max="1104" width="21.7109375" style="12" customWidth="1"/>
    <col min="1105" max="1105" width="16" style="12" customWidth="1"/>
    <col min="1106" max="1106" width="18.42578125" style="12" customWidth="1"/>
    <col min="1107" max="1107" width="21.7109375" style="12" customWidth="1"/>
    <col min="1108" max="1108" width="13.28515625" style="12" customWidth="1"/>
    <col min="1109" max="1109" width="28.28515625" style="12" customWidth="1"/>
    <col min="1110" max="1133" width="0" style="12" hidden="1" customWidth="1"/>
    <col min="1134" max="1136" width="8.7109375" style="12"/>
    <col min="1137" max="1137" width="21" style="12" customWidth="1"/>
    <col min="1138" max="1226" width="8.7109375" style="12"/>
    <col min="1227" max="1227" width="30.85546875" style="12" customWidth="1"/>
    <col min="1228" max="1228" width="17.28515625" style="12" customWidth="1"/>
    <col min="1229" max="1230" width="0" style="12" hidden="1" customWidth="1"/>
    <col min="1231" max="1231" width="36.28515625" style="12" customWidth="1"/>
    <col min="1232" max="1243" width="7.28515625" style="12" customWidth="1"/>
    <col min="1244" max="1244" width="7.7109375" style="12" customWidth="1"/>
    <col min="1245" max="1253" width="7.28515625" style="12" customWidth="1"/>
    <col min="1254" max="1254" width="8.140625" style="12" customWidth="1"/>
    <col min="1255" max="1278" width="7.28515625" style="12" customWidth="1"/>
    <col min="1279" max="1327" width="0" style="12" hidden="1" customWidth="1"/>
    <col min="1328" max="1328" width="13.28515625" style="12" customWidth="1"/>
    <col min="1329" max="1330" width="8.7109375" style="12"/>
    <col min="1331" max="1341" width="0" style="12" hidden="1" customWidth="1"/>
    <col min="1342" max="1342" width="8.7109375" style="12"/>
    <col min="1343" max="1343" width="7.7109375" style="12" bestFit="1" customWidth="1"/>
    <col min="1344" max="1344" width="45.7109375" style="12" customWidth="1"/>
    <col min="1345" max="1345" width="16.42578125" style="12" customWidth="1"/>
    <col min="1346" max="1346" width="22.140625" style="12" customWidth="1"/>
    <col min="1347" max="1347" width="20.140625" style="12" customWidth="1"/>
    <col min="1348" max="1348" width="21.7109375" style="12" customWidth="1"/>
    <col min="1349" max="1349" width="16" style="12" customWidth="1"/>
    <col min="1350" max="1350" width="18.42578125" style="12" customWidth="1"/>
    <col min="1351" max="1351" width="21.7109375" style="12" customWidth="1"/>
    <col min="1352" max="1352" width="13.28515625" style="12" customWidth="1"/>
    <col min="1353" max="1353" width="28.28515625" style="12" customWidth="1"/>
    <col min="1354" max="1354" width="4.7109375" style="12" customWidth="1"/>
    <col min="1355" max="1355" width="7.7109375" style="12" bestFit="1" customWidth="1"/>
    <col min="1356" max="1356" width="45.7109375" style="12" customWidth="1"/>
    <col min="1357" max="1357" width="16.42578125" style="12" customWidth="1"/>
    <col min="1358" max="1358" width="22.140625" style="12" customWidth="1"/>
    <col min="1359" max="1359" width="20.140625" style="12" customWidth="1"/>
    <col min="1360" max="1360" width="21.7109375" style="12" customWidth="1"/>
    <col min="1361" max="1361" width="16" style="12" customWidth="1"/>
    <col min="1362" max="1362" width="18.42578125" style="12" customWidth="1"/>
    <col min="1363" max="1363" width="21.7109375" style="12" customWidth="1"/>
    <col min="1364" max="1364" width="13.28515625" style="12" customWidth="1"/>
    <col min="1365" max="1365" width="28.28515625" style="12" customWidth="1"/>
    <col min="1366" max="1389" width="0" style="12" hidden="1" customWidth="1"/>
    <col min="1390" max="1392" width="8.7109375" style="12"/>
    <col min="1393" max="1393" width="21" style="12" customWidth="1"/>
    <col min="1394" max="1482" width="8.7109375" style="12"/>
    <col min="1483" max="1483" width="30.85546875" style="12" customWidth="1"/>
    <col min="1484" max="1484" width="17.28515625" style="12" customWidth="1"/>
    <col min="1485" max="1486" width="0" style="12" hidden="1" customWidth="1"/>
    <col min="1487" max="1487" width="36.28515625" style="12" customWidth="1"/>
    <col min="1488" max="1499" width="7.28515625" style="12" customWidth="1"/>
    <col min="1500" max="1500" width="7.7109375" style="12" customWidth="1"/>
    <col min="1501" max="1509" width="7.28515625" style="12" customWidth="1"/>
    <col min="1510" max="1510" width="8.140625" style="12" customWidth="1"/>
    <col min="1511" max="1534" width="7.28515625" style="12" customWidth="1"/>
    <col min="1535" max="1583" width="0" style="12" hidden="1" customWidth="1"/>
    <col min="1584" max="1584" width="13.28515625" style="12" customWidth="1"/>
    <col min="1585" max="1586" width="8.7109375" style="12"/>
    <col min="1587" max="1597" width="0" style="12" hidden="1" customWidth="1"/>
    <col min="1598" max="1598" width="8.7109375" style="12"/>
    <col min="1599" max="1599" width="7.7109375" style="12" bestFit="1" customWidth="1"/>
    <col min="1600" max="1600" width="45.7109375" style="12" customWidth="1"/>
    <col min="1601" max="1601" width="16.42578125" style="12" customWidth="1"/>
    <col min="1602" max="1602" width="22.140625" style="12" customWidth="1"/>
    <col min="1603" max="1603" width="20.140625" style="12" customWidth="1"/>
    <col min="1604" max="1604" width="21.7109375" style="12" customWidth="1"/>
    <col min="1605" max="1605" width="16" style="12" customWidth="1"/>
    <col min="1606" max="1606" width="18.42578125" style="12" customWidth="1"/>
    <col min="1607" max="1607" width="21.7109375" style="12" customWidth="1"/>
    <col min="1608" max="1608" width="13.28515625" style="12" customWidth="1"/>
    <col min="1609" max="1609" width="28.28515625" style="12" customWidth="1"/>
    <col min="1610" max="1610" width="4.7109375" style="12" customWidth="1"/>
    <col min="1611" max="1611" width="7.7109375" style="12" bestFit="1" customWidth="1"/>
    <col min="1612" max="1612" width="45.7109375" style="12" customWidth="1"/>
    <col min="1613" max="1613" width="16.42578125" style="12" customWidth="1"/>
    <col min="1614" max="1614" width="22.140625" style="12" customWidth="1"/>
    <col min="1615" max="1615" width="20.140625" style="12" customWidth="1"/>
    <col min="1616" max="1616" width="21.7109375" style="12" customWidth="1"/>
    <col min="1617" max="1617" width="16" style="12" customWidth="1"/>
    <col min="1618" max="1618" width="18.42578125" style="12" customWidth="1"/>
    <col min="1619" max="1619" width="21.7109375" style="12" customWidth="1"/>
    <col min="1620" max="1620" width="13.28515625" style="12" customWidth="1"/>
    <col min="1621" max="1621" width="28.28515625" style="12" customWidth="1"/>
    <col min="1622" max="1645" width="0" style="12" hidden="1" customWidth="1"/>
    <col min="1646" max="1648" width="8.7109375" style="12"/>
    <col min="1649" max="1649" width="21" style="12" customWidth="1"/>
    <col min="1650" max="1738" width="8.7109375" style="12"/>
    <col min="1739" max="1739" width="30.85546875" style="12" customWidth="1"/>
    <col min="1740" max="1740" width="17.28515625" style="12" customWidth="1"/>
    <col min="1741" max="1742" width="0" style="12" hidden="1" customWidth="1"/>
    <col min="1743" max="1743" width="36.28515625" style="12" customWidth="1"/>
    <col min="1744" max="1755" width="7.28515625" style="12" customWidth="1"/>
    <col min="1756" max="1756" width="7.7109375" style="12" customWidth="1"/>
    <col min="1757" max="1765" width="7.28515625" style="12" customWidth="1"/>
    <col min="1766" max="1766" width="8.140625" style="12" customWidth="1"/>
    <col min="1767" max="1790" width="7.28515625" style="12" customWidth="1"/>
    <col min="1791" max="1839" width="0" style="12" hidden="1" customWidth="1"/>
    <col min="1840" max="1840" width="13.28515625" style="12" customWidth="1"/>
    <col min="1841" max="1842" width="8.7109375" style="12"/>
    <col min="1843" max="1853" width="0" style="12" hidden="1" customWidth="1"/>
    <col min="1854" max="1854" width="8.7109375" style="12"/>
    <col min="1855" max="1855" width="7.7109375" style="12" bestFit="1" customWidth="1"/>
    <col min="1856" max="1856" width="45.7109375" style="12" customWidth="1"/>
    <col min="1857" max="1857" width="16.42578125" style="12" customWidth="1"/>
    <col min="1858" max="1858" width="22.140625" style="12" customWidth="1"/>
    <col min="1859" max="1859" width="20.140625" style="12" customWidth="1"/>
    <col min="1860" max="1860" width="21.7109375" style="12" customWidth="1"/>
    <col min="1861" max="1861" width="16" style="12" customWidth="1"/>
    <col min="1862" max="1862" width="18.42578125" style="12" customWidth="1"/>
    <col min="1863" max="1863" width="21.7109375" style="12" customWidth="1"/>
    <col min="1864" max="1864" width="13.28515625" style="12" customWidth="1"/>
    <col min="1865" max="1865" width="28.28515625" style="12" customWidth="1"/>
    <col min="1866" max="1866" width="4.7109375" style="12" customWidth="1"/>
    <col min="1867" max="1867" width="7.7109375" style="12" bestFit="1" customWidth="1"/>
    <col min="1868" max="1868" width="45.7109375" style="12" customWidth="1"/>
    <col min="1869" max="1869" width="16.42578125" style="12" customWidth="1"/>
    <col min="1870" max="1870" width="22.140625" style="12" customWidth="1"/>
    <col min="1871" max="1871" width="20.140625" style="12" customWidth="1"/>
    <col min="1872" max="1872" width="21.7109375" style="12" customWidth="1"/>
    <col min="1873" max="1873" width="16" style="12" customWidth="1"/>
    <col min="1874" max="1874" width="18.42578125" style="12" customWidth="1"/>
    <col min="1875" max="1875" width="21.7109375" style="12" customWidth="1"/>
    <col min="1876" max="1876" width="13.28515625" style="12" customWidth="1"/>
    <col min="1877" max="1877" width="28.28515625" style="12" customWidth="1"/>
    <col min="1878" max="1901" width="0" style="12" hidden="1" customWidth="1"/>
    <col min="1902" max="1904" width="8.7109375" style="12"/>
    <col min="1905" max="1905" width="21" style="12" customWidth="1"/>
    <col min="1906" max="1994" width="8.7109375" style="12"/>
    <col min="1995" max="1995" width="30.85546875" style="12" customWidth="1"/>
    <col min="1996" max="1996" width="17.28515625" style="12" customWidth="1"/>
    <col min="1997" max="1998" width="0" style="12" hidden="1" customWidth="1"/>
    <col min="1999" max="1999" width="36.28515625" style="12" customWidth="1"/>
    <col min="2000" max="2011" width="7.28515625" style="12" customWidth="1"/>
    <col min="2012" max="2012" width="7.7109375" style="12" customWidth="1"/>
    <col min="2013" max="2021" width="7.28515625" style="12" customWidth="1"/>
    <col min="2022" max="2022" width="8.140625" style="12" customWidth="1"/>
    <col min="2023" max="2046" width="7.28515625" style="12" customWidth="1"/>
    <col min="2047" max="2095" width="0" style="12" hidden="1" customWidth="1"/>
    <col min="2096" max="2096" width="13.28515625" style="12" customWidth="1"/>
    <col min="2097" max="2098" width="8.7109375" style="12"/>
    <col min="2099" max="2109" width="0" style="12" hidden="1" customWidth="1"/>
    <col min="2110" max="2110" width="8.7109375" style="12"/>
    <col min="2111" max="2111" width="7.7109375" style="12" bestFit="1" customWidth="1"/>
    <col min="2112" max="2112" width="45.7109375" style="12" customWidth="1"/>
    <col min="2113" max="2113" width="16.42578125" style="12" customWidth="1"/>
    <col min="2114" max="2114" width="22.140625" style="12" customWidth="1"/>
    <col min="2115" max="2115" width="20.140625" style="12" customWidth="1"/>
    <col min="2116" max="2116" width="21.7109375" style="12" customWidth="1"/>
    <col min="2117" max="2117" width="16" style="12" customWidth="1"/>
    <col min="2118" max="2118" width="18.42578125" style="12" customWidth="1"/>
    <col min="2119" max="2119" width="21.7109375" style="12" customWidth="1"/>
    <col min="2120" max="2120" width="13.28515625" style="12" customWidth="1"/>
    <col min="2121" max="2121" width="28.28515625" style="12" customWidth="1"/>
    <col min="2122" max="2122" width="4.7109375" style="12" customWidth="1"/>
    <col min="2123" max="2123" width="7.7109375" style="12" bestFit="1" customWidth="1"/>
    <col min="2124" max="2124" width="45.7109375" style="12" customWidth="1"/>
    <col min="2125" max="2125" width="16.42578125" style="12" customWidth="1"/>
    <col min="2126" max="2126" width="22.140625" style="12" customWidth="1"/>
    <col min="2127" max="2127" width="20.140625" style="12" customWidth="1"/>
    <col min="2128" max="2128" width="21.7109375" style="12" customWidth="1"/>
    <col min="2129" max="2129" width="16" style="12" customWidth="1"/>
    <col min="2130" max="2130" width="18.42578125" style="12" customWidth="1"/>
    <col min="2131" max="2131" width="21.7109375" style="12" customWidth="1"/>
    <col min="2132" max="2132" width="13.28515625" style="12" customWidth="1"/>
    <col min="2133" max="2133" width="28.28515625" style="12" customWidth="1"/>
    <col min="2134" max="2157" width="0" style="12" hidden="1" customWidth="1"/>
    <col min="2158" max="2160" width="8.7109375" style="12"/>
    <col min="2161" max="2161" width="21" style="12" customWidth="1"/>
    <col min="2162" max="2250" width="8.7109375" style="12"/>
    <col min="2251" max="2251" width="30.85546875" style="12" customWidth="1"/>
    <col min="2252" max="2252" width="17.28515625" style="12" customWidth="1"/>
    <col min="2253" max="2254" width="0" style="12" hidden="1" customWidth="1"/>
    <col min="2255" max="2255" width="36.28515625" style="12" customWidth="1"/>
    <col min="2256" max="2267" width="7.28515625" style="12" customWidth="1"/>
    <col min="2268" max="2268" width="7.7109375" style="12" customWidth="1"/>
    <col min="2269" max="2277" width="7.28515625" style="12" customWidth="1"/>
    <col min="2278" max="2278" width="8.140625" style="12" customWidth="1"/>
    <col min="2279" max="2302" width="7.28515625" style="12" customWidth="1"/>
    <col min="2303" max="2351" width="0" style="12" hidden="1" customWidth="1"/>
    <col min="2352" max="2352" width="13.28515625" style="12" customWidth="1"/>
    <col min="2353" max="2354" width="8.7109375" style="12"/>
    <col min="2355" max="2365" width="0" style="12" hidden="1" customWidth="1"/>
    <col min="2366" max="2366" width="8.7109375" style="12"/>
    <col min="2367" max="2367" width="7.7109375" style="12" bestFit="1" customWidth="1"/>
    <col min="2368" max="2368" width="45.7109375" style="12" customWidth="1"/>
    <col min="2369" max="2369" width="16.42578125" style="12" customWidth="1"/>
    <col min="2370" max="2370" width="22.140625" style="12" customWidth="1"/>
    <col min="2371" max="2371" width="20.140625" style="12" customWidth="1"/>
    <col min="2372" max="2372" width="21.7109375" style="12" customWidth="1"/>
    <col min="2373" max="2373" width="16" style="12" customWidth="1"/>
    <col min="2374" max="2374" width="18.42578125" style="12" customWidth="1"/>
    <col min="2375" max="2375" width="21.7109375" style="12" customWidth="1"/>
    <col min="2376" max="2376" width="13.28515625" style="12" customWidth="1"/>
    <col min="2377" max="2377" width="28.28515625" style="12" customWidth="1"/>
    <col min="2378" max="2378" width="4.7109375" style="12" customWidth="1"/>
    <col min="2379" max="2379" width="7.7109375" style="12" bestFit="1" customWidth="1"/>
    <col min="2380" max="2380" width="45.7109375" style="12" customWidth="1"/>
    <col min="2381" max="2381" width="16.42578125" style="12" customWidth="1"/>
    <col min="2382" max="2382" width="22.140625" style="12" customWidth="1"/>
    <col min="2383" max="2383" width="20.140625" style="12" customWidth="1"/>
    <col min="2384" max="2384" width="21.7109375" style="12" customWidth="1"/>
    <col min="2385" max="2385" width="16" style="12" customWidth="1"/>
    <col min="2386" max="2386" width="18.42578125" style="12" customWidth="1"/>
    <col min="2387" max="2387" width="21.7109375" style="12" customWidth="1"/>
    <col min="2388" max="2388" width="13.28515625" style="12" customWidth="1"/>
    <col min="2389" max="2389" width="28.28515625" style="12" customWidth="1"/>
    <col min="2390" max="2413" width="0" style="12" hidden="1" customWidth="1"/>
    <col min="2414" max="2416" width="8.7109375" style="12"/>
    <col min="2417" max="2417" width="21" style="12" customWidth="1"/>
    <col min="2418" max="2506" width="8.7109375" style="12"/>
    <col min="2507" max="2507" width="30.85546875" style="12" customWidth="1"/>
    <col min="2508" max="2508" width="17.28515625" style="12" customWidth="1"/>
    <col min="2509" max="2510" width="0" style="12" hidden="1" customWidth="1"/>
    <col min="2511" max="2511" width="36.28515625" style="12" customWidth="1"/>
    <col min="2512" max="2523" width="7.28515625" style="12" customWidth="1"/>
    <col min="2524" max="2524" width="7.7109375" style="12" customWidth="1"/>
    <col min="2525" max="2533" width="7.28515625" style="12" customWidth="1"/>
    <col min="2534" max="2534" width="8.140625" style="12" customWidth="1"/>
    <col min="2535" max="2558" width="7.28515625" style="12" customWidth="1"/>
    <col min="2559" max="2607" width="0" style="12" hidden="1" customWidth="1"/>
    <col min="2608" max="2608" width="13.28515625" style="12" customWidth="1"/>
    <col min="2609" max="2610" width="8.7109375" style="12"/>
    <col min="2611" max="2621" width="0" style="12" hidden="1" customWidth="1"/>
    <col min="2622" max="2622" width="8.7109375" style="12"/>
    <col min="2623" max="2623" width="7.7109375" style="12" bestFit="1" customWidth="1"/>
    <col min="2624" max="2624" width="45.7109375" style="12" customWidth="1"/>
    <col min="2625" max="2625" width="16.42578125" style="12" customWidth="1"/>
    <col min="2626" max="2626" width="22.140625" style="12" customWidth="1"/>
    <col min="2627" max="2627" width="20.140625" style="12" customWidth="1"/>
    <col min="2628" max="2628" width="21.7109375" style="12" customWidth="1"/>
    <col min="2629" max="2629" width="16" style="12" customWidth="1"/>
    <col min="2630" max="2630" width="18.42578125" style="12" customWidth="1"/>
    <col min="2631" max="2631" width="21.7109375" style="12" customWidth="1"/>
    <col min="2632" max="2632" width="13.28515625" style="12" customWidth="1"/>
    <col min="2633" max="2633" width="28.28515625" style="12" customWidth="1"/>
    <col min="2634" max="2634" width="4.7109375" style="12" customWidth="1"/>
    <col min="2635" max="2635" width="7.7109375" style="12" bestFit="1" customWidth="1"/>
    <col min="2636" max="2636" width="45.7109375" style="12" customWidth="1"/>
    <col min="2637" max="2637" width="16.42578125" style="12" customWidth="1"/>
    <col min="2638" max="2638" width="22.140625" style="12" customWidth="1"/>
    <col min="2639" max="2639" width="20.140625" style="12" customWidth="1"/>
    <col min="2640" max="2640" width="21.7109375" style="12" customWidth="1"/>
    <col min="2641" max="2641" width="16" style="12" customWidth="1"/>
    <col min="2642" max="2642" width="18.42578125" style="12" customWidth="1"/>
    <col min="2643" max="2643" width="21.7109375" style="12" customWidth="1"/>
    <col min="2644" max="2644" width="13.28515625" style="12" customWidth="1"/>
    <col min="2645" max="2645" width="28.28515625" style="12" customWidth="1"/>
    <col min="2646" max="2669" width="0" style="12" hidden="1" customWidth="1"/>
    <col min="2670" max="2672" width="8.7109375" style="12"/>
    <col min="2673" max="2673" width="21" style="12" customWidth="1"/>
    <col min="2674" max="2762" width="8.7109375" style="12"/>
    <col min="2763" max="2763" width="30.85546875" style="12" customWidth="1"/>
    <col min="2764" max="2764" width="17.28515625" style="12" customWidth="1"/>
    <col min="2765" max="2766" width="0" style="12" hidden="1" customWidth="1"/>
    <col min="2767" max="2767" width="36.28515625" style="12" customWidth="1"/>
    <col min="2768" max="2779" width="7.28515625" style="12" customWidth="1"/>
    <col min="2780" max="2780" width="7.7109375" style="12" customWidth="1"/>
    <col min="2781" max="2789" width="7.28515625" style="12" customWidth="1"/>
    <col min="2790" max="2790" width="8.140625" style="12" customWidth="1"/>
    <col min="2791" max="2814" width="7.28515625" style="12" customWidth="1"/>
    <col min="2815" max="2863" width="0" style="12" hidden="1" customWidth="1"/>
    <col min="2864" max="2864" width="13.28515625" style="12" customWidth="1"/>
    <col min="2865" max="2866" width="8.7109375" style="12"/>
    <col min="2867" max="2877" width="0" style="12" hidden="1" customWidth="1"/>
    <col min="2878" max="2878" width="8.7109375" style="12"/>
    <col min="2879" max="2879" width="7.7109375" style="12" bestFit="1" customWidth="1"/>
    <col min="2880" max="2880" width="45.7109375" style="12" customWidth="1"/>
    <col min="2881" max="2881" width="16.42578125" style="12" customWidth="1"/>
    <col min="2882" max="2882" width="22.140625" style="12" customWidth="1"/>
    <col min="2883" max="2883" width="20.140625" style="12" customWidth="1"/>
    <col min="2884" max="2884" width="21.7109375" style="12" customWidth="1"/>
    <col min="2885" max="2885" width="16" style="12" customWidth="1"/>
    <col min="2886" max="2886" width="18.42578125" style="12" customWidth="1"/>
    <col min="2887" max="2887" width="21.7109375" style="12" customWidth="1"/>
    <col min="2888" max="2888" width="13.28515625" style="12" customWidth="1"/>
    <col min="2889" max="2889" width="28.28515625" style="12" customWidth="1"/>
    <col min="2890" max="2890" width="4.7109375" style="12" customWidth="1"/>
    <col min="2891" max="2891" width="7.7109375" style="12" bestFit="1" customWidth="1"/>
    <col min="2892" max="2892" width="45.7109375" style="12" customWidth="1"/>
    <col min="2893" max="2893" width="16.42578125" style="12" customWidth="1"/>
    <col min="2894" max="2894" width="22.140625" style="12" customWidth="1"/>
    <col min="2895" max="2895" width="20.140625" style="12" customWidth="1"/>
    <col min="2896" max="2896" width="21.7109375" style="12" customWidth="1"/>
    <col min="2897" max="2897" width="16" style="12" customWidth="1"/>
    <col min="2898" max="2898" width="18.42578125" style="12" customWidth="1"/>
    <col min="2899" max="2899" width="21.7109375" style="12" customWidth="1"/>
    <col min="2900" max="2900" width="13.28515625" style="12" customWidth="1"/>
    <col min="2901" max="2901" width="28.28515625" style="12" customWidth="1"/>
    <col min="2902" max="2925" width="0" style="12" hidden="1" customWidth="1"/>
    <col min="2926" max="2928" width="8.7109375" style="12"/>
    <col min="2929" max="2929" width="21" style="12" customWidth="1"/>
    <col min="2930" max="3018" width="8.7109375" style="12"/>
    <col min="3019" max="3019" width="30.85546875" style="12" customWidth="1"/>
    <col min="3020" max="3020" width="17.28515625" style="12" customWidth="1"/>
    <col min="3021" max="3022" width="0" style="12" hidden="1" customWidth="1"/>
    <col min="3023" max="3023" width="36.28515625" style="12" customWidth="1"/>
    <col min="3024" max="3035" width="7.28515625" style="12" customWidth="1"/>
    <col min="3036" max="3036" width="7.7109375" style="12" customWidth="1"/>
    <col min="3037" max="3045" width="7.28515625" style="12" customWidth="1"/>
    <col min="3046" max="3046" width="8.140625" style="12" customWidth="1"/>
    <col min="3047" max="3070" width="7.28515625" style="12" customWidth="1"/>
    <col min="3071" max="3119" width="0" style="12" hidden="1" customWidth="1"/>
    <col min="3120" max="3120" width="13.28515625" style="12" customWidth="1"/>
    <col min="3121" max="3122" width="8.7109375" style="12"/>
    <col min="3123" max="3133" width="0" style="12" hidden="1" customWidth="1"/>
    <col min="3134" max="3134" width="8.7109375" style="12"/>
    <col min="3135" max="3135" width="7.7109375" style="12" bestFit="1" customWidth="1"/>
    <col min="3136" max="3136" width="45.7109375" style="12" customWidth="1"/>
    <col min="3137" max="3137" width="16.42578125" style="12" customWidth="1"/>
    <col min="3138" max="3138" width="22.140625" style="12" customWidth="1"/>
    <col min="3139" max="3139" width="20.140625" style="12" customWidth="1"/>
    <col min="3140" max="3140" width="21.7109375" style="12" customWidth="1"/>
    <col min="3141" max="3141" width="16" style="12" customWidth="1"/>
    <col min="3142" max="3142" width="18.42578125" style="12" customWidth="1"/>
    <col min="3143" max="3143" width="21.7109375" style="12" customWidth="1"/>
    <col min="3144" max="3144" width="13.28515625" style="12" customWidth="1"/>
    <col min="3145" max="3145" width="28.28515625" style="12" customWidth="1"/>
    <col min="3146" max="3146" width="4.7109375" style="12" customWidth="1"/>
    <col min="3147" max="3147" width="7.7109375" style="12" bestFit="1" customWidth="1"/>
    <col min="3148" max="3148" width="45.7109375" style="12" customWidth="1"/>
    <col min="3149" max="3149" width="16.42578125" style="12" customWidth="1"/>
    <col min="3150" max="3150" width="22.140625" style="12" customWidth="1"/>
    <col min="3151" max="3151" width="20.140625" style="12" customWidth="1"/>
    <col min="3152" max="3152" width="21.7109375" style="12" customWidth="1"/>
    <col min="3153" max="3153" width="16" style="12" customWidth="1"/>
    <col min="3154" max="3154" width="18.42578125" style="12" customWidth="1"/>
    <col min="3155" max="3155" width="21.7109375" style="12" customWidth="1"/>
    <col min="3156" max="3156" width="13.28515625" style="12" customWidth="1"/>
    <col min="3157" max="3157" width="28.28515625" style="12" customWidth="1"/>
    <col min="3158" max="3181" width="0" style="12" hidden="1" customWidth="1"/>
    <col min="3182" max="3184" width="8.7109375" style="12"/>
    <col min="3185" max="3185" width="21" style="12" customWidth="1"/>
    <col min="3186" max="3274" width="8.7109375" style="12"/>
    <col min="3275" max="3275" width="30.85546875" style="12" customWidth="1"/>
    <col min="3276" max="3276" width="17.28515625" style="12" customWidth="1"/>
    <col min="3277" max="3278" width="0" style="12" hidden="1" customWidth="1"/>
    <col min="3279" max="3279" width="36.28515625" style="12" customWidth="1"/>
    <col min="3280" max="3291" width="7.28515625" style="12" customWidth="1"/>
    <col min="3292" max="3292" width="7.7109375" style="12" customWidth="1"/>
    <col min="3293" max="3301" width="7.28515625" style="12" customWidth="1"/>
    <col min="3302" max="3302" width="8.140625" style="12" customWidth="1"/>
    <col min="3303" max="3326" width="7.28515625" style="12" customWidth="1"/>
    <col min="3327" max="3375" width="0" style="12" hidden="1" customWidth="1"/>
    <col min="3376" max="3376" width="13.28515625" style="12" customWidth="1"/>
    <col min="3377" max="3378" width="8.7109375" style="12"/>
    <col min="3379" max="3389" width="0" style="12" hidden="1" customWidth="1"/>
    <col min="3390" max="3390" width="8.7109375" style="12"/>
    <col min="3391" max="3391" width="7.7109375" style="12" bestFit="1" customWidth="1"/>
    <col min="3392" max="3392" width="45.7109375" style="12" customWidth="1"/>
    <col min="3393" max="3393" width="16.42578125" style="12" customWidth="1"/>
    <col min="3394" max="3394" width="22.140625" style="12" customWidth="1"/>
    <col min="3395" max="3395" width="20.140625" style="12" customWidth="1"/>
    <col min="3396" max="3396" width="21.7109375" style="12" customWidth="1"/>
    <col min="3397" max="3397" width="16" style="12" customWidth="1"/>
    <col min="3398" max="3398" width="18.42578125" style="12" customWidth="1"/>
    <col min="3399" max="3399" width="21.7109375" style="12" customWidth="1"/>
    <col min="3400" max="3400" width="13.28515625" style="12" customWidth="1"/>
    <col min="3401" max="3401" width="28.28515625" style="12" customWidth="1"/>
    <col min="3402" max="3402" width="4.7109375" style="12" customWidth="1"/>
    <col min="3403" max="3403" width="7.7109375" style="12" bestFit="1" customWidth="1"/>
    <col min="3404" max="3404" width="45.7109375" style="12" customWidth="1"/>
    <col min="3405" max="3405" width="16.42578125" style="12" customWidth="1"/>
    <col min="3406" max="3406" width="22.140625" style="12" customWidth="1"/>
    <col min="3407" max="3407" width="20.140625" style="12" customWidth="1"/>
    <col min="3408" max="3408" width="21.7109375" style="12" customWidth="1"/>
    <col min="3409" max="3409" width="16" style="12" customWidth="1"/>
    <col min="3410" max="3410" width="18.42578125" style="12" customWidth="1"/>
    <col min="3411" max="3411" width="21.7109375" style="12" customWidth="1"/>
    <col min="3412" max="3412" width="13.28515625" style="12" customWidth="1"/>
    <col min="3413" max="3413" width="28.28515625" style="12" customWidth="1"/>
    <col min="3414" max="3437" width="0" style="12" hidden="1" customWidth="1"/>
    <col min="3438" max="3440" width="8.7109375" style="12"/>
    <col min="3441" max="3441" width="21" style="12" customWidth="1"/>
    <col min="3442" max="3530" width="8.7109375" style="12"/>
    <col min="3531" max="3531" width="30.85546875" style="12" customWidth="1"/>
    <col min="3532" max="3532" width="17.28515625" style="12" customWidth="1"/>
    <col min="3533" max="3534" width="0" style="12" hidden="1" customWidth="1"/>
    <col min="3535" max="3535" width="36.28515625" style="12" customWidth="1"/>
    <col min="3536" max="3547" width="7.28515625" style="12" customWidth="1"/>
    <col min="3548" max="3548" width="7.7109375" style="12" customWidth="1"/>
    <col min="3549" max="3557" width="7.28515625" style="12" customWidth="1"/>
    <col min="3558" max="3558" width="8.140625" style="12" customWidth="1"/>
    <col min="3559" max="3582" width="7.28515625" style="12" customWidth="1"/>
    <col min="3583" max="3631" width="0" style="12" hidden="1" customWidth="1"/>
    <col min="3632" max="3632" width="13.28515625" style="12" customWidth="1"/>
    <col min="3633" max="3634" width="8.7109375" style="12"/>
    <col min="3635" max="3645" width="0" style="12" hidden="1" customWidth="1"/>
    <col min="3646" max="3646" width="8.7109375" style="12"/>
    <col min="3647" max="3647" width="7.7109375" style="12" bestFit="1" customWidth="1"/>
    <col min="3648" max="3648" width="45.7109375" style="12" customWidth="1"/>
    <col min="3649" max="3649" width="16.42578125" style="12" customWidth="1"/>
    <col min="3650" max="3650" width="22.140625" style="12" customWidth="1"/>
    <col min="3651" max="3651" width="20.140625" style="12" customWidth="1"/>
    <col min="3652" max="3652" width="21.7109375" style="12" customWidth="1"/>
    <col min="3653" max="3653" width="16" style="12" customWidth="1"/>
    <col min="3654" max="3654" width="18.42578125" style="12" customWidth="1"/>
    <col min="3655" max="3655" width="21.7109375" style="12" customWidth="1"/>
    <col min="3656" max="3656" width="13.28515625" style="12" customWidth="1"/>
    <col min="3657" max="3657" width="28.28515625" style="12" customWidth="1"/>
    <col min="3658" max="3658" width="4.7109375" style="12" customWidth="1"/>
    <col min="3659" max="3659" width="7.7109375" style="12" bestFit="1" customWidth="1"/>
    <col min="3660" max="3660" width="45.7109375" style="12" customWidth="1"/>
    <col min="3661" max="3661" width="16.42578125" style="12" customWidth="1"/>
    <col min="3662" max="3662" width="22.140625" style="12" customWidth="1"/>
    <col min="3663" max="3663" width="20.140625" style="12" customWidth="1"/>
    <col min="3664" max="3664" width="21.7109375" style="12" customWidth="1"/>
    <col min="3665" max="3665" width="16" style="12" customWidth="1"/>
    <col min="3666" max="3666" width="18.42578125" style="12" customWidth="1"/>
    <col min="3667" max="3667" width="21.7109375" style="12" customWidth="1"/>
    <col min="3668" max="3668" width="13.28515625" style="12" customWidth="1"/>
    <col min="3669" max="3669" width="28.28515625" style="12" customWidth="1"/>
    <col min="3670" max="3693" width="0" style="12" hidden="1" customWidth="1"/>
    <col min="3694" max="3696" width="8.7109375" style="12"/>
    <col min="3697" max="3697" width="21" style="12" customWidth="1"/>
    <col min="3698" max="3786" width="8.7109375" style="12"/>
    <col min="3787" max="3787" width="30.85546875" style="12" customWidth="1"/>
    <col min="3788" max="3788" width="17.28515625" style="12" customWidth="1"/>
    <col min="3789" max="3790" width="0" style="12" hidden="1" customWidth="1"/>
    <col min="3791" max="3791" width="36.28515625" style="12" customWidth="1"/>
    <col min="3792" max="3803" width="7.28515625" style="12" customWidth="1"/>
    <col min="3804" max="3804" width="7.7109375" style="12" customWidth="1"/>
    <col min="3805" max="3813" width="7.28515625" style="12" customWidth="1"/>
    <col min="3814" max="3814" width="8.140625" style="12" customWidth="1"/>
    <col min="3815" max="3838" width="7.28515625" style="12" customWidth="1"/>
    <col min="3839" max="3887" width="0" style="12" hidden="1" customWidth="1"/>
    <col min="3888" max="3888" width="13.28515625" style="12" customWidth="1"/>
    <col min="3889" max="3890" width="8.7109375" style="12"/>
    <col min="3891" max="3901" width="0" style="12" hidden="1" customWidth="1"/>
    <col min="3902" max="3902" width="8.7109375" style="12"/>
    <col min="3903" max="3903" width="7.7109375" style="12" bestFit="1" customWidth="1"/>
    <col min="3904" max="3904" width="45.7109375" style="12" customWidth="1"/>
    <col min="3905" max="3905" width="16.42578125" style="12" customWidth="1"/>
    <col min="3906" max="3906" width="22.140625" style="12" customWidth="1"/>
    <col min="3907" max="3907" width="20.140625" style="12" customWidth="1"/>
    <col min="3908" max="3908" width="21.7109375" style="12" customWidth="1"/>
    <col min="3909" max="3909" width="16" style="12" customWidth="1"/>
    <col min="3910" max="3910" width="18.42578125" style="12" customWidth="1"/>
    <col min="3911" max="3911" width="21.7109375" style="12" customWidth="1"/>
    <col min="3912" max="3912" width="13.28515625" style="12" customWidth="1"/>
    <col min="3913" max="3913" width="28.28515625" style="12" customWidth="1"/>
    <col min="3914" max="3914" width="4.7109375" style="12" customWidth="1"/>
    <col min="3915" max="3915" width="7.7109375" style="12" bestFit="1" customWidth="1"/>
    <col min="3916" max="3916" width="45.7109375" style="12" customWidth="1"/>
    <col min="3917" max="3917" width="16.42578125" style="12" customWidth="1"/>
    <col min="3918" max="3918" width="22.140625" style="12" customWidth="1"/>
    <col min="3919" max="3919" width="20.140625" style="12" customWidth="1"/>
    <col min="3920" max="3920" width="21.7109375" style="12" customWidth="1"/>
    <col min="3921" max="3921" width="16" style="12" customWidth="1"/>
    <col min="3922" max="3922" width="18.42578125" style="12" customWidth="1"/>
    <col min="3923" max="3923" width="21.7109375" style="12" customWidth="1"/>
    <col min="3924" max="3924" width="13.28515625" style="12" customWidth="1"/>
    <col min="3925" max="3925" width="28.28515625" style="12" customWidth="1"/>
    <col min="3926" max="3949" width="0" style="12" hidden="1" customWidth="1"/>
    <col min="3950" max="3952" width="8.7109375" style="12"/>
    <col min="3953" max="3953" width="21" style="12" customWidth="1"/>
    <col min="3954" max="4042" width="8.7109375" style="12"/>
    <col min="4043" max="4043" width="30.85546875" style="12" customWidth="1"/>
    <col min="4044" max="4044" width="17.28515625" style="12" customWidth="1"/>
    <col min="4045" max="4046" width="0" style="12" hidden="1" customWidth="1"/>
    <col min="4047" max="4047" width="36.28515625" style="12" customWidth="1"/>
    <col min="4048" max="4059" width="7.28515625" style="12" customWidth="1"/>
    <col min="4060" max="4060" width="7.7109375" style="12" customWidth="1"/>
    <col min="4061" max="4069" width="7.28515625" style="12" customWidth="1"/>
    <col min="4070" max="4070" width="8.140625" style="12" customWidth="1"/>
    <col min="4071" max="4094" width="7.28515625" style="12" customWidth="1"/>
    <col min="4095" max="4143" width="0" style="12" hidden="1" customWidth="1"/>
    <col min="4144" max="4144" width="13.28515625" style="12" customWidth="1"/>
    <col min="4145" max="4146" width="8.7109375" style="12"/>
    <col min="4147" max="4157" width="0" style="12" hidden="1" customWidth="1"/>
    <col min="4158" max="4158" width="8.7109375" style="12"/>
    <col min="4159" max="4159" width="7.7109375" style="12" bestFit="1" customWidth="1"/>
    <col min="4160" max="4160" width="45.7109375" style="12" customWidth="1"/>
    <col min="4161" max="4161" width="16.42578125" style="12" customWidth="1"/>
    <col min="4162" max="4162" width="22.140625" style="12" customWidth="1"/>
    <col min="4163" max="4163" width="20.140625" style="12" customWidth="1"/>
    <col min="4164" max="4164" width="21.7109375" style="12" customWidth="1"/>
    <col min="4165" max="4165" width="16" style="12" customWidth="1"/>
    <col min="4166" max="4166" width="18.42578125" style="12" customWidth="1"/>
    <col min="4167" max="4167" width="21.7109375" style="12" customWidth="1"/>
    <col min="4168" max="4168" width="13.28515625" style="12" customWidth="1"/>
    <col min="4169" max="4169" width="28.28515625" style="12" customWidth="1"/>
    <col min="4170" max="4170" width="4.7109375" style="12" customWidth="1"/>
    <col min="4171" max="4171" width="7.7109375" style="12" bestFit="1" customWidth="1"/>
    <col min="4172" max="4172" width="45.7109375" style="12" customWidth="1"/>
    <col min="4173" max="4173" width="16.42578125" style="12" customWidth="1"/>
    <col min="4174" max="4174" width="22.140625" style="12" customWidth="1"/>
    <col min="4175" max="4175" width="20.140625" style="12" customWidth="1"/>
    <col min="4176" max="4176" width="21.7109375" style="12" customWidth="1"/>
    <col min="4177" max="4177" width="16" style="12" customWidth="1"/>
    <col min="4178" max="4178" width="18.42578125" style="12" customWidth="1"/>
    <col min="4179" max="4179" width="21.7109375" style="12" customWidth="1"/>
    <col min="4180" max="4180" width="13.28515625" style="12" customWidth="1"/>
    <col min="4181" max="4181" width="28.28515625" style="12" customWidth="1"/>
    <col min="4182" max="4205" width="0" style="12" hidden="1" customWidth="1"/>
    <col min="4206" max="4208" width="8.7109375" style="12"/>
    <col min="4209" max="4209" width="21" style="12" customWidth="1"/>
    <col min="4210" max="4298" width="8.7109375" style="12"/>
    <col min="4299" max="4299" width="30.85546875" style="12" customWidth="1"/>
    <col min="4300" max="4300" width="17.28515625" style="12" customWidth="1"/>
    <col min="4301" max="4302" width="0" style="12" hidden="1" customWidth="1"/>
    <col min="4303" max="4303" width="36.28515625" style="12" customWidth="1"/>
    <col min="4304" max="4315" width="7.28515625" style="12" customWidth="1"/>
    <col min="4316" max="4316" width="7.7109375" style="12" customWidth="1"/>
    <col min="4317" max="4325" width="7.28515625" style="12" customWidth="1"/>
    <col min="4326" max="4326" width="8.140625" style="12" customWidth="1"/>
    <col min="4327" max="4350" width="7.28515625" style="12" customWidth="1"/>
    <col min="4351" max="4399" width="0" style="12" hidden="1" customWidth="1"/>
    <col min="4400" max="4400" width="13.28515625" style="12" customWidth="1"/>
    <col min="4401" max="4402" width="8.7109375" style="12"/>
    <col min="4403" max="4413" width="0" style="12" hidden="1" customWidth="1"/>
    <col min="4414" max="4414" width="8.7109375" style="12"/>
    <col min="4415" max="4415" width="7.7109375" style="12" bestFit="1" customWidth="1"/>
    <col min="4416" max="4416" width="45.7109375" style="12" customWidth="1"/>
    <col min="4417" max="4417" width="16.42578125" style="12" customWidth="1"/>
    <col min="4418" max="4418" width="22.140625" style="12" customWidth="1"/>
    <col min="4419" max="4419" width="20.140625" style="12" customWidth="1"/>
    <col min="4420" max="4420" width="21.7109375" style="12" customWidth="1"/>
    <col min="4421" max="4421" width="16" style="12" customWidth="1"/>
    <col min="4422" max="4422" width="18.42578125" style="12" customWidth="1"/>
    <col min="4423" max="4423" width="21.7109375" style="12" customWidth="1"/>
    <col min="4424" max="4424" width="13.28515625" style="12" customWidth="1"/>
    <col min="4425" max="4425" width="28.28515625" style="12" customWidth="1"/>
    <col min="4426" max="4426" width="4.7109375" style="12" customWidth="1"/>
    <col min="4427" max="4427" width="7.7109375" style="12" bestFit="1" customWidth="1"/>
    <col min="4428" max="4428" width="45.7109375" style="12" customWidth="1"/>
    <col min="4429" max="4429" width="16.42578125" style="12" customWidth="1"/>
    <col min="4430" max="4430" width="22.140625" style="12" customWidth="1"/>
    <col min="4431" max="4431" width="20.140625" style="12" customWidth="1"/>
    <col min="4432" max="4432" width="21.7109375" style="12" customWidth="1"/>
    <col min="4433" max="4433" width="16" style="12" customWidth="1"/>
    <col min="4434" max="4434" width="18.42578125" style="12" customWidth="1"/>
    <col min="4435" max="4435" width="21.7109375" style="12" customWidth="1"/>
    <col min="4436" max="4436" width="13.28515625" style="12" customWidth="1"/>
    <col min="4437" max="4437" width="28.28515625" style="12" customWidth="1"/>
    <col min="4438" max="4461" width="0" style="12" hidden="1" customWidth="1"/>
    <col min="4462" max="4464" width="8.7109375" style="12"/>
    <col min="4465" max="4465" width="21" style="12" customWidth="1"/>
    <col min="4466" max="4554" width="8.7109375" style="12"/>
    <col min="4555" max="4555" width="30.85546875" style="12" customWidth="1"/>
    <col min="4556" max="4556" width="17.28515625" style="12" customWidth="1"/>
    <col min="4557" max="4558" width="0" style="12" hidden="1" customWidth="1"/>
    <col min="4559" max="4559" width="36.28515625" style="12" customWidth="1"/>
    <col min="4560" max="4571" width="7.28515625" style="12" customWidth="1"/>
    <col min="4572" max="4572" width="7.7109375" style="12" customWidth="1"/>
    <col min="4573" max="4581" width="7.28515625" style="12" customWidth="1"/>
    <col min="4582" max="4582" width="8.140625" style="12" customWidth="1"/>
    <col min="4583" max="4606" width="7.28515625" style="12" customWidth="1"/>
    <col min="4607" max="4655" width="0" style="12" hidden="1" customWidth="1"/>
    <col min="4656" max="4656" width="13.28515625" style="12" customWidth="1"/>
    <col min="4657" max="4658" width="8.7109375" style="12"/>
    <col min="4659" max="4669" width="0" style="12" hidden="1" customWidth="1"/>
    <col min="4670" max="4670" width="8.7109375" style="12"/>
    <col min="4671" max="4671" width="7.7109375" style="12" bestFit="1" customWidth="1"/>
    <col min="4672" max="4672" width="45.7109375" style="12" customWidth="1"/>
    <col min="4673" max="4673" width="16.42578125" style="12" customWidth="1"/>
    <col min="4674" max="4674" width="22.140625" style="12" customWidth="1"/>
    <col min="4675" max="4675" width="20.140625" style="12" customWidth="1"/>
    <col min="4676" max="4676" width="21.7109375" style="12" customWidth="1"/>
    <col min="4677" max="4677" width="16" style="12" customWidth="1"/>
    <col min="4678" max="4678" width="18.42578125" style="12" customWidth="1"/>
    <col min="4679" max="4679" width="21.7109375" style="12" customWidth="1"/>
    <col min="4680" max="4680" width="13.28515625" style="12" customWidth="1"/>
    <col min="4681" max="4681" width="28.28515625" style="12" customWidth="1"/>
    <col min="4682" max="4682" width="4.7109375" style="12" customWidth="1"/>
    <col min="4683" max="4683" width="7.7109375" style="12" bestFit="1" customWidth="1"/>
    <col min="4684" max="4684" width="45.7109375" style="12" customWidth="1"/>
    <col min="4685" max="4685" width="16.42578125" style="12" customWidth="1"/>
    <col min="4686" max="4686" width="22.140625" style="12" customWidth="1"/>
    <col min="4687" max="4687" width="20.140625" style="12" customWidth="1"/>
    <col min="4688" max="4688" width="21.7109375" style="12" customWidth="1"/>
    <col min="4689" max="4689" width="16" style="12" customWidth="1"/>
    <col min="4690" max="4690" width="18.42578125" style="12" customWidth="1"/>
    <col min="4691" max="4691" width="21.7109375" style="12" customWidth="1"/>
    <col min="4692" max="4692" width="13.28515625" style="12" customWidth="1"/>
    <col min="4693" max="4693" width="28.28515625" style="12" customWidth="1"/>
    <col min="4694" max="4717" width="0" style="12" hidden="1" customWidth="1"/>
    <col min="4718" max="4720" width="8.7109375" style="12"/>
    <col min="4721" max="4721" width="21" style="12" customWidth="1"/>
    <col min="4722" max="4810" width="8.7109375" style="12"/>
    <col min="4811" max="4811" width="30.85546875" style="12" customWidth="1"/>
    <col min="4812" max="4812" width="17.28515625" style="12" customWidth="1"/>
    <col min="4813" max="4814" width="0" style="12" hidden="1" customWidth="1"/>
    <col min="4815" max="4815" width="36.28515625" style="12" customWidth="1"/>
    <col min="4816" max="4827" width="7.28515625" style="12" customWidth="1"/>
    <col min="4828" max="4828" width="7.7109375" style="12" customWidth="1"/>
    <col min="4829" max="4837" width="7.28515625" style="12" customWidth="1"/>
    <col min="4838" max="4838" width="8.140625" style="12" customWidth="1"/>
    <col min="4839" max="4862" width="7.28515625" style="12" customWidth="1"/>
    <col min="4863" max="4911" width="0" style="12" hidden="1" customWidth="1"/>
    <col min="4912" max="4912" width="13.28515625" style="12" customWidth="1"/>
    <col min="4913" max="4914" width="8.7109375" style="12"/>
    <col min="4915" max="4925" width="0" style="12" hidden="1" customWidth="1"/>
    <col min="4926" max="4926" width="8.7109375" style="12"/>
    <col min="4927" max="4927" width="7.7109375" style="12" bestFit="1" customWidth="1"/>
    <col min="4928" max="4928" width="45.7109375" style="12" customWidth="1"/>
    <col min="4929" max="4929" width="16.42578125" style="12" customWidth="1"/>
    <col min="4930" max="4930" width="22.140625" style="12" customWidth="1"/>
    <col min="4931" max="4931" width="20.140625" style="12" customWidth="1"/>
    <col min="4932" max="4932" width="21.7109375" style="12" customWidth="1"/>
    <col min="4933" max="4933" width="16" style="12" customWidth="1"/>
    <col min="4934" max="4934" width="18.42578125" style="12" customWidth="1"/>
    <col min="4935" max="4935" width="21.7109375" style="12" customWidth="1"/>
    <col min="4936" max="4936" width="13.28515625" style="12" customWidth="1"/>
    <col min="4937" max="4937" width="28.28515625" style="12" customWidth="1"/>
    <col min="4938" max="4938" width="4.7109375" style="12" customWidth="1"/>
    <col min="4939" max="4939" width="7.7109375" style="12" bestFit="1" customWidth="1"/>
    <col min="4940" max="4940" width="45.7109375" style="12" customWidth="1"/>
    <col min="4941" max="4941" width="16.42578125" style="12" customWidth="1"/>
    <col min="4942" max="4942" width="22.140625" style="12" customWidth="1"/>
    <col min="4943" max="4943" width="20.140625" style="12" customWidth="1"/>
    <col min="4944" max="4944" width="21.7109375" style="12" customWidth="1"/>
    <col min="4945" max="4945" width="16" style="12" customWidth="1"/>
    <col min="4946" max="4946" width="18.42578125" style="12" customWidth="1"/>
    <col min="4947" max="4947" width="21.7109375" style="12" customWidth="1"/>
    <col min="4948" max="4948" width="13.28515625" style="12" customWidth="1"/>
    <col min="4949" max="4949" width="28.28515625" style="12" customWidth="1"/>
    <col min="4950" max="4973" width="0" style="12" hidden="1" customWidth="1"/>
    <col min="4974" max="4976" width="8.7109375" style="12"/>
    <col min="4977" max="4977" width="21" style="12" customWidth="1"/>
    <col min="4978" max="5066" width="8.7109375" style="12"/>
    <col min="5067" max="5067" width="30.85546875" style="12" customWidth="1"/>
    <col min="5068" max="5068" width="17.28515625" style="12" customWidth="1"/>
    <col min="5069" max="5070" width="0" style="12" hidden="1" customWidth="1"/>
    <col min="5071" max="5071" width="36.28515625" style="12" customWidth="1"/>
    <col min="5072" max="5083" width="7.28515625" style="12" customWidth="1"/>
    <col min="5084" max="5084" width="7.7109375" style="12" customWidth="1"/>
    <col min="5085" max="5093" width="7.28515625" style="12" customWidth="1"/>
    <col min="5094" max="5094" width="8.140625" style="12" customWidth="1"/>
    <col min="5095" max="5118" width="7.28515625" style="12" customWidth="1"/>
    <col min="5119" max="5167" width="0" style="12" hidden="1" customWidth="1"/>
    <col min="5168" max="5168" width="13.28515625" style="12" customWidth="1"/>
    <col min="5169" max="5170" width="8.7109375" style="12"/>
    <col min="5171" max="5181" width="0" style="12" hidden="1" customWidth="1"/>
    <col min="5182" max="5182" width="8.7109375" style="12"/>
    <col min="5183" max="5183" width="7.7109375" style="12" bestFit="1" customWidth="1"/>
    <col min="5184" max="5184" width="45.7109375" style="12" customWidth="1"/>
    <col min="5185" max="5185" width="16.42578125" style="12" customWidth="1"/>
    <col min="5186" max="5186" width="22.140625" style="12" customWidth="1"/>
    <col min="5187" max="5187" width="20.140625" style="12" customWidth="1"/>
    <col min="5188" max="5188" width="21.7109375" style="12" customWidth="1"/>
    <col min="5189" max="5189" width="16" style="12" customWidth="1"/>
    <col min="5190" max="5190" width="18.42578125" style="12" customWidth="1"/>
    <col min="5191" max="5191" width="21.7109375" style="12" customWidth="1"/>
    <col min="5192" max="5192" width="13.28515625" style="12" customWidth="1"/>
    <col min="5193" max="5193" width="28.28515625" style="12" customWidth="1"/>
    <col min="5194" max="5194" width="4.7109375" style="12" customWidth="1"/>
    <col min="5195" max="5195" width="7.7109375" style="12" bestFit="1" customWidth="1"/>
    <col min="5196" max="5196" width="45.7109375" style="12" customWidth="1"/>
    <col min="5197" max="5197" width="16.42578125" style="12" customWidth="1"/>
    <col min="5198" max="5198" width="22.140625" style="12" customWidth="1"/>
    <col min="5199" max="5199" width="20.140625" style="12" customWidth="1"/>
    <col min="5200" max="5200" width="21.7109375" style="12" customWidth="1"/>
    <col min="5201" max="5201" width="16" style="12" customWidth="1"/>
    <col min="5202" max="5202" width="18.42578125" style="12" customWidth="1"/>
    <col min="5203" max="5203" width="21.7109375" style="12" customWidth="1"/>
    <col min="5204" max="5204" width="13.28515625" style="12" customWidth="1"/>
    <col min="5205" max="5205" width="28.28515625" style="12" customWidth="1"/>
    <col min="5206" max="5229" width="0" style="12" hidden="1" customWidth="1"/>
    <col min="5230" max="5232" width="8.7109375" style="12"/>
    <col min="5233" max="5233" width="21" style="12" customWidth="1"/>
    <col min="5234" max="5322" width="8.7109375" style="12"/>
    <col min="5323" max="5323" width="30.85546875" style="12" customWidth="1"/>
    <col min="5324" max="5324" width="17.28515625" style="12" customWidth="1"/>
    <col min="5325" max="5326" width="0" style="12" hidden="1" customWidth="1"/>
    <col min="5327" max="5327" width="36.28515625" style="12" customWidth="1"/>
    <col min="5328" max="5339" width="7.28515625" style="12" customWidth="1"/>
    <col min="5340" max="5340" width="7.7109375" style="12" customWidth="1"/>
    <col min="5341" max="5349" width="7.28515625" style="12" customWidth="1"/>
    <col min="5350" max="5350" width="8.140625" style="12" customWidth="1"/>
    <col min="5351" max="5374" width="7.28515625" style="12" customWidth="1"/>
    <col min="5375" max="5423" width="0" style="12" hidden="1" customWidth="1"/>
    <col min="5424" max="5424" width="13.28515625" style="12" customWidth="1"/>
    <col min="5425" max="5426" width="8.7109375" style="12"/>
    <col min="5427" max="5437" width="0" style="12" hidden="1" customWidth="1"/>
    <col min="5438" max="5438" width="8.7109375" style="12"/>
    <col min="5439" max="5439" width="7.7109375" style="12" bestFit="1" customWidth="1"/>
    <col min="5440" max="5440" width="45.7109375" style="12" customWidth="1"/>
    <col min="5441" max="5441" width="16.42578125" style="12" customWidth="1"/>
    <col min="5442" max="5442" width="22.140625" style="12" customWidth="1"/>
    <col min="5443" max="5443" width="20.140625" style="12" customWidth="1"/>
    <col min="5444" max="5444" width="21.7109375" style="12" customWidth="1"/>
    <col min="5445" max="5445" width="16" style="12" customWidth="1"/>
    <col min="5446" max="5446" width="18.42578125" style="12" customWidth="1"/>
    <col min="5447" max="5447" width="21.7109375" style="12" customWidth="1"/>
    <col min="5448" max="5448" width="13.28515625" style="12" customWidth="1"/>
    <col min="5449" max="5449" width="28.28515625" style="12" customWidth="1"/>
    <col min="5450" max="5450" width="4.7109375" style="12" customWidth="1"/>
    <col min="5451" max="5451" width="7.7109375" style="12" bestFit="1" customWidth="1"/>
    <col min="5452" max="5452" width="45.7109375" style="12" customWidth="1"/>
    <col min="5453" max="5453" width="16.42578125" style="12" customWidth="1"/>
    <col min="5454" max="5454" width="22.140625" style="12" customWidth="1"/>
    <col min="5455" max="5455" width="20.140625" style="12" customWidth="1"/>
    <col min="5456" max="5456" width="21.7109375" style="12" customWidth="1"/>
    <col min="5457" max="5457" width="16" style="12" customWidth="1"/>
    <col min="5458" max="5458" width="18.42578125" style="12" customWidth="1"/>
    <col min="5459" max="5459" width="21.7109375" style="12" customWidth="1"/>
    <col min="5460" max="5460" width="13.28515625" style="12" customWidth="1"/>
    <col min="5461" max="5461" width="28.28515625" style="12" customWidth="1"/>
    <col min="5462" max="5485" width="0" style="12" hidden="1" customWidth="1"/>
    <col min="5486" max="5488" width="8.7109375" style="12"/>
    <col min="5489" max="5489" width="21" style="12" customWidth="1"/>
    <col min="5490" max="5578" width="8.7109375" style="12"/>
    <col min="5579" max="5579" width="30.85546875" style="12" customWidth="1"/>
    <col min="5580" max="5580" width="17.28515625" style="12" customWidth="1"/>
    <col min="5581" max="5582" width="0" style="12" hidden="1" customWidth="1"/>
    <col min="5583" max="5583" width="36.28515625" style="12" customWidth="1"/>
    <col min="5584" max="5595" width="7.28515625" style="12" customWidth="1"/>
    <col min="5596" max="5596" width="7.7109375" style="12" customWidth="1"/>
    <col min="5597" max="5605" width="7.28515625" style="12" customWidth="1"/>
    <col min="5606" max="5606" width="8.140625" style="12" customWidth="1"/>
    <col min="5607" max="5630" width="7.28515625" style="12" customWidth="1"/>
    <col min="5631" max="5679" width="0" style="12" hidden="1" customWidth="1"/>
    <col min="5680" max="5680" width="13.28515625" style="12" customWidth="1"/>
    <col min="5681" max="5682" width="8.7109375" style="12"/>
    <col min="5683" max="5693" width="0" style="12" hidden="1" customWidth="1"/>
    <col min="5694" max="5694" width="8.7109375" style="12"/>
    <col min="5695" max="5695" width="7.7109375" style="12" bestFit="1" customWidth="1"/>
    <col min="5696" max="5696" width="45.7109375" style="12" customWidth="1"/>
    <col min="5697" max="5697" width="16.42578125" style="12" customWidth="1"/>
    <col min="5698" max="5698" width="22.140625" style="12" customWidth="1"/>
    <col min="5699" max="5699" width="20.140625" style="12" customWidth="1"/>
    <col min="5700" max="5700" width="21.7109375" style="12" customWidth="1"/>
    <col min="5701" max="5701" width="16" style="12" customWidth="1"/>
    <col min="5702" max="5702" width="18.42578125" style="12" customWidth="1"/>
    <col min="5703" max="5703" width="21.7109375" style="12" customWidth="1"/>
    <col min="5704" max="5704" width="13.28515625" style="12" customWidth="1"/>
    <col min="5705" max="5705" width="28.28515625" style="12" customWidth="1"/>
    <col min="5706" max="5706" width="4.7109375" style="12" customWidth="1"/>
    <col min="5707" max="5707" width="7.7109375" style="12" bestFit="1" customWidth="1"/>
    <col min="5708" max="5708" width="45.7109375" style="12" customWidth="1"/>
    <col min="5709" max="5709" width="16.42578125" style="12" customWidth="1"/>
    <col min="5710" max="5710" width="22.140625" style="12" customWidth="1"/>
    <col min="5711" max="5711" width="20.140625" style="12" customWidth="1"/>
    <col min="5712" max="5712" width="21.7109375" style="12" customWidth="1"/>
    <col min="5713" max="5713" width="16" style="12" customWidth="1"/>
    <col min="5714" max="5714" width="18.42578125" style="12" customWidth="1"/>
    <col min="5715" max="5715" width="21.7109375" style="12" customWidth="1"/>
    <col min="5716" max="5716" width="13.28515625" style="12" customWidth="1"/>
    <col min="5717" max="5717" width="28.28515625" style="12" customWidth="1"/>
    <col min="5718" max="5741" width="0" style="12" hidden="1" customWidth="1"/>
    <col min="5742" max="5744" width="8.7109375" style="12"/>
    <col min="5745" max="5745" width="21" style="12" customWidth="1"/>
    <col min="5746" max="5834" width="8.7109375" style="12"/>
    <col min="5835" max="5835" width="30.85546875" style="12" customWidth="1"/>
    <col min="5836" max="5836" width="17.28515625" style="12" customWidth="1"/>
    <col min="5837" max="5838" width="0" style="12" hidden="1" customWidth="1"/>
    <col min="5839" max="5839" width="36.28515625" style="12" customWidth="1"/>
    <col min="5840" max="5851" width="7.28515625" style="12" customWidth="1"/>
    <col min="5852" max="5852" width="7.7109375" style="12" customWidth="1"/>
    <col min="5853" max="5861" width="7.28515625" style="12" customWidth="1"/>
    <col min="5862" max="5862" width="8.140625" style="12" customWidth="1"/>
    <col min="5863" max="5886" width="7.28515625" style="12" customWidth="1"/>
    <col min="5887" max="5935" width="0" style="12" hidden="1" customWidth="1"/>
    <col min="5936" max="5936" width="13.28515625" style="12" customWidth="1"/>
    <col min="5937" max="5938" width="8.7109375" style="12"/>
    <col min="5939" max="5949" width="0" style="12" hidden="1" customWidth="1"/>
    <col min="5950" max="5950" width="8.7109375" style="12"/>
    <col min="5951" max="5951" width="7.7109375" style="12" bestFit="1" customWidth="1"/>
    <col min="5952" max="5952" width="45.7109375" style="12" customWidth="1"/>
    <col min="5953" max="5953" width="16.42578125" style="12" customWidth="1"/>
    <col min="5954" max="5954" width="22.140625" style="12" customWidth="1"/>
    <col min="5955" max="5955" width="20.140625" style="12" customWidth="1"/>
    <col min="5956" max="5956" width="21.7109375" style="12" customWidth="1"/>
    <col min="5957" max="5957" width="16" style="12" customWidth="1"/>
    <col min="5958" max="5958" width="18.42578125" style="12" customWidth="1"/>
    <col min="5959" max="5959" width="21.7109375" style="12" customWidth="1"/>
    <col min="5960" max="5960" width="13.28515625" style="12" customWidth="1"/>
    <col min="5961" max="5961" width="28.28515625" style="12" customWidth="1"/>
    <col min="5962" max="5962" width="4.7109375" style="12" customWidth="1"/>
    <col min="5963" max="5963" width="7.7109375" style="12" bestFit="1" customWidth="1"/>
    <col min="5964" max="5964" width="45.7109375" style="12" customWidth="1"/>
    <col min="5965" max="5965" width="16.42578125" style="12" customWidth="1"/>
    <col min="5966" max="5966" width="22.140625" style="12" customWidth="1"/>
    <col min="5967" max="5967" width="20.140625" style="12" customWidth="1"/>
    <col min="5968" max="5968" width="21.7109375" style="12" customWidth="1"/>
    <col min="5969" max="5969" width="16" style="12" customWidth="1"/>
    <col min="5970" max="5970" width="18.42578125" style="12" customWidth="1"/>
    <col min="5971" max="5971" width="21.7109375" style="12" customWidth="1"/>
    <col min="5972" max="5972" width="13.28515625" style="12" customWidth="1"/>
    <col min="5973" max="5973" width="28.28515625" style="12" customWidth="1"/>
    <col min="5974" max="5997" width="0" style="12" hidden="1" customWidth="1"/>
    <col min="5998" max="6000" width="8.7109375" style="12"/>
    <col min="6001" max="6001" width="21" style="12" customWidth="1"/>
    <col min="6002" max="6090" width="8.7109375" style="12"/>
    <col min="6091" max="6091" width="30.85546875" style="12" customWidth="1"/>
    <col min="6092" max="6092" width="17.28515625" style="12" customWidth="1"/>
    <col min="6093" max="6094" width="0" style="12" hidden="1" customWidth="1"/>
    <col min="6095" max="6095" width="36.28515625" style="12" customWidth="1"/>
    <col min="6096" max="6107" width="7.28515625" style="12" customWidth="1"/>
    <col min="6108" max="6108" width="7.7109375" style="12" customWidth="1"/>
    <col min="6109" max="6117" width="7.28515625" style="12" customWidth="1"/>
    <col min="6118" max="6118" width="8.140625" style="12" customWidth="1"/>
    <col min="6119" max="6142" width="7.28515625" style="12" customWidth="1"/>
    <col min="6143" max="6191" width="0" style="12" hidden="1" customWidth="1"/>
    <col min="6192" max="6192" width="13.28515625" style="12" customWidth="1"/>
    <col min="6193" max="6194" width="8.7109375" style="12"/>
    <col min="6195" max="6205" width="0" style="12" hidden="1" customWidth="1"/>
    <col min="6206" max="6206" width="8.7109375" style="12"/>
    <col min="6207" max="6207" width="7.7109375" style="12" bestFit="1" customWidth="1"/>
    <col min="6208" max="6208" width="45.7109375" style="12" customWidth="1"/>
    <col min="6209" max="6209" width="16.42578125" style="12" customWidth="1"/>
    <col min="6210" max="6210" width="22.140625" style="12" customWidth="1"/>
    <col min="6211" max="6211" width="20.140625" style="12" customWidth="1"/>
    <col min="6212" max="6212" width="21.7109375" style="12" customWidth="1"/>
    <col min="6213" max="6213" width="16" style="12" customWidth="1"/>
    <col min="6214" max="6214" width="18.42578125" style="12" customWidth="1"/>
    <col min="6215" max="6215" width="21.7109375" style="12" customWidth="1"/>
    <col min="6216" max="6216" width="13.28515625" style="12" customWidth="1"/>
    <col min="6217" max="6217" width="28.28515625" style="12" customWidth="1"/>
    <col min="6218" max="6218" width="4.7109375" style="12" customWidth="1"/>
    <col min="6219" max="6219" width="7.7109375" style="12" bestFit="1" customWidth="1"/>
    <col min="6220" max="6220" width="45.7109375" style="12" customWidth="1"/>
    <col min="6221" max="6221" width="16.42578125" style="12" customWidth="1"/>
    <col min="6222" max="6222" width="22.140625" style="12" customWidth="1"/>
    <col min="6223" max="6223" width="20.140625" style="12" customWidth="1"/>
    <col min="6224" max="6224" width="21.7109375" style="12" customWidth="1"/>
    <col min="6225" max="6225" width="16" style="12" customWidth="1"/>
    <col min="6226" max="6226" width="18.42578125" style="12" customWidth="1"/>
    <col min="6227" max="6227" width="21.7109375" style="12" customWidth="1"/>
    <col min="6228" max="6228" width="13.28515625" style="12" customWidth="1"/>
    <col min="6229" max="6229" width="28.28515625" style="12" customWidth="1"/>
    <col min="6230" max="6253" width="0" style="12" hidden="1" customWidth="1"/>
    <col min="6254" max="6256" width="8.7109375" style="12"/>
    <col min="6257" max="6257" width="21" style="12" customWidth="1"/>
    <col min="6258" max="6346" width="8.7109375" style="12"/>
    <col min="6347" max="6347" width="30.85546875" style="12" customWidth="1"/>
    <col min="6348" max="6348" width="17.28515625" style="12" customWidth="1"/>
    <col min="6349" max="6350" width="0" style="12" hidden="1" customWidth="1"/>
    <col min="6351" max="6351" width="36.28515625" style="12" customWidth="1"/>
    <col min="6352" max="6363" width="7.28515625" style="12" customWidth="1"/>
    <col min="6364" max="6364" width="7.7109375" style="12" customWidth="1"/>
    <col min="6365" max="6373" width="7.28515625" style="12" customWidth="1"/>
    <col min="6374" max="6374" width="8.140625" style="12" customWidth="1"/>
    <col min="6375" max="6398" width="7.28515625" style="12" customWidth="1"/>
    <col min="6399" max="6447" width="0" style="12" hidden="1" customWidth="1"/>
    <col min="6448" max="6448" width="13.28515625" style="12" customWidth="1"/>
    <col min="6449" max="6450" width="8.7109375" style="12"/>
    <col min="6451" max="6461" width="0" style="12" hidden="1" customWidth="1"/>
    <col min="6462" max="6462" width="8.7109375" style="12"/>
    <col min="6463" max="6463" width="7.7109375" style="12" bestFit="1" customWidth="1"/>
    <col min="6464" max="6464" width="45.7109375" style="12" customWidth="1"/>
    <col min="6465" max="6465" width="16.42578125" style="12" customWidth="1"/>
    <col min="6466" max="6466" width="22.140625" style="12" customWidth="1"/>
    <col min="6467" max="6467" width="20.140625" style="12" customWidth="1"/>
    <col min="6468" max="6468" width="21.7109375" style="12" customWidth="1"/>
    <col min="6469" max="6469" width="16" style="12" customWidth="1"/>
    <col min="6470" max="6470" width="18.42578125" style="12" customWidth="1"/>
    <col min="6471" max="6471" width="21.7109375" style="12" customWidth="1"/>
    <col min="6472" max="6472" width="13.28515625" style="12" customWidth="1"/>
    <col min="6473" max="6473" width="28.28515625" style="12" customWidth="1"/>
    <col min="6474" max="6474" width="4.7109375" style="12" customWidth="1"/>
    <col min="6475" max="6475" width="7.7109375" style="12" bestFit="1" customWidth="1"/>
    <col min="6476" max="6476" width="45.7109375" style="12" customWidth="1"/>
    <col min="6477" max="6477" width="16.42578125" style="12" customWidth="1"/>
    <col min="6478" max="6478" width="22.140625" style="12" customWidth="1"/>
    <col min="6479" max="6479" width="20.140625" style="12" customWidth="1"/>
    <col min="6480" max="6480" width="21.7109375" style="12" customWidth="1"/>
    <col min="6481" max="6481" width="16" style="12" customWidth="1"/>
    <col min="6482" max="6482" width="18.42578125" style="12" customWidth="1"/>
    <col min="6483" max="6483" width="21.7109375" style="12" customWidth="1"/>
    <col min="6484" max="6484" width="13.28515625" style="12" customWidth="1"/>
    <col min="6485" max="6485" width="28.28515625" style="12" customWidth="1"/>
    <col min="6486" max="6509" width="0" style="12" hidden="1" customWidth="1"/>
    <col min="6510" max="6512" width="8.7109375" style="12"/>
    <col min="6513" max="6513" width="21" style="12" customWidth="1"/>
    <col min="6514" max="6602" width="8.7109375" style="12"/>
    <col min="6603" max="6603" width="30.85546875" style="12" customWidth="1"/>
    <col min="6604" max="6604" width="17.28515625" style="12" customWidth="1"/>
    <col min="6605" max="6606" width="0" style="12" hidden="1" customWidth="1"/>
    <col min="6607" max="6607" width="36.28515625" style="12" customWidth="1"/>
    <col min="6608" max="6619" width="7.28515625" style="12" customWidth="1"/>
    <col min="6620" max="6620" width="7.7109375" style="12" customWidth="1"/>
    <col min="6621" max="6629" width="7.28515625" style="12" customWidth="1"/>
    <col min="6630" max="6630" width="8.140625" style="12" customWidth="1"/>
    <col min="6631" max="6654" width="7.28515625" style="12" customWidth="1"/>
    <col min="6655" max="6703" width="0" style="12" hidden="1" customWidth="1"/>
    <col min="6704" max="6704" width="13.28515625" style="12" customWidth="1"/>
    <col min="6705" max="6706" width="8.7109375" style="12"/>
    <col min="6707" max="6717" width="0" style="12" hidden="1" customWidth="1"/>
    <col min="6718" max="6718" width="8.7109375" style="12"/>
    <col min="6719" max="6719" width="7.7109375" style="12" bestFit="1" customWidth="1"/>
    <col min="6720" max="6720" width="45.7109375" style="12" customWidth="1"/>
    <col min="6721" max="6721" width="16.42578125" style="12" customWidth="1"/>
    <col min="6722" max="6722" width="22.140625" style="12" customWidth="1"/>
    <col min="6723" max="6723" width="20.140625" style="12" customWidth="1"/>
    <col min="6724" max="6724" width="21.7109375" style="12" customWidth="1"/>
    <col min="6725" max="6725" width="16" style="12" customWidth="1"/>
    <col min="6726" max="6726" width="18.42578125" style="12" customWidth="1"/>
    <col min="6727" max="6727" width="21.7109375" style="12" customWidth="1"/>
    <col min="6728" max="6728" width="13.28515625" style="12" customWidth="1"/>
    <col min="6729" max="6729" width="28.28515625" style="12" customWidth="1"/>
    <col min="6730" max="6730" width="4.7109375" style="12" customWidth="1"/>
    <col min="6731" max="6731" width="7.7109375" style="12" bestFit="1" customWidth="1"/>
    <col min="6732" max="6732" width="45.7109375" style="12" customWidth="1"/>
    <col min="6733" max="6733" width="16.42578125" style="12" customWidth="1"/>
    <col min="6734" max="6734" width="22.140625" style="12" customWidth="1"/>
    <col min="6735" max="6735" width="20.140625" style="12" customWidth="1"/>
    <col min="6736" max="6736" width="21.7109375" style="12" customWidth="1"/>
    <col min="6737" max="6737" width="16" style="12" customWidth="1"/>
    <col min="6738" max="6738" width="18.42578125" style="12" customWidth="1"/>
    <col min="6739" max="6739" width="21.7109375" style="12" customWidth="1"/>
    <col min="6740" max="6740" width="13.28515625" style="12" customWidth="1"/>
    <col min="6741" max="6741" width="28.28515625" style="12" customWidth="1"/>
    <col min="6742" max="6765" width="0" style="12" hidden="1" customWidth="1"/>
    <col min="6766" max="6768" width="8.7109375" style="12"/>
    <col min="6769" max="6769" width="21" style="12" customWidth="1"/>
    <col min="6770" max="6858" width="8.7109375" style="12"/>
    <col min="6859" max="6859" width="30.85546875" style="12" customWidth="1"/>
    <col min="6860" max="6860" width="17.28515625" style="12" customWidth="1"/>
    <col min="6861" max="6862" width="0" style="12" hidden="1" customWidth="1"/>
    <col min="6863" max="6863" width="36.28515625" style="12" customWidth="1"/>
    <col min="6864" max="6875" width="7.28515625" style="12" customWidth="1"/>
    <col min="6876" max="6876" width="7.7109375" style="12" customWidth="1"/>
    <col min="6877" max="6885" width="7.28515625" style="12" customWidth="1"/>
    <col min="6886" max="6886" width="8.140625" style="12" customWidth="1"/>
    <col min="6887" max="6910" width="7.28515625" style="12" customWidth="1"/>
    <col min="6911" max="6959" width="0" style="12" hidden="1" customWidth="1"/>
    <col min="6960" max="6960" width="13.28515625" style="12" customWidth="1"/>
    <col min="6961" max="6962" width="8.7109375" style="12"/>
    <col min="6963" max="6973" width="0" style="12" hidden="1" customWidth="1"/>
    <col min="6974" max="6974" width="8.7109375" style="12"/>
    <col min="6975" max="6975" width="7.7109375" style="12" bestFit="1" customWidth="1"/>
    <col min="6976" max="6976" width="45.7109375" style="12" customWidth="1"/>
    <col min="6977" max="6977" width="16.42578125" style="12" customWidth="1"/>
    <col min="6978" max="6978" width="22.140625" style="12" customWidth="1"/>
    <col min="6979" max="6979" width="20.140625" style="12" customWidth="1"/>
    <col min="6980" max="6980" width="21.7109375" style="12" customWidth="1"/>
    <col min="6981" max="6981" width="16" style="12" customWidth="1"/>
    <col min="6982" max="6982" width="18.42578125" style="12" customWidth="1"/>
    <col min="6983" max="6983" width="21.7109375" style="12" customWidth="1"/>
    <col min="6984" max="6984" width="13.28515625" style="12" customWidth="1"/>
    <col min="6985" max="6985" width="28.28515625" style="12" customWidth="1"/>
    <col min="6986" max="6986" width="4.7109375" style="12" customWidth="1"/>
    <col min="6987" max="6987" width="7.7109375" style="12" bestFit="1" customWidth="1"/>
    <col min="6988" max="6988" width="45.7109375" style="12" customWidth="1"/>
    <col min="6989" max="6989" width="16.42578125" style="12" customWidth="1"/>
    <col min="6990" max="6990" width="22.140625" style="12" customWidth="1"/>
    <col min="6991" max="6991" width="20.140625" style="12" customWidth="1"/>
    <col min="6992" max="6992" width="21.7109375" style="12" customWidth="1"/>
    <col min="6993" max="6993" width="16" style="12" customWidth="1"/>
    <col min="6994" max="6994" width="18.42578125" style="12" customWidth="1"/>
    <col min="6995" max="6995" width="21.7109375" style="12" customWidth="1"/>
    <col min="6996" max="6996" width="13.28515625" style="12" customWidth="1"/>
    <col min="6997" max="6997" width="28.28515625" style="12" customWidth="1"/>
    <col min="6998" max="7021" width="0" style="12" hidden="1" customWidth="1"/>
    <col min="7022" max="7024" width="8.7109375" style="12"/>
    <col min="7025" max="7025" width="21" style="12" customWidth="1"/>
    <col min="7026" max="7114" width="8.7109375" style="12"/>
    <col min="7115" max="7115" width="30.85546875" style="12" customWidth="1"/>
    <col min="7116" max="7116" width="17.28515625" style="12" customWidth="1"/>
    <col min="7117" max="7118" width="0" style="12" hidden="1" customWidth="1"/>
    <col min="7119" max="7119" width="36.28515625" style="12" customWidth="1"/>
    <col min="7120" max="7131" width="7.28515625" style="12" customWidth="1"/>
    <col min="7132" max="7132" width="7.7109375" style="12" customWidth="1"/>
    <col min="7133" max="7141" width="7.28515625" style="12" customWidth="1"/>
    <col min="7142" max="7142" width="8.140625" style="12" customWidth="1"/>
    <col min="7143" max="7166" width="7.28515625" style="12" customWidth="1"/>
    <col min="7167" max="7215" width="0" style="12" hidden="1" customWidth="1"/>
    <col min="7216" max="7216" width="13.28515625" style="12" customWidth="1"/>
    <col min="7217" max="7218" width="8.7109375" style="12"/>
    <col min="7219" max="7229" width="0" style="12" hidden="1" customWidth="1"/>
    <col min="7230" max="7230" width="8.7109375" style="12"/>
    <col min="7231" max="7231" width="7.7109375" style="12" bestFit="1" customWidth="1"/>
    <col min="7232" max="7232" width="45.7109375" style="12" customWidth="1"/>
    <col min="7233" max="7233" width="16.42578125" style="12" customWidth="1"/>
    <col min="7234" max="7234" width="22.140625" style="12" customWidth="1"/>
    <col min="7235" max="7235" width="20.140625" style="12" customWidth="1"/>
    <col min="7236" max="7236" width="21.7109375" style="12" customWidth="1"/>
    <col min="7237" max="7237" width="16" style="12" customWidth="1"/>
    <col min="7238" max="7238" width="18.42578125" style="12" customWidth="1"/>
    <col min="7239" max="7239" width="21.7109375" style="12" customWidth="1"/>
    <col min="7240" max="7240" width="13.28515625" style="12" customWidth="1"/>
    <col min="7241" max="7241" width="28.28515625" style="12" customWidth="1"/>
    <col min="7242" max="7242" width="4.7109375" style="12" customWidth="1"/>
    <col min="7243" max="7243" width="7.7109375" style="12" bestFit="1" customWidth="1"/>
    <col min="7244" max="7244" width="45.7109375" style="12" customWidth="1"/>
    <col min="7245" max="7245" width="16.42578125" style="12" customWidth="1"/>
    <col min="7246" max="7246" width="22.140625" style="12" customWidth="1"/>
    <col min="7247" max="7247" width="20.140625" style="12" customWidth="1"/>
    <col min="7248" max="7248" width="21.7109375" style="12" customWidth="1"/>
    <col min="7249" max="7249" width="16" style="12" customWidth="1"/>
    <col min="7250" max="7250" width="18.42578125" style="12" customWidth="1"/>
    <col min="7251" max="7251" width="21.7109375" style="12" customWidth="1"/>
    <col min="7252" max="7252" width="13.28515625" style="12" customWidth="1"/>
    <col min="7253" max="7253" width="28.28515625" style="12" customWidth="1"/>
    <col min="7254" max="7277" width="0" style="12" hidden="1" customWidth="1"/>
    <col min="7278" max="7280" width="8.7109375" style="12"/>
    <col min="7281" max="7281" width="21" style="12" customWidth="1"/>
    <col min="7282" max="7370" width="8.7109375" style="12"/>
    <col min="7371" max="7371" width="30.85546875" style="12" customWidth="1"/>
    <col min="7372" max="7372" width="17.28515625" style="12" customWidth="1"/>
    <col min="7373" max="7374" width="0" style="12" hidden="1" customWidth="1"/>
    <col min="7375" max="7375" width="36.28515625" style="12" customWidth="1"/>
    <col min="7376" max="7387" width="7.28515625" style="12" customWidth="1"/>
    <col min="7388" max="7388" width="7.7109375" style="12" customWidth="1"/>
    <col min="7389" max="7397" width="7.28515625" style="12" customWidth="1"/>
    <col min="7398" max="7398" width="8.140625" style="12" customWidth="1"/>
    <col min="7399" max="7422" width="7.28515625" style="12" customWidth="1"/>
    <col min="7423" max="7471" width="0" style="12" hidden="1" customWidth="1"/>
    <col min="7472" max="7472" width="13.28515625" style="12" customWidth="1"/>
    <col min="7473" max="7474" width="8.7109375" style="12"/>
    <col min="7475" max="7485" width="0" style="12" hidden="1" customWidth="1"/>
    <col min="7486" max="7486" width="8.7109375" style="12"/>
    <col min="7487" max="7487" width="7.7109375" style="12" bestFit="1" customWidth="1"/>
    <col min="7488" max="7488" width="45.7109375" style="12" customWidth="1"/>
    <col min="7489" max="7489" width="16.42578125" style="12" customWidth="1"/>
    <col min="7490" max="7490" width="22.140625" style="12" customWidth="1"/>
    <col min="7491" max="7491" width="20.140625" style="12" customWidth="1"/>
    <col min="7492" max="7492" width="21.7109375" style="12" customWidth="1"/>
    <col min="7493" max="7493" width="16" style="12" customWidth="1"/>
    <col min="7494" max="7494" width="18.42578125" style="12" customWidth="1"/>
    <col min="7495" max="7495" width="21.7109375" style="12" customWidth="1"/>
    <col min="7496" max="7496" width="13.28515625" style="12" customWidth="1"/>
    <col min="7497" max="7497" width="28.28515625" style="12" customWidth="1"/>
    <col min="7498" max="7498" width="4.7109375" style="12" customWidth="1"/>
    <col min="7499" max="7499" width="7.7109375" style="12" bestFit="1" customWidth="1"/>
    <col min="7500" max="7500" width="45.7109375" style="12" customWidth="1"/>
    <col min="7501" max="7501" width="16.42578125" style="12" customWidth="1"/>
    <col min="7502" max="7502" width="22.140625" style="12" customWidth="1"/>
    <col min="7503" max="7503" width="20.140625" style="12" customWidth="1"/>
    <col min="7504" max="7504" width="21.7109375" style="12" customWidth="1"/>
    <col min="7505" max="7505" width="16" style="12" customWidth="1"/>
    <col min="7506" max="7506" width="18.42578125" style="12" customWidth="1"/>
    <col min="7507" max="7507" width="21.7109375" style="12" customWidth="1"/>
    <col min="7508" max="7508" width="13.28515625" style="12" customWidth="1"/>
    <col min="7509" max="7509" width="28.28515625" style="12" customWidth="1"/>
    <col min="7510" max="7533" width="0" style="12" hidden="1" customWidth="1"/>
    <col min="7534" max="7536" width="8.7109375" style="12"/>
    <col min="7537" max="7537" width="21" style="12" customWidth="1"/>
    <col min="7538" max="7626" width="8.7109375" style="12"/>
    <col min="7627" max="7627" width="30.85546875" style="12" customWidth="1"/>
    <col min="7628" max="7628" width="17.28515625" style="12" customWidth="1"/>
    <col min="7629" max="7630" width="0" style="12" hidden="1" customWidth="1"/>
    <col min="7631" max="7631" width="36.28515625" style="12" customWidth="1"/>
    <col min="7632" max="7643" width="7.28515625" style="12" customWidth="1"/>
    <col min="7644" max="7644" width="7.7109375" style="12" customWidth="1"/>
    <col min="7645" max="7653" width="7.28515625" style="12" customWidth="1"/>
    <col min="7654" max="7654" width="8.140625" style="12" customWidth="1"/>
    <col min="7655" max="7678" width="7.28515625" style="12" customWidth="1"/>
    <col min="7679" max="7727" width="0" style="12" hidden="1" customWidth="1"/>
    <col min="7728" max="7728" width="13.28515625" style="12" customWidth="1"/>
    <col min="7729" max="7730" width="8.7109375" style="12"/>
    <col min="7731" max="7741" width="0" style="12" hidden="1" customWidth="1"/>
    <col min="7742" max="7742" width="8.7109375" style="12"/>
    <col min="7743" max="7743" width="7.7109375" style="12" bestFit="1" customWidth="1"/>
    <col min="7744" max="7744" width="45.7109375" style="12" customWidth="1"/>
    <col min="7745" max="7745" width="16.42578125" style="12" customWidth="1"/>
    <col min="7746" max="7746" width="22.140625" style="12" customWidth="1"/>
    <col min="7747" max="7747" width="20.140625" style="12" customWidth="1"/>
    <col min="7748" max="7748" width="21.7109375" style="12" customWidth="1"/>
    <col min="7749" max="7749" width="16" style="12" customWidth="1"/>
    <col min="7750" max="7750" width="18.42578125" style="12" customWidth="1"/>
    <col min="7751" max="7751" width="21.7109375" style="12" customWidth="1"/>
    <col min="7752" max="7752" width="13.28515625" style="12" customWidth="1"/>
    <col min="7753" max="7753" width="28.28515625" style="12" customWidth="1"/>
    <col min="7754" max="7754" width="4.7109375" style="12" customWidth="1"/>
    <col min="7755" max="7755" width="7.7109375" style="12" bestFit="1" customWidth="1"/>
    <col min="7756" max="7756" width="45.7109375" style="12" customWidth="1"/>
    <col min="7757" max="7757" width="16.42578125" style="12" customWidth="1"/>
    <col min="7758" max="7758" width="22.140625" style="12" customWidth="1"/>
    <col min="7759" max="7759" width="20.140625" style="12" customWidth="1"/>
    <col min="7760" max="7760" width="21.7109375" style="12" customWidth="1"/>
    <col min="7761" max="7761" width="16" style="12" customWidth="1"/>
    <col min="7762" max="7762" width="18.42578125" style="12" customWidth="1"/>
    <col min="7763" max="7763" width="21.7109375" style="12" customWidth="1"/>
    <col min="7764" max="7764" width="13.28515625" style="12" customWidth="1"/>
    <col min="7765" max="7765" width="28.28515625" style="12" customWidth="1"/>
    <col min="7766" max="7789" width="0" style="12" hidden="1" customWidth="1"/>
    <col min="7790" max="7792" width="8.7109375" style="12"/>
    <col min="7793" max="7793" width="21" style="12" customWidth="1"/>
    <col min="7794" max="7882" width="8.7109375" style="12"/>
    <col min="7883" max="7883" width="30.85546875" style="12" customWidth="1"/>
    <col min="7884" max="7884" width="17.28515625" style="12" customWidth="1"/>
    <col min="7885" max="7886" width="0" style="12" hidden="1" customWidth="1"/>
    <col min="7887" max="7887" width="36.28515625" style="12" customWidth="1"/>
    <col min="7888" max="7899" width="7.28515625" style="12" customWidth="1"/>
    <col min="7900" max="7900" width="7.7109375" style="12" customWidth="1"/>
    <col min="7901" max="7909" width="7.28515625" style="12" customWidth="1"/>
    <col min="7910" max="7910" width="8.140625" style="12" customWidth="1"/>
    <col min="7911" max="7934" width="7.28515625" style="12" customWidth="1"/>
    <col min="7935" max="7983" width="0" style="12" hidden="1" customWidth="1"/>
    <col min="7984" max="7984" width="13.28515625" style="12" customWidth="1"/>
    <col min="7985" max="7986" width="8.7109375" style="12"/>
    <col min="7987" max="7997" width="0" style="12" hidden="1" customWidth="1"/>
    <col min="7998" max="7998" width="8.7109375" style="12"/>
    <col min="7999" max="7999" width="7.7109375" style="12" bestFit="1" customWidth="1"/>
    <col min="8000" max="8000" width="45.7109375" style="12" customWidth="1"/>
    <col min="8001" max="8001" width="16.42578125" style="12" customWidth="1"/>
    <col min="8002" max="8002" width="22.140625" style="12" customWidth="1"/>
    <col min="8003" max="8003" width="20.140625" style="12" customWidth="1"/>
    <col min="8004" max="8004" width="21.7109375" style="12" customWidth="1"/>
    <col min="8005" max="8005" width="16" style="12" customWidth="1"/>
    <col min="8006" max="8006" width="18.42578125" style="12" customWidth="1"/>
    <col min="8007" max="8007" width="21.7109375" style="12" customWidth="1"/>
    <col min="8008" max="8008" width="13.28515625" style="12" customWidth="1"/>
    <col min="8009" max="8009" width="28.28515625" style="12" customWidth="1"/>
    <col min="8010" max="8010" width="4.7109375" style="12" customWidth="1"/>
    <col min="8011" max="8011" width="7.7109375" style="12" bestFit="1" customWidth="1"/>
    <col min="8012" max="8012" width="45.7109375" style="12" customWidth="1"/>
    <col min="8013" max="8013" width="16.42578125" style="12" customWidth="1"/>
    <col min="8014" max="8014" width="22.140625" style="12" customWidth="1"/>
    <col min="8015" max="8015" width="20.140625" style="12" customWidth="1"/>
    <col min="8016" max="8016" width="21.7109375" style="12" customWidth="1"/>
    <col min="8017" max="8017" width="16" style="12" customWidth="1"/>
    <col min="8018" max="8018" width="18.42578125" style="12" customWidth="1"/>
    <col min="8019" max="8019" width="21.7109375" style="12" customWidth="1"/>
    <col min="8020" max="8020" width="13.28515625" style="12" customWidth="1"/>
    <col min="8021" max="8021" width="28.28515625" style="12" customWidth="1"/>
    <col min="8022" max="8045" width="0" style="12" hidden="1" customWidth="1"/>
    <col min="8046" max="8048" width="8.7109375" style="12"/>
    <col min="8049" max="8049" width="21" style="12" customWidth="1"/>
    <col min="8050" max="8138" width="8.7109375" style="12"/>
    <col min="8139" max="8139" width="30.85546875" style="12" customWidth="1"/>
    <col min="8140" max="8140" width="17.28515625" style="12" customWidth="1"/>
    <col min="8141" max="8142" width="0" style="12" hidden="1" customWidth="1"/>
    <col min="8143" max="8143" width="36.28515625" style="12" customWidth="1"/>
    <col min="8144" max="8155" width="7.28515625" style="12" customWidth="1"/>
    <col min="8156" max="8156" width="7.7109375" style="12" customWidth="1"/>
    <col min="8157" max="8165" width="7.28515625" style="12" customWidth="1"/>
    <col min="8166" max="8166" width="8.140625" style="12" customWidth="1"/>
    <col min="8167" max="8190" width="7.28515625" style="12" customWidth="1"/>
    <col min="8191" max="8239" width="0" style="12" hidden="1" customWidth="1"/>
    <col min="8240" max="8240" width="13.28515625" style="12" customWidth="1"/>
    <col min="8241" max="8242" width="8.7109375" style="12"/>
    <col min="8243" max="8253" width="0" style="12" hidden="1" customWidth="1"/>
    <col min="8254" max="8254" width="8.7109375" style="12"/>
    <col min="8255" max="8255" width="7.7109375" style="12" bestFit="1" customWidth="1"/>
    <col min="8256" max="8256" width="45.7109375" style="12" customWidth="1"/>
    <col min="8257" max="8257" width="16.42578125" style="12" customWidth="1"/>
    <col min="8258" max="8258" width="22.140625" style="12" customWidth="1"/>
    <col min="8259" max="8259" width="20.140625" style="12" customWidth="1"/>
    <col min="8260" max="8260" width="21.7109375" style="12" customWidth="1"/>
    <col min="8261" max="8261" width="16" style="12" customWidth="1"/>
    <col min="8262" max="8262" width="18.42578125" style="12" customWidth="1"/>
    <col min="8263" max="8263" width="21.7109375" style="12" customWidth="1"/>
    <col min="8264" max="8264" width="13.28515625" style="12" customWidth="1"/>
    <col min="8265" max="8265" width="28.28515625" style="12" customWidth="1"/>
    <col min="8266" max="8266" width="4.7109375" style="12" customWidth="1"/>
    <col min="8267" max="8267" width="7.7109375" style="12" bestFit="1" customWidth="1"/>
    <col min="8268" max="8268" width="45.7109375" style="12" customWidth="1"/>
    <col min="8269" max="8269" width="16.42578125" style="12" customWidth="1"/>
    <col min="8270" max="8270" width="22.140625" style="12" customWidth="1"/>
    <col min="8271" max="8271" width="20.140625" style="12" customWidth="1"/>
    <col min="8272" max="8272" width="21.7109375" style="12" customWidth="1"/>
    <col min="8273" max="8273" width="16" style="12" customWidth="1"/>
    <col min="8274" max="8274" width="18.42578125" style="12" customWidth="1"/>
    <col min="8275" max="8275" width="21.7109375" style="12" customWidth="1"/>
    <col min="8276" max="8276" width="13.28515625" style="12" customWidth="1"/>
    <col min="8277" max="8277" width="28.28515625" style="12" customWidth="1"/>
    <col min="8278" max="8301" width="0" style="12" hidden="1" customWidth="1"/>
    <col min="8302" max="8304" width="8.7109375" style="12"/>
    <col min="8305" max="8305" width="21" style="12" customWidth="1"/>
    <col min="8306" max="8394" width="8.7109375" style="12"/>
    <col min="8395" max="8395" width="30.85546875" style="12" customWidth="1"/>
    <col min="8396" max="8396" width="17.28515625" style="12" customWidth="1"/>
    <col min="8397" max="8398" width="0" style="12" hidden="1" customWidth="1"/>
    <col min="8399" max="8399" width="36.28515625" style="12" customWidth="1"/>
    <col min="8400" max="8411" width="7.28515625" style="12" customWidth="1"/>
    <col min="8412" max="8412" width="7.7109375" style="12" customWidth="1"/>
    <col min="8413" max="8421" width="7.28515625" style="12" customWidth="1"/>
    <col min="8422" max="8422" width="8.140625" style="12" customWidth="1"/>
    <col min="8423" max="8446" width="7.28515625" style="12" customWidth="1"/>
    <col min="8447" max="8495" width="0" style="12" hidden="1" customWidth="1"/>
    <col min="8496" max="8496" width="13.28515625" style="12" customWidth="1"/>
    <col min="8497" max="8498" width="8.7109375" style="12"/>
    <col min="8499" max="8509" width="0" style="12" hidden="1" customWidth="1"/>
    <col min="8510" max="8510" width="8.7109375" style="12"/>
    <col min="8511" max="8511" width="7.7109375" style="12" bestFit="1" customWidth="1"/>
    <col min="8512" max="8512" width="45.7109375" style="12" customWidth="1"/>
    <col min="8513" max="8513" width="16.42578125" style="12" customWidth="1"/>
    <col min="8514" max="8514" width="22.140625" style="12" customWidth="1"/>
    <col min="8515" max="8515" width="20.140625" style="12" customWidth="1"/>
    <col min="8516" max="8516" width="21.7109375" style="12" customWidth="1"/>
    <col min="8517" max="8517" width="16" style="12" customWidth="1"/>
    <col min="8518" max="8518" width="18.42578125" style="12" customWidth="1"/>
    <col min="8519" max="8519" width="21.7109375" style="12" customWidth="1"/>
    <col min="8520" max="8520" width="13.28515625" style="12" customWidth="1"/>
    <col min="8521" max="8521" width="28.28515625" style="12" customWidth="1"/>
    <col min="8522" max="8522" width="4.7109375" style="12" customWidth="1"/>
    <col min="8523" max="8523" width="7.7109375" style="12" bestFit="1" customWidth="1"/>
    <col min="8524" max="8524" width="45.7109375" style="12" customWidth="1"/>
    <col min="8525" max="8525" width="16.42578125" style="12" customWidth="1"/>
    <col min="8526" max="8526" width="22.140625" style="12" customWidth="1"/>
    <col min="8527" max="8527" width="20.140625" style="12" customWidth="1"/>
    <col min="8528" max="8528" width="21.7109375" style="12" customWidth="1"/>
    <col min="8529" max="8529" width="16" style="12" customWidth="1"/>
    <col min="8530" max="8530" width="18.42578125" style="12" customWidth="1"/>
    <col min="8531" max="8531" width="21.7109375" style="12" customWidth="1"/>
    <col min="8532" max="8532" width="13.28515625" style="12" customWidth="1"/>
    <col min="8533" max="8533" width="28.28515625" style="12" customWidth="1"/>
    <col min="8534" max="8557" width="0" style="12" hidden="1" customWidth="1"/>
    <col min="8558" max="8560" width="8.7109375" style="12"/>
    <col min="8561" max="8561" width="21" style="12" customWidth="1"/>
    <col min="8562" max="8650" width="8.7109375" style="12"/>
    <col min="8651" max="8651" width="30.85546875" style="12" customWidth="1"/>
    <col min="8652" max="8652" width="17.28515625" style="12" customWidth="1"/>
    <col min="8653" max="8654" width="0" style="12" hidden="1" customWidth="1"/>
    <col min="8655" max="8655" width="36.28515625" style="12" customWidth="1"/>
    <col min="8656" max="8667" width="7.28515625" style="12" customWidth="1"/>
    <col min="8668" max="8668" width="7.7109375" style="12" customWidth="1"/>
    <col min="8669" max="8677" width="7.28515625" style="12" customWidth="1"/>
    <col min="8678" max="8678" width="8.140625" style="12" customWidth="1"/>
    <col min="8679" max="8702" width="7.28515625" style="12" customWidth="1"/>
    <col min="8703" max="8751" width="0" style="12" hidden="1" customWidth="1"/>
    <col min="8752" max="8752" width="13.28515625" style="12" customWidth="1"/>
    <col min="8753" max="8754" width="8.7109375" style="12"/>
    <col min="8755" max="8765" width="0" style="12" hidden="1" customWidth="1"/>
    <col min="8766" max="8766" width="8.7109375" style="12"/>
    <col min="8767" max="8767" width="7.7109375" style="12" bestFit="1" customWidth="1"/>
    <col min="8768" max="8768" width="45.7109375" style="12" customWidth="1"/>
    <col min="8769" max="8769" width="16.42578125" style="12" customWidth="1"/>
    <col min="8770" max="8770" width="22.140625" style="12" customWidth="1"/>
    <col min="8771" max="8771" width="20.140625" style="12" customWidth="1"/>
    <col min="8772" max="8772" width="21.7109375" style="12" customWidth="1"/>
    <col min="8773" max="8773" width="16" style="12" customWidth="1"/>
    <col min="8774" max="8774" width="18.42578125" style="12" customWidth="1"/>
    <col min="8775" max="8775" width="21.7109375" style="12" customWidth="1"/>
    <col min="8776" max="8776" width="13.28515625" style="12" customWidth="1"/>
    <col min="8777" max="8777" width="28.28515625" style="12" customWidth="1"/>
    <col min="8778" max="8778" width="4.7109375" style="12" customWidth="1"/>
    <col min="8779" max="8779" width="7.7109375" style="12" bestFit="1" customWidth="1"/>
    <col min="8780" max="8780" width="45.7109375" style="12" customWidth="1"/>
    <col min="8781" max="8781" width="16.42578125" style="12" customWidth="1"/>
    <col min="8782" max="8782" width="22.140625" style="12" customWidth="1"/>
    <col min="8783" max="8783" width="20.140625" style="12" customWidth="1"/>
    <col min="8784" max="8784" width="21.7109375" style="12" customWidth="1"/>
    <col min="8785" max="8785" width="16" style="12" customWidth="1"/>
    <col min="8786" max="8786" width="18.42578125" style="12" customWidth="1"/>
    <col min="8787" max="8787" width="21.7109375" style="12" customWidth="1"/>
    <col min="8788" max="8788" width="13.28515625" style="12" customWidth="1"/>
    <col min="8789" max="8789" width="28.28515625" style="12" customWidth="1"/>
    <col min="8790" max="8813" width="0" style="12" hidden="1" customWidth="1"/>
    <col min="8814" max="8816" width="8.7109375" style="12"/>
    <col min="8817" max="8817" width="21" style="12" customWidth="1"/>
    <col min="8818" max="8906" width="8.7109375" style="12"/>
    <col min="8907" max="8907" width="30.85546875" style="12" customWidth="1"/>
    <col min="8908" max="8908" width="17.28515625" style="12" customWidth="1"/>
    <col min="8909" max="8910" width="0" style="12" hidden="1" customWidth="1"/>
    <col min="8911" max="8911" width="36.28515625" style="12" customWidth="1"/>
    <col min="8912" max="8923" width="7.28515625" style="12" customWidth="1"/>
    <col min="8924" max="8924" width="7.7109375" style="12" customWidth="1"/>
    <col min="8925" max="8933" width="7.28515625" style="12" customWidth="1"/>
    <col min="8934" max="8934" width="8.140625" style="12" customWidth="1"/>
    <col min="8935" max="8958" width="7.28515625" style="12" customWidth="1"/>
    <col min="8959" max="9007" width="0" style="12" hidden="1" customWidth="1"/>
    <col min="9008" max="9008" width="13.28515625" style="12" customWidth="1"/>
    <col min="9009" max="9010" width="8.7109375" style="12"/>
    <col min="9011" max="9021" width="0" style="12" hidden="1" customWidth="1"/>
    <col min="9022" max="9022" width="8.7109375" style="12"/>
    <col min="9023" max="9023" width="7.7109375" style="12" bestFit="1" customWidth="1"/>
    <col min="9024" max="9024" width="45.7109375" style="12" customWidth="1"/>
    <col min="9025" max="9025" width="16.42578125" style="12" customWidth="1"/>
    <col min="9026" max="9026" width="22.140625" style="12" customWidth="1"/>
    <col min="9027" max="9027" width="20.140625" style="12" customWidth="1"/>
    <col min="9028" max="9028" width="21.7109375" style="12" customWidth="1"/>
    <col min="9029" max="9029" width="16" style="12" customWidth="1"/>
    <col min="9030" max="9030" width="18.42578125" style="12" customWidth="1"/>
    <col min="9031" max="9031" width="21.7109375" style="12" customWidth="1"/>
    <col min="9032" max="9032" width="13.28515625" style="12" customWidth="1"/>
    <col min="9033" max="9033" width="28.28515625" style="12" customWidth="1"/>
    <col min="9034" max="9034" width="4.7109375" style="12" customWidth="1"/>
    <col min="9035" max="9035" width="7.7109375" style="12" bestFit="1" customWidth="1"/>
    <col min="9036" max="9036" width="45.7109375" style="12" customWidth="1"/>
    <col min="9037" max="9037" width="16.42578125" style="12" customWidth="1"/>
    <col min="9038" max="9038" width="22.140625" style="12" customWidth="1"/>
    <col min="9039" max="9039" width="20.140625" style="12" customWidth="1"/>
    <col min="9040" max="9040" width="21.7109375" style="12" customWidth="1"/>
    <col min="9041" max="9041" width="16" style="12" customWidth="1"/>
    <col min="9042" max="9042" width="18.42578125" style="12" customWidth="1"/>
    <col min="9043" max="9043" width="21.7109375" style="12" customWidth="1"/>
    <col min="9044" max="9044" width="13.28515625" style="12" customWidth="1"/>
    <col min="9045" max="9045" width="28.28515625" style="12" customWidth="1"/>
    <col min="9046" max="9069" width="0" style="12" hidden="1" customWidth="1"/>
    <col min="9070" max="9072" width="8.7109375" style="12"/>
    <col min="9073" max="9073" width="21" style="12" customWidth="1"/>
    <col min="9074" max="9162" width="8.7109375" style="12"/>
    <col min="9163" max="9163" width="30.85546875" style="12" customWidth="1"/>
    <col min="9164" max="9164" width="17.28515625" style="12" customWidth="1"/>
    <col min="9165" max="9166" width="0" style="12" hidden="1" customWidth="1"/>
    <col min="9167" max="9167" width="36.28515625" style="12" customWidth="1"/>
    <col min="9168" max="9179" width="7.28515625" style="12" customWidth="1"/>
    <col min="9180" max="9180" width="7.7109375" style="12" customWidth="1"/>
    <col min="9181" max="9189" width="7.28515625" style="12" customWidth="1"/>
    <col min="9190" max="9190" width="8.140625" style="12" customWidth="1"/>
    <col min="9191" max="9214" width="7.28515625" style="12" customWidth="1"/>
    <col min="9215" max="9263" width="0" style="12" hidden="1" customWidth="1"/>
    <col min="9264" max="9264" width="13.28515625" style="12" customWidth="1"/>
    <col min="9265" max="9266" width="8.7109375" style="12"/>
    <col min="9267" max="9277" width="0" style="12" hidden="1" customWidth="1"/>
    <col min="9278" max="9278" width="8.7109375" style="12"/>
    <col min="9279" max="9279" width="7.7109375" style="12" bestFit="1" customWidth="1"/>
    <col min="9280" max="9280" width="45.7109375" style="12" customWidth="1"/>
    <col min="9281" max="9281" width="16.42578125" style="12" customWidth="1"/>
    <col min="9282" max="9282" width="22.140625" style="12" customWidth="1"/>
    <col min="9283" max="9283" width="20.140625" style="12" customWidth="1"/>
    <col min="9284" max="9284" width="21.7109375" style="12" customWidth="1"/>
    <col min="9285" max="9285" width="16" style="12" customWidth="1"/>
    <col min="9286" max="9286" width="18.42578125" style="12" customWidth="1"/>
    <col min="9287" max="9287" width="21.7109375" style="12" customWidth="1"/>
    <col min="9288" max="9288" width="13.28515625" style="12" customWidth="1"/>
    <col min="9289" max="9289" width="28.28515625" style="12" customWidth="1"/>
    <col min="9290" max="9290" width="4.7109375" style="12" customWidth="1"/>
    <col min="9291" max="9291" width="7.7109375" style="12" bestFit="1" customWidth="1"/>
    <col min="9292" max="9292" width="45.7109375" style="12" customWidth="1"/>
    <col min="9293" max="9293" width="16.42578125" style="12" customWidth="1"/>
    <col min="9294" max="9294" width="22.140625" style="12" customWidth="1"/>
    <col min="9295" max="9295" width="20.140625" style="12" customWidth="1"/>
    <col min="9296" max="9296" width="21.7109375" style="12" customWidth="1"/>
    <col min="9297" max="9297" width="16" style="12" customWidth="1"/>
    <col min="9298" max="9298" width="18.42578125" style="12" customWidth="1"/>
    <col min="9299" max="9299" width="21.7109375" style="12" customWidth="1"/>
    <col min="9300" max="9300" width="13.28515625" style="12" customWidth="1"/>
    <col min="9301" max="9301" width="28.28515625" style="12" customWidth="1"/>
    <col min="9302" max="9325" width="0" style="12" hidden="1" customWidth="1"/>
    <col min="9326" max="9328" width="8.7109375" style="12"/>
    <col min="9329" max="9329" width="21" style="12" customWidth="1"/>
    <col min="9330" max="9418" width="8.7109375" style="12"/>
    <col min="9419" max="9419" width="30.85546875" style="12" customWidth="1"/>
    <col min="9420" max="9420" width="17.28515625" style="12" customWidth="1"/>
    <col min="9421" max="9422" width="0" style="12" hidden="1" customWidth="1"/>
    <col min="9423" max="9423" width="36.28515625" style="12" customWidth="1"/>
    <col min="9424" max="9435" width="7.28515625" style="12" customWidth="1"/>
    <col min="9436" max="9436" width="7.7109375" style="12" customWidth="1"/>
    <col min="9437" max="9445" width="7.28515625" style="12" customWidth="1"/>
    <col min="9446" max="9446" width="8.140625" style="12" customWidth="1"/>
    <col min="9447" max="9470" width="7.28515625" style="12" customWidth="1"/>
    <col min="9471" max="9519" width="0" style="12" hidden="1" customWidth="1"/>
    <col min="9520" max="9520" width="13.28515625" style="12" customWidth="1"/>
    <col min="9521" max="9522" width="8.7109375" style="12"/>
    <col min="9523" max="9533" width="0" style="12" hidden="1" customWidth="1"/>
    <col min="9534" max="9534" width="8.7109375" style="12"/>
    <col min="9535" max="9535" width="7.7109375" style="12" bestFit="1" customWidth="1"/>
    <col min="9536" max="9536" width="45.7109375" style="12" customWidth="1"/>
    <col min="9537" max="9537" width="16.42578125" style="12" customWidth="1"/>
    <col min="9538" max="9538" width="22.140625" style="12" customWidth="1"/>
    <col min="9539" max="9539" width="20.140625" style="12" customWidth="1"/>
    <col min="9540" max="9540" width="21.7109375" style="12" customWidth="1"/>
    <col min="9541" max="9541" width="16" style="12" customWidth="1"/>
    <col min="9542" max="9542" width="18.42578125" style="12" customWidth="1"/>
    <col min="9543" max="9543" width="21.7109375" style="12" customWidth="1"/>
    <col min="9544" max="9544" width="13.28515625" style="12" customWidth="1"/>
    <col min="9545" max="9545" width="28.28515625" style="12" customWidth="1"/>
    <col min="9546" max="9546" width="4.7109375" style="12" customWidth="1"/>
    <col min="9547" max="9547" width="7.7109375" style="12" bestFit="1" customWidth="1"/>
    <col min="9548" max="9548" width="45.7109375" style="12" customWidth="1"/>
    <col min="9549" max="9549" width="16.42578125" style="12" customWidth="1"/>
    <col min="9550" max="9550" width="22.140625" style="12" customWidth="1"/>
    <col min="9551" max="9551" width="20.140625" style="12" customWidth="1"/>
    <col min="9552" max="9552" width="21.7109375" style="12" customWidth="1"/>
    <col min="9553" max="9553" width="16" style="12" customWidth="1"/>
    <col min="9554" max="9554" width="18.42578125" style="12" customWidth="1"/>
    <col min="9555" max="9555" width="21.7109375" style="12" customWidth="1"/>
    <col min="9556" max="9556" width="13.28515625" style="12" customWidth="1"/>
    <col min="9557" max="9557" width="28.28515625" style="12" customWidth="1"/>
    <col min="9558" max="9581" width="0" style="12" hidden="1" customWidth="1"/>
    <col min="9582" max="9584" width="8.7109375" style="12"/>
    <col min="9585" max="9585" width="21" style="12" customWidth="1"/>
    <col min="9586" max="9674" width="8.7109375" style="12"/>
    <col min="9675" max="9675" width="30.85546875" style="12" customWidth="1"/>
    <col min="9676" max="9676" width="17.28515625" style="12" customWidth="1"/>
    <col min="9677" max="9678" width="0" style="12" hidden="1" customWidth="1"/>
    <col min="9679" max="9679" width="36.28515625" style="12" customWidth="1"/>
    <col min="9680" max="9691" width="7.28515625" style="12" customWidth="1"/>
    <col min="9692" max="9692" width="7.7109375" style="12" customWidth="1"/>
    <col min="9693" max="9701" width="7.28515625" style="12" customWidth="1"/>
    <col min="9702" max="9702" width="8.140625" style="12" customWidth="1"/>
    <col min="9703" max="9726" width="7.28515625" style="12" customWidth="1"/>
    <col min="9727" max="9775" width="0" style="12" hidden="1" customWidth="1"/>
    <col min="9776" max="9776" width="13.28515625" style="12" customWidth="1"/>
    <col min="9777" max="9778" width="8.7109375" style="12"/>
    <col min="9779" max="9789" width="0" style="12" hidden="1" customWidth="1"/>
    <col min="9790" max="9790" width="8.7109375" style="12"/>
    <col min="9791" max="9791" width="7.7109375" style="12" bestFit="1" customWidth="1"/>
    <col min="9792" max="9792" width="45.7109375" style="12" customWidth="1"/>
    <col min="9793" max="9793" width="16.42578125" style="12" customWidth="1"/>
    <col min="9794" max="9794" width="22.140625" style="12" customWidth="1"/>
    <col min="9795" max="9795" width="20.140625" style="12" customWidth="1"/>
    <col min="9796" max="9796" width="21.7109375" style="12" customWidth="1"/>
    <col min="9797" max="9797" width="16" style="12" customWidth="1"/>
    <col min="9798" max="9798" width="18.42578125" style="12" customWidth="1"/>
    <col min="9799" max="9799" width="21.7109375" style="12" customWidth="1"/>
    <col min="9800" max="9800" width="13.28515625" style="12" customWidth="1"/>
    <col min="9801" max="9801" width="28.28515625" style="12" customWidth="1"/>
    <col min="9802" max="9802" width="4.7109375" style="12" customWidth="1"/>
    <col min="9803" max="9803" width="7.7109375" style="12" bestFit="1" customWidth="1"/>
    <col min="9804" max="9804" width="45.7109375" style="12" customWidth="1"/>
    <col min="9805" max="9805" width="16.42578125" style="12" customWidth="1"/>
    <col min="9806" max="9806" width="22.140625" style="12" customWidth="1"/>
    <col min="9807" max="9807" width="20.140625" style="12" customWidth="1"/>
    <col min="9808" max="9808" width="21.7109375" style="12" customWidth="1"/>
    <col min="9809" max="9809" width="16" style="12" customWidth="1"/>
    <col min="9810" max="9810" width="18.42578125" style="12" customWidth="1"/>
    <col min="9811" max="9811" width="21.7109375" style="12" customWidth="1"/>
    <col min="9812" max="9812" width="13.28515625" style="12" customWidth="1"/>
    <col min="9813" max="9813" width="28.28515625" style="12" customWidth="1"/>
    <col min="9814" max="9837" width="0" style="12" hidden="1" customWidth="1"/>
    <col min="9838" max="9840" width="8.7109375" style="12"/>
    <col min="9841" max="9841" width="21" style="12" customWidth="1"/>
    <col min="9842" max="9930" width="8.7109375" style="12"/>
    <col min="9931" max="9931" width="30.85546875" style="12" customWidth="1"/>
    <col min="9932" max="9932" width="17.28515625" style="12" customWidth="1"/>
    <col min="9933" max="9934" width="0" style="12" hidden="1" customWidth="1"/>
    <col min="9935" max="9935" width="36.28515625" style="12" customWidth="1"/>
    <col min="9936" max="9947" width="7.28515625" style="12" customWidth="1"/>
    <col min="9948" max="9948" width="7.7109375" style="12" customWidth="1"/>
    <col min="9949" max="9957" width="7.28515625" style="12" customWidth="1"/>
    <col min="9958" max="9958" width="8.140625" style="12" customWidth="1"/>
    <col min="9959" max="9982" width="7.28515625" style="12" customWidth="1"/>
    <col min="9983" max="10031" width="0" style="12" hidden="1" customWidth="1"/>
    <col min="10032" max="10032" width="13.28515625" style="12" customWidth="1"/>
    <col min="10033" max="10034" width="8.7109375" style="12"/>
    <col min="10035" max="10045" width="0" style="12" hidden="1" customWidth="1"/>
    <col min="10046" max="10046" width="8.7109375" style="12"/>
    <col min="10047" max="10047" width="7.7109375" style="12" bestFit="1" customWidth="1"/>
    <col min="10048" max="10048" width="45.7109375" style="12" customWidth="1"/>
    <col min="10049" max="10049" width="16.42578125" style="12" customWidth="1"/>
    <col min="10050" max="10050" width="22.140625" style="12" customWidth="1"/>
    <col min="10051" max="10051" width="20.140625" style="12" customWidth="1"/>
    <col min="10052" max="10052" width="21.7109375" style="12" customWidth="1"/>
    <col min="10053" max="10053" width="16" style="12" customWidth="1"/>
    <col min="10054" max="10054" width="18.42578125" style="12" customWidth="1"/>
    <col min="10055" max="10055" width="21.7109375" style="12" customWidth="1"/>
    <col min="10056" max="10056" width="13.28515625" style="12" customWidth="1"/>
    <col min="10057" max="10057" width="28.28515625" style="12" customWidth="1"/>
    <col min="10058" max="10058" width="4.7109375" style="12" customWidth="1"/>
    <col min="10059" max="10059" width="7.7109375" style="12" bestFit="1" customWidth="1"/>
    <col min="10060" max="10060" width="45.7109375" style="12" customWidth="1"/>
    <col min="10061" max="10061" width="16.42578125" style="12" customWidth="1"/>
    <col min="10062" max="10062" width="22.140625" style="12" customWidth="1"/>
    <col min="10063" max="10063" width="20.140625" style="12" customWidth="1"/>
    <col min="10064" max="10064" width="21.7109375" style="12" customWidth="1"/>
    <col min="10065" max="10065" width="16" style="12" customWidth="1"/>
    <col min="10066" max="10066" width="18.42578125" style="12" customWidth="1"/>
    <col min="10067" max="10067" width="21.7109375" style="12" customWidth="1"/>
    <col min="10068" max="10068" width="13.28515625" style="12" customWidth="1"/>
    <col min="10069" max="10069" width="28.28515625" style="12" customWidth="1"/>
    <col min="10070" max="10093" width="0" style="12" hidden="1" customWidth="1"/>
    <col min="10094" max="10096" width="8.7109375" style="12"/>
    <col min="10097" max="10097" width="21" style="12" customWidth="1"/>
    <col min="10098" max="10186" width="8.7109375" style="12"/>
    <col min="10187" max="10187" width="30.85546875" style="12" customWidth="1"/>
    <col min="10188" max="10188" width="17.28515625" style="12" customWidth="1"/>
    <col min="10189" max="10190" width="0" style="12" hidden="1" customWidth="1"/>
    <col min="10191" max="10191" width="36.28515625" style="12" customWidth="1"/>
    <col min="10192" max="10203" width="7.28515625" style="12" customWidth="1"/>
    <col min="10204" max="10204" width="7.7109375" style="12" customWidth="1"/>
    <col min="10205" max="10213" width="7.28515625" style="12" customWidth="1"/>
    <col min="10214" max="10214" width="8.140625" style="12" customWidth="1"/>
    <col min="10215" max="10238" width="7.28515625" style="12" customWidth="1"/>
    <col min="10239" max="10287" width="0" style="12" hidden="1" customWidth="1"/>
    <col min="10288" max="10288" width="13.28515625" style="12" customWidth="1"/>
    <col min="10289" max="10290" width="8.7109375" style="12"/>
    <col min="10291" max="10301" width="0" style="12" hidden="1" customWidth="1"/>
    <col min="10302" max="10302" width="8.7109375" style="12"/>
    <col min="10303" max="10303" width="7.7109375" style="12" bestFit="1" customWidth="1"/>
    <col min="10304" max="10304" width="45.7109375" style="12" customWidth="1"/>
    <col min="10305" max="10305" width="16.42578125" style="12" customWidth="1"/>
    <col min="10306" max="10306" width="22.140625" style="12" customWidth="1"/>
    <col min="10307" max="10307" width="20.140625" style="12" customWidth="1"/>
    <col min="10308" max="10308" width="21.7109375" style="12" customWidth="1"/>
    <col min="10309" max="10309" width="16" style="12" customWidth="1"/>
    <col min="10310" max="10310" width="18.42578125" style="12" customWidth="1"/>
    <col min="10311" max="10311" width="21.7109375" style="12" customWidth="1"/>
    <col min="10312" max="10312" width="13.28515625" style="12" customWidth="1"/>
    <col min="10313" max="10313" width="28.28515625" style="12" customWidth="1"/>
    <col min="10314" max="10314" width="4.7109375" style="12" customWidth="1"/>
    <col min="10315" max="10315" width="7.7109375" style="12" bestFit="1" customWidth="1"/>
    <col min="10316" max="10316" width="45.7109375" style="12" customWidth="1"/>
    <col min="10317" max="10317" width="16.42578125" style="12" customWidth="1"/>
    <col min="10318" max="10318" width="22.140625" style="12" customWidth="1"/>
    <col min="10319" max="10319" width="20.140625" style="12" customWidth="1"/>
    <col min="10320" max="10320" width="21.7109375" style="12" customWidth="1"/>
    <col min="10321" max="10321" width="16" style="12" customWidth="1"/>
    <col min="10322" max="10322" width="18.42578125" style="12" customWidth="1"/>
    <col min="10323" max="10323" width="21.7109375" style="12" customWidth="1"/>
    <col min="10324" max="10324" width="13.28515625" style="12" customWidth="1"/>
    <col min="10325" max="10325" width="28.28515625" style="12" customWidth="1"/>
    <col min="10326" max="10349" width="0" style="12" hidden="1" customWidth="1"/>
    <col min="10350" max="10352" width="8.7109375" style="12"/>
    <col min="10353" max="10353" width="21" style="12" customWidth="1"/>
    <col min="10354" max="10442" width="8.7109375" style="12"/>
    <col min="10443" max="10443" width="30.85546875" style="12" customWidth="1"/>
    <col min="10444" max="10444" width="17.28515625" style="12" customWidth="1"/>
    <col min="10445" max="10446" width="0" style="12" hidden="1" customWidth="1"/>
    <col min="10447" max="10447" width="36.28515625" style="12" customWidth="1"/>
    <col min="10448" max="10459" width="7.28515625" style="12" customWidth="1"/>
    <col min="10460" max="10460" width="7.7109375" style="12" customWidth="1"/>
    <col min="10461" max="10469" width="7.28515625" style="12" customWidth="1"/>
    <col min="10470" max="10470" width="8.140625" style="12" customWidth="1"/>
    <col min="10471" max="10494" width="7.28515625" style="12" customWidth="1"/>
    <col min="10495" max="10543" width="0" style="12" hidden="1" customWidth="1"/>
    <col min="10544" max="10544" width="13.28515625" style="12" customWidth="1"/>
    <col min="10545" max="10546" width="8.7109375" style="12"/>
    <col min="10547" max="10557" width="0" style="12" hidden="1" customWidth="1"/>
    <col min="10558" max="10558" width="8.7109375" style="12"/>
    <col min="10559" max="10559" width="7.7109375" style="12" bestFit="1" customWidth="1"/>
    <col min="10560" max="10560" width="45.7109375" style="12" customWidth="1"/>
    <col min="10561" max="10561" width="16.42578125" style="12" customWidth="1"/>
    <col min="10562" max="10562" width="22.140625" style="12" customWidth="1"/>
    <col min="10563" max="10563" width="20.140625" style="12" customWidth="1"/>
    <col min="10564" max="10564" width="21.7109375" style="12" customWidth="1"/>
    <col min="10565" max="10565" width="16" style="12" customWidth="1"/>
    <col min="10566" max="10566" width="18.42578125" style="12" customWidth="1"/>
    <col min="10567" max="10567" width="21.7109375" style="12" customWidth="1"/>
    <col min="10568" max="10568" width="13.28515625" style="12" customWidth="1"/>
    <col min="10569" max="10569" width="28.28515625" style="12" customWidth="1"/>
    <col min="10570" max="10570" width="4.7109375" style="12" customWidth="1"/>
    <col min="10571" max="10571" width="7.7109375" style="12" bestFit="1" customWidth="1"/>
    <col min="10572" max="10572" width="45.7109375" style="12" customWidth="1"/>
    <col min="10573" max="10573" width="16.42578125" style="12" customWidth="1"/>
    <col min="10574" max="10574" width="22.140625" style="12" customWidth="1"/>
    <col min="10575" max="10575" width="20.140625" style="12" customWidth="1"/>
    <col min="10576" max="10576" width="21.7109375" style="12" customWidth="1"/>
    <col min="10577" max="10577" width="16" style="12" customWidth="1"/>
    <col min="10578" max="10578" width="18.42578125" style="12" customWidth="1"/>
    <col min="10579" max="10579" width="21.7109375" style="12" customWidth="1"/>
    <col min="10580" max="10580" width="13.28515625" style="12" customWidth="1"/>
    <col min="10581" max="10581" width="28.28515625" style="12" customWidth="1"/>
    <col min="10582" max="10605" width="0" style="12" hidden="1" customWidth="1"/>
    <col min="10606" max="10608" width="8.7109375" style="12"/>
    <col min="10609" max="10609" width="21" style="12" customWidth="1"/>
    <col min="10610" max="10698" width="8.7109375" style="12"/>
    <col min="10699" max="10699" width="30.85546875" style="12" customWidth="1"/>
    <col min="10700" max="10700" width="17.28515625" style="12" customWidth="1"/>
    <col min="10701" max="10702" width="0" style="12" hidden="1" customWidth="1"/>
    <col min="10703" max="10703" width="36.28515625" style="12" customWidth="1"/>
    <col min="10704" max="10715" width="7.28515625" style="12" customWidth="1"/>
    <col min="10716" max="10716" width="7.7109375" style="12" customWidth="1"/>
    <col min="10717" max="10725" width="7.28515625" style="12" customWidth="1"/>
    <col min="10726" max="10726" width="8.140625" style="12" customWidth="1"/>
    <col min="10727" max="10750" width="7.28515625" style="12" customWidth="1"/>
    <col min="10751" max="10799" width="0" style="12" hidden="1" customWidth="1"/>
    <col min="10800" max="10800" width="13.28515625" style="12" customWidth="1"/>
    <col min="10801" max="10802" width="8.7109375" style="12"/>
    <col min="10803" max="10813" width="0" style="12" hidden="1" customWidth="1"/>
    <col min="10814" max="10814" width="8.7109375" style="12"/>
    <col min="10815" max="10815" width="7.7109375" style="12" bestFit="1" customWidth="1"/>
    <col min="10816" max="10816" width="45.7109375" style="12" customWidth="1"/>
    <col min="10817" max="10817" width="16.42578125" style="12" customWidth="1"/>
    <col min="10818" max="10818" width="22.140625" style="12" customWidth="1"/>
    <col min="10819" max="10819" width="20.140625" style="12" customWidth="1"/>
    <col min="10820" max="10820" width="21.7109375" style="12" customWidth="1"/>
    <col min="10821" max="10821" width="16" style="12" customWidth="1"/>
    <col min="10822" max="10822" width="18.42578125" style="12" customWidth="1"/>
    <col min="10823" max="10823" width="21.7109375" style="12" customWidth="1"/>
    <col min="10824" max="10824" width="13.28515625" style="12" customWidth="1"/>
    <col min="10825" max="10825" width="28.28515625" style="12" customWidth="1"/>
    <col min="10826" max="10826" width="4.7109375" style="12" customWidth="1"/>
    <col min="10827" max="10827" width="7.7109375" style="12" bestFit="1" customWidth="1"/>
    <col min="10828" max="10828" width="45.7109375" style="12" customWidth="1"/>
    <col min="10829" max="10829" width="16.42578125" style="12" customWidth="1"/>
    <col min="10830" max="10830" width="22.140625" style="12" customWidth="1"/>
    <col min="10831" max="10831" width="20.140625" style="12" customWidth="1"/>
    <col min="10832" max="10832" width="21.7109375" style="12" customWidth="1"/>
    <col min="10833" max="10833" width="16" style="12" customWidth="1"/>
    <col min="10834" max="10834" width="18.42578125" style="12" customWidth="1"/>
    <col min="10835" max="10835" width="21.7109375" style="12" customWidth="1"/>
    <col min="10836" max="10836" width="13.28515625" style="12" customWidth="1"/>
    <col min="10837" max="10837" width="28.28515625" style="12" customWidth="1"/>
    <col min="10838" max="10861" width="0" style="12" hidden="1" customWidth="1"/>
    <col min="10862" max="10864" width="8.7109375" style="12"/>
    <col min="10865" max="10865" width="21" style="12" customWidth="1"/>
    <col min="10866" max="10954" width="8.7109375" style="12"/>
    <col min="10955" max="10955" width="30.85546875" style="12" customWidth="1"/>
    <col min="10956" max="10956" width="17.28515625" style="12" customWidth="1"/>
    <col min="10957" max="10958" width="0" style="12" hidden="1" customWidth="1"/>
    <col min="10959" max="10959" width="36.28515625" style="12" customWidth="1"/>
    <col min="10960" max="10971" width="7.28515625" style="12" customWidth="1"/>
    <col min="10972" max="10972" width="7.7109375" style="12" customWidth="1"/>
    <col min="10973" max="10981" width="7.28515625" style="12" customWidth="1"/>
    <col min="10982" max="10982" width="8.140625" style="12" customWidth="1"/>
    <col min="10983" max="11006" width="7.28515625" style="12" customWidth="1"/>
    <col min="11007" max="11055" width="0" style="12" hidden="1" customWidth="1"/>
    <col min="11056" max="11056" width="13.28515625" style="12" customWidth="1"/>
    <col min="11057" max="11058" width="8.7109375" style="12"/>
    <col min="11059" max="11069" width="0" style="12" hidden="1" customWidth="1"/>
    <col min="11070" max="11070" width="8.7109375" style="12"/>
    <col min="11071" max="11071" width="7.7109375" style="12" bestFit="1" customWidth="1"/>
    <col min="11072" max="11072" width="45.7109375" style="12" customWidth="1"/>
    <col min="11073" max="11073" width="16.42578125" style="12" customWidth="1"/>
    <col min="11074" max="11074" width="22.140625" style="12" customWidth="1"/>
    <col min="11075" max="11075" width="20.140625" style="12" customWidth="1"/>
    <col min="11076" max="11076" width="21.7109375" style="12" customWidth="1"/>
    <col min="11077" max="11077" width="16" style="12" customWidth="1"/>
    <col min="11078" max="11078" width="18.42578125" style="12" customWidth="1"/>
    <col min="11079" max="11079" width="21.7109375" style="12" customWidth="1"/>
    <col min="11080" max="11080" width="13.28515625" style="12" customWidth="1"/>
    <col min="11081" max="11081" width="28.28515625" style="12" customWidth="1"/>
    <col min="11082" max="11082" width="4.7109375" style="12" customWidth="1"/>
    <col min="11083" max="11083" width="7.7109375" style="12" bestFit="1" customWidth="1"/>
    <col min="11084" max="11084" width="45.7109375" style="12" customWidth="1"/>
    <col min="11085" max="11085" width="16.42578125" style="12" customWidth="1"/>
    <col min="11086" max="11086" width="22.140625" style="12" customWidth="1"/>
    <col min="11087" max="11087" width="20.140625" style="12" customWidth="1"/>
    <col min="11088" max="11088" width="21.7109375" style="12" customWidth="1"/>
    <col min="11089" max="11089" width="16" style="12" customWidth="1"/>
    <col min="11090" max="11090" width="18.42578125" style="12" customWidth="1"/>
    <col min="11091" max="11091" width="21.7109375" style="12" customWidth="1"/>
    <col min="11092" max="11092" width="13.28515625" style="12" customWidth="1"/>
    <col min="11093" max="11093" width="28.28515625" style="12" customWidth="1"/>
    <col min="11094" max="11117" width="0" style="12" hidden="1" customWidth="1"/>
    <col min="11118" max="11120" width="8.7109375" style="12"/>
    <col min="11121" max="11121" width="21" style="12" customWidth="1"/>
    <col min="11122" max="11210" width="8.7109375" style="12"/>
    <col min="11211" max="11211" width="30.85546875" style="12" customWidth="1"/>
    <col min="11212" max="11212" width="17.28515625" style="12" customWidth="1"/>
    <col min="11213" max="11214" width="0" style="12" hidden="1" customWidth="1"/>
    <col min="11215" max="11215" width="36.28515625" style="12" customWidth="1"/>
    <col min="11216" max="11227" width="7.28515625" style="12" customWidth="1"/>
    <col min="11228" max="11228" width="7.7109375" style="12" customWidth="1"/>
    <col min="11229" max="11237" width="7.28515625" style="12" customWidth="1"/>
    <col min="11238" max="11238" width="8.140625" style="12" customWidth="1"/>
    <col min="11239" max="11262" width="7.28515625" style="12" customWidth="1"/>
    <col min="11263" max="11311" width="0" style="12" hidden="1" customWidth="1"/>
    <col min="11312" max="11312" width="13.28515625" style="12" customWidth="1"/>
    <col min="11313" max="11314" width="8.7109375" style="12"/>
    <col min="11315" max="11325" width="0" style="12" hidden="1" customWidth="1"/>
    <col min="11326" max="11326" width="8.7109375" style="12"/>
    <col min="11327" max="11327" width="7.7109375" style="12" bestFit="1" customWidth="1"/>
    <col min="11328" max="11328" width="45.7109375" style="12" customWidth="1"/>
    <col min="11329" max="11329" width="16.42578125" style="12" customWidth="1"/>
    <col min="11330" max="11330" width="22.140625" style="12" customWidth="1"/>
    <col min="11331" max="11331" width="20.140625" style="12" customWidth="1"/>
    <col min="11332" max="11332" width="21.7109375" style="12" customWidth="1"/>
    <col min="11333" max="11333" width="16" style="12" customWidth="1"/>
    <col min="11334" max="11334" width="18.42578125" style="12" customWidth="1"/>
    <col min="11335" max="11335" width="21.7109375" style="12" customWidth="1"/>
    <col min="11336" max="11336" width="13.28515625" style="12" customWidth="1"/>
    <col min="11337" max="11337" width="28.28515625" style="12" customWidth="1"/>
    <col min="11338" max="11338" width="4.7109375" style="12" customWidth="1"/>
    <col min="11339" max="11339" width="7.7109375" style="12" bestFit="1" customWidth="1"/>
    <col min="11340" max="11340" width="45.7109375" style="12" customWidth="1"/>
    <col min="11341" max="11341" width="16.42578125" style="12" customWidth="1"/>
    <col min="11342" max="11342" width="22.140625" style="12" customWidth="1"/>
    <col min="11343" max="11343" width="20.140625" style="12" customWidth="1"/>
    <col min="11344" max="11344" width="21.7109375" style="12" customWidth="1"/>
    <col min="11345" max="11345" width="16" style="12" customWidth="1"/>
    <col min="11346" max="11346" width="18.42578125" style="12" customWidth="1"/>
    <col min="11347" max="11347" width="21.7109375" style="12" customWidth="1"/>
    <col min="11348" max="11348" width="13.28515625" style="12" customWidth="1"/>
    <col min="11349" max="11349" width="28.28515625" style="12" customWidth="1"/>
    <col min="11350" max="11373" width="0" style="12" hidden="1" customWidth="1"/>
    <col min="11374" max="11376" width="8.7109375" style="12"/>
    <col min="11377" max="11377" width="21" style="12" customWidth="1"/>
    <col min="11378" max="11466" width="8.7109375" style="12"/>
    <col min="11467" max="11467" width="30.85546875" style="12" customWidth="1"/>
    <col min="11468" max="11468" width="17.28515625" style="12" customWidth="1"/>
    <col min="11469" max="11470" width="0" style="12" hidden="1" customWidth="1"/>
    <col min="11471" max="11471" width="36.28515625" style="12" customWidth="1"/>
    <col min="11472" max="11483" width="7.28515625" style="12" customWidth="1"/>
    <col min="11484" max="11484" width="7.7109375" style="12" customWidth="1"/>
    <col min="11485" max="11493" width="7.28515625" style="12" customWidth="1"/>
    <col min="11494" max="11494" width="8.140625" style="12" customWidth="1"/>
    <col min="11495" max="11518" width="7.28515625" style="12" customWidth="1"/>
    <col min="11519" max="11567" width="0" style="12" hidden="1" customWidth="1"/>
    <col min="11568" max="11568" width="13.28515625" style="12" customWidth="1"/>
    <col min="11569" max="11570" width="8.7109375" style="12"/>
    <col min="11571" max="11581" width="0" style="12" hidden="1" customWidth="1"/>
    <col min="11582" max="11582" width="8.7109375" style="12"/>
    <col min="11583" max="11583" width="7.7109375" style="12" bestFit="1" customWidth="1"/>
    <col min="11584" max="11584" width="45.7109375" style="12" customWidth="1"/>
    <col min="11585" max="11585" width="16.42578125" style="12" customWidth="1"/>
    <col min="11586" max="11586" width="22.140625" style="12" customWidth="1"/>
    <col min="11587" max="11587" width="20.140625" style="12" customWidth="1"/>
    <col min="11588" max="11588" width="21.7109375" style="12" customWidth="1"/>
    <col min="11589" max="11589" width="16" style="12" customWidth="1"/>
    <col min="11590" max="11590" width="18.42578125" style="12" customWidth="1"/>
    <col min="11591" max="11591" width="21.7109375" style="12" customWidth="1"/>
    <col min="11592" max="11592" width="13.28515625" style="12" customWidth="1"/>
    <col min="11593" max="11593" width="28.28515625" style="12" customWidth="1"/>
    <col min="11594" max="11594" width="4.7109375" style="12" customWidth="1"/>
    <col min="11595" max="11595" width="7.7109375" style="12" bestFit="1" customWidth="1"/>
    <col min="11596" max="11596" width="45.7109375" style="12" customWidth="1"/>
    <col min="11597" max="11597" width="16.42578125" style="12" customWidth="1"/>
    <col min="11598" max="11598" width="22.140625" style="12" customWidth="1"/>
    <col min="11599" max="11599" width="20.140625" style="12" customWidth="1"/>
    <col min="11600" max="11600" width="21.7109375" style="12" customWidth="1"/>
    <col min="11601" max="11601" width="16" style="12" customWidth="1"/>
    <col min="11602" max="11602" width="18.42578125" style="12" customWidth="1"/>
    <col min="11603" max="11603" width="21.7109375" style="12" customWidth="1"/>
    <col min="11604" max="11604" width="13.28515625" style="12" customWidth="1"/>
    <col min="11605" max="11605" width="28.28515625" style="12" customWidth="1"/>
    <col min="11606" max="11629" width="0" style="12" hidden="1" customWidth="1"/>
    <col min="11630" max="11632" width="8.7109375" style="12"/>
    <col min="11633" max="11633" width="21" style="12" customWidth="1"/>
    <col min="11634" max="11722" width="8.7109375" style="12"/>
    <col min="11723" max="11723" width="30.85546875" style="12" customWidth="1"/>
    <col min="11724" max="11724" width="17.28515625" style="12" customWidth="1"/>
    <col min="11725" max="11726" width="0" style="12" hidden="1" customWidth="1"/>
    <col min="11727" max="11727" width="36.28515625" style="12" customWidth="1"/>
    <col min="11728" max="11739" width="7.28515625" style="12" customWidth="1"/>
    <col min="11740" max="11740" width="7.7109375" style="12" customWidth="1"/>
    <col min="11741" max="11749" width="7.28515625" style="12" customWidth="1"/>
    <col min="11750" max="11750" width="8.140625" style="12" customWidth="1"/>
    <col min="11751" max="11774" width="7.28515625" style="12" customWidth="1"/>
    <col min="11775" max="11823" width="0" style="12" hidden="1" customWidth="1"/>
    <col min="11824" max="11824" width="13.28515625" style="12" customWidth="1"/>
    <col min="11825" max="11826" width="8.7109375" style="12"/>
    <col min="11827" max="11837" width="0" style="12" hidden="1" customWidth="1"/>
    <col min="11838" max="11838" width="8.7109375" style="12"/>
    <col min="11839" max="11839" width="7.7109375" style="12" bestFit="1" customWidth="1"/>
    <col min="11840" max="11840" width="45.7109375" style="12" customWidth="1"/>
    <col min="11841" max="11841" width="16.42578125" style="12" customWidth="1"/>
    <col min="11842" max="11842" width="22.140625" style="12" customWidth="1"/>
    <col min="11843" max="11843" width="20.140625" style="12" customWidth="1"/>
    <col min="11844" max="11844" width="21.7109375" style="12" customWidth="1"/>
    <col min="11845" max="11845" width="16" style="12" customWidth="1"/>
    <col min="11846" max="11846" width="18.42578125" style="12" customWidth="1"/>
    <col min="11847" max="11847" width="21.7109375" style="12" customWidth="1"/>
    <col min="11848" max="11848" width="13.28515625" style="12" customWidth="1"/>
    <col min="11849" max="11849" width="28.28515625" style="12" customWidth="1"/>
    <col min="11850" max="11850" width="4.7109375" style="12" customWidth="1"/>
    <col min="11851" max="11851" width="7.7109375" style="12" bestFit="1" customWidth="1"/>
    <col min="11852" max="11852" width="45.7109375" style="12" customWidth="1"/>
    <col min="11853" max="11853" width="16.42578125" style="12" customWidth="1"/>
    <col min="11854" max="11854" width="22.140625" style="12" customWidth="1"/>
    <col min="11855" max="11855" width="20.140625" style="12" customWidth="1"/>
    <col min="11856" max="11856" width="21.7109375" style="12" customWidth="1"/>
    <col min="11857" max="11857" width="16" style="12" customWidth="1"/>
    <col min="11858" max="11858" width="18.42578125" style="12" customWidth="1"/>
    <col min="11859" max="11859" width="21.7109375" style="12" customWidth="1"/>
    <col min="11860" max="11860" width="13.28515625" style="12" customWidth="1"/>
    <col min="11861" max="11861" width="28.28515625" style="12" customWidth="1"/>
    <col min="11862" max="11885" width="0" style="12" hidden="1" customWidth="1"/>
    <col min="11886" max="11888" width="8.7109375" style="12"/>
    <col min="11889" max="11889" width="21" style="12" customWidth="1"/>
    <col min="11890" max="11978" width="8.7109375" style="12"/>
    <col min="11979" max="11979" width="30.85546875" style="12" customWidth="1"/>
    <col min="11980" max="11980" width="17.28515625" style="12" customWidth="1"/>
    <col min="11981" max="11982" width="0" style="12" hidden="1" customWidth="1"/>
    <col min="11983" max="11983" width="36.28515625" style="12" customWidth="1"/>
    <col min="11984" max="11995" width="7.28515625" style="12" customWidth="1"/>
    <col min="11996" max="11996" width="7.7109375" style="12" customWidth="1"/>
    <col min="11997" max="12005" width="7.28515625" style="12" customWidth="1"/>
    <col min="12006" max="12006" width="8.140625" style="12" customWidth="1"/>
    <col min="12007" max="12030" width="7.28515625" style="12" customWidth="1"/>
    <col min="12031" max="12079" width="0" style="12" hidden="1" customWidth="1"/>
    <col min="12080" max="12080" width="13.28515625" style="12" customWidth="1"/>
    <col min="12081" max="12082" width="8.7109375" style="12"/>
    <col min="12083" max="12093" width="0" style="12" hidden="1" customWidth="1"/>
    <col min="12094" max="12094" width="8.7109375" style="12"/>
    <col min="12095" max="12095" width="7.7109375" style="12" bestFit="1" customWidth="1"/>
    <col min="12096" max="12096" width="45.7109375" style="12" customWidth="1"/>
    <col min="12097" max="12097" width="16.42578125" style="12" customWidth="1"/>
    <col min="12098" max="12098" width="22.140625" style="12" customWidth="1"/>
    <col min="12099" max="12099" width="20.140625" style="12" customWidth="1"/>
    <col min="12100" max="12100" width="21.7109375" style="12" customWidth="1"/>
    <col min="12101" max="12101" width="16" style="12" customWidth="1"/>
    <col min="12102" max="12102" width="18.42578125" style="12" customWidth="1"/>
    <col min="12103" max="12103" width="21.7109375" style="12" customWidth="1"/>
    <col min="12104" max="12104" width="13.28515625" style="12" customWidth="1"/>
    <col min="12105" max="12105" width="28.28515625" style="12" customWidth="1"/>
    <col min="12106" max="12106" width="4.7109375" style="12" customWidth="1"/>
    <col min="12107" max="12107" width="7.7109375" style="12" bestFit="1" customWidth="1"/>
    <col min="12108" max="12108" width="45.7109375" style="12" customWidth="1"/>
    <col min="12109" max="12109" width="16.42578125" style="12" customWidth="1"/>
    <col min="12110" max="12110" width="22.140625" style="12" customWidth="1"/>
    <col min="12111" max="12111" width="20.140625" style="12" customWidth="1"/>
    <col min="12112" max="12112" width="21.7109375" style="12" customWidth="1"/>
    <col min="12113" max="12113" width="16" style="12" customWidth="1"/>
    <col min="12114" max="12114" width="18.42578125" style="12" customWidth="1"/>
    <col min="12115" max="12115" width="21.7109375" style="12" customWidth="1"/>
    <col min="12116" max="12116" width="13.28515625" style="12" customWidth="1"/>
    <col min="12117" max="12117" width="28.28515625" style="12" customWidth="1"/>
    <col min="12118" max="12141" width="0" style="12" hidden="1" customWidth="1"/>
    <col min="12142" max="12144" width="8.7109375" style="12"/>
    <col min="12145" max="12145" width="21" style="12" customWidth="1"/>
    <col min="12146" max="12234" width="8.7109375" style="12"/>
    <col min="12235" max="12235" width="30.85546875" style="12" customWidth="1"/>
    <col min="12236" max="12236" width="17.28515625" style="12" customWidth="1"/>
    <col min="12237" max="12238" width="0" style="12" hidden="1" customWidth="1"/>
    <col min="12239" max="12239" width="36.28515625" style="12" customWidth="1"/>
    <col min="12240" max="12251" width="7.28515625" style="12" customWidth="1"/>
    <col min="12252" max="12252" width="7.7109375" style="12" customWidth="1"/>
    <col min="12253" max="12261" width="7.28515625" style="12" customWidth="1"/>
    <col min="12262" max="12262" width="8.140625" style="12" customWidth="1"/>
    <col min="12263" max="12286" width="7.28515625" style="12" customWidth="1"/>
    <col min="12287" max="12335" width="0" style="12" hidden="1" customWidth="1"/>
    <col min="12336" max="12336" width="13.28515625" style="12" customWidth="1"/>
    <col min="12337" max="12338" width="8.7109375" style="12"/>
    <col min="12339" max="12349" width="0" style="12" hidden="1" customWidth="1"/>
    <col min="12350" max="12350" width="8.7109375" style="12"/>
    <col min="12351" max="12351" width="7.7109375" style="12" bestFit="1" customWidth="1"/>
    <col min="12352" max="12352" width="45.7109375" style="12" customWidth="1"/>
    <col min="12353" max="12353" width="16.42578125" style="12" customWidth="1"/>
    <col min="12354" max="12354" width="22.140625" style="12" customWidth="1"/>
    <col min="12355" max="12355" width="20.140625" style="12" customWidth="1"/>
    <col min="12356" max="12356" width="21.7109375" style="12" customWidth="1"/>
    <col min="12357" max="12357" width="16" style="12" customWidth="1"/>
    <col min="12358" max="12358" width="18.42578125" style="12" customWidth="1"/>
    <col min="12359" max="12359" width="21.7109375" style="12" customWidth="1"/>
    <col min="12360" max="12360" width="13.28515625" style="12" customWidth="1"/>
    <col min="12361" max="12361" width="28.28515625" style="12" customWidth="1"/>
    <col min="12362" max="12362" width="4.7109375" style="12" customWidth="1"/>
    <col min="12363" max="12363" width="7.7109375" style="12" bestFit="1" customWidth="1"/>
    <col min="12364" max="12364" width="45.7109375" style="12" customWidth="1"/>
    <col min="12365" max="12365" width="16.42578125" style="12" customWidth="1"/>
    <col min="12366" max="12366" width="22.140625" style="12" customWidth="1"/>
    <col min="12367" max="12367" width="20.140625" style="12" customWidth="1"/>
    <col min="12368" max="12368" width="21.7109375" style="12" customWidth="1"/>
    <col min="12369" max="12369" width="16" style="12" customWidth="1"/>
    <col min="12370" max="12370" width="18.42578125" style="12" customWidth="1"/>
    <col min="12371" max="12371" width="21.7109375" style="12" customWidth="1"/>
    <col min="12372" max="12372" width="13.28515625" style="12" customWidth="1"/>
    <col min="12373" max="12373" width="28.28515625" style="12" customWidth="1"/>
    <col min="12374" max="12397" width="0" style="12" hidden="1" customWidth="1"/>
    <col min="12398" max="12400" width="8.7109375" style="12"/>
    <col min="12401" max="12401" width="21" style="12" customWidth="1"/>
    <col min="12402" max="12490" width="8.7109375" style="12"/>
    <col min="12491" max="12491" width="30.85546875" style="12" customWidth="1"/>
    <col min="12492" max="12492" width="17.28515625" style="12" customWidth="1"/>
    <col min="12493" max="12494" width="0" style="12" hidden="1" customWidth="1"/>
    <col min="12495" max="12495" width="36.28515625" style="12" customWidth="1"/>
    <col min="12496" max="12507" width="7.28515625" style="12" customWidth="1"/>
    <col min="12508" max="12508" width="7.7109375" style="12" customWidth="1"/>
    <col min="12509" max="12517" width="7.28515625" style="12" customWidth="1"/>
    <col min="12518" max="12518" width="8.140625" style="12" customWidth="1"/>
    <col min="12519" max="12542" width="7.28515625" style="12" customWidth="1"/>
    <col min="12543" max="12591" width="0" style="12" hidden="1" customWidth="1"/>
    <col min="12592" max="12592" width="13.28515625" style="12" customWidth="1"/>
    <col min="12593" max="12594" width="8.7109375" style="12"/>
    <col min="12595" max="12605" width="0" style="12" hidden="1" customWidth="1"/>
    <col min="12606" max="12606" width="8.7109375" style="12"/>
    <col min="12607" max="12607" width="7.7109375" style="12" bestFit="1" customWidth="1"/>
    <col min="12608" max="12608" width="45.7109375" style="12" customWidth="1"/>
    <col min="12609" max="12609" width="16.42578125" style="12" customWidth="1"/>
    <col min="12610" max="12610" width="22.140625" style="12" customWidth="1"/>
    <col min="12611" max="12611" width="20.140625" style="12" customWidth="1"/>
    <col min="12612" max="12612" width="21.7109375" style="12" customWidth="1"/>
    <col min="12613" max="12613" width="16" style="12" customWidth="1"/>
    <col min="12614" max="12614" width="18.42578125" style="12" customWidth="1"/>
    <col min="12615" max="12615" width="21.7109375" style="12" customWidth="1"/>
    <col min="12616" max="12616" width="13.28515625" style="12" customWidth="1"/>
    <col min="12617" max="12617" width="28.28515625" style="12" customWidth="1"/>
    <col min="12618" max="12618" width="4.7109375" style="12" customWidth="1"/>
    <col min="12619" max="12619" width="7.7109375" style="12" bestFit="1" customWidth="1"/>
    <col min="12620" max="12620" width="45.7109375" style="12" customWidth="1"/>
    <col min="12621" max="12621" width="16.42578125" style="12" customWidth="1"/>
    <col min="12622" max="12622" width="22.140625" style="12" customWidth="1"/>
    <col min="12623" max="12623" width="20.140625" style="12" customWidth="1"/>
    <col min="12624" max="12624" width="21.7109375" style="12" customWidth="1"/>
    <col min="12625" max="12625" width="16" style="12" customWidth="1"/>
    <col min="12626" max="12626" width="18.42578125" style="12" customWidth="1"/>
    <col min="12627" max="12627" width="21.7109375" style="12" customWidth="1"/>
    <col min="12628" max="12628" width="13.28515625" style="12" customWidth="1"/>
    <col min="12629" max="12629" width="28.28515625" style="12" customWidth="1"/>
    <col min="12630" max="12653" width="0" style="12" hidden="1" customWidth="1"/>
    <col min="12654" max="12656" width="8.7109375" style="12"/>
    <col min="12657" max="12657" width="21" style="12" customWidth="1"/>
    <col min="12658" max="12746" width="8.7109375" style="12"/>
    <col min="12747" max="12747" width="30.85546875" style="12" customWidth="1"/>
    <col min="12748" max="12748" width="17.28515625" style="12" customWidth="1"/>
    <col min="12749" max="12750" width="0" style="12" hidden="1" customWidth="1"/>
    <col min="12751" max="12751" width="36.28515625" style="12" customWidth="1"/>
    <col min="12752" max="12763" width="7.28515625" style="12" customWidth="1"/>
    <col min="12764" max="12764" width="7.7109375" style="12" customWidth="1"/>
    <col min="12765" max="12773" width="7.28515625" style="12" customWidth="1"/>
    <col min="12774" max="12774" width="8.140625" style="12" customWidth="1"/>
    <col min="12775" max="12798" width="7.28515625" style="12" customWidth="1"/>
    <col min="12799" max="12847" width="0" style="12" hidden="1" customWidth="1"/>
    <col min="12848" max="12848" width="13.28515625" style="12" customWidth="1"/>
    <col min="12849" max="12850" width="8.7109375" style="12"/>
    <col min="12851" max="12861" width="0" style="12" hidden="1" customWidth="1"/>
    <col min="12862" max="12862" width="8.7109375" style="12"/>
    <col min="12863" max="12863" width="7.7109375" style="12" bestFit="1" customWidth="1"/>
    <col min="12864" max="12864" width="45.7109375" style="12" customWidth="1"/>
    <col min="12865" max="12865" width="16.42578125" style="12" customWidth="1"/>
    <col min="12866" max="12866" width="22.140625" style="12" customWidth="1"/>
    <col min="12867" max="12867" width="20.140625" style="12" customWidth="1"/>
    <col min="12868" max="12868" width="21.7109375" style="12" customWidth="1"/>
    <col min="12869" max="12869" width="16" style="12" customWidth="1"/>
    <col min="12870" max="12870" width="18.42578125" style="12" customWidth="1"/>
    <col min="12871" max="12871" width="21.7109375" style="12" customWidth="1"/>
    <col min="12872" max="12872" width="13.28515625" style="12" customWidth="1"/>
    <col min="12873" max="12873" width="28.28515625" style="12" customWidth="1"/>
    <col min="12874" max="12874" width="4.7109375" style="12" customWidth="1"/>
    <col min="12875" max="12875" width="7.7109375" style="12" bestFit="1" customWidth="1"/>
    <col min="12876" max="12876" width="45.7109375" style="12" customWidth="1"/>
    <col min="12877" max="12877" width="16.42578125" style="12" customWidth="1"/>
    <col min="12878" max="12878" width="22.140625" style="12" customWidth="1"/>
    <col min="12879" max="12879" width="20.140625" style="12" customWidth="1"/>
    <col min="12880" max="12880" width="21.7109375" style="12" customWidth="1"/>
    <col min="12881" max="12881" width="16" style="12" customWidth="1"/>
    <col min="12882" max="12882" width="18.42578125" style="12" customWidth="1"/>
    <col min="12883" max="12883" width="21.7109375" style="12" customWidth="1"/>
    <col min="12884" max="12884" width="13.28515625" style="12" customWidth="1"/>
    <col min="12885" max="12885" width="28.28515625" style="12" customWidth="1"/>
    <col min="12886" max="12909" width="0" style="12" hidden="1" customWidth="1"/>
    <col min="12910" max="12912" width="8.7109375" style="12"/>
    <col min="12913" max="12913" width="21" style="12" customWidth="1"/>
    <col min="12914" max="13002" width="8.7109375" style="12"/>
    <col min="13003" max="13003" width="30.85546875" style="12" customWidth="1"/>
    <col min="13004" max="13004" width="17.28515625" style="12" customWidth="1"/>
    <col min="13005" max="13006" width="0" style="12" hidden="1" customWidth="1"/>
    <col min="13007" max="13007" width="36.28515625" style="12" customWidth="1"/>
    <col min="13008" max="13019" width="7.28515625" style="12" customWidth="1"/>
    <col min="13020" max="13020" width="7.7109375" style="12" customWidth="1"/>
    <col min="13021" max="13029" width="7.28515625" style="12" customWidth="1"/>
    <col min="13030" max="13030" width="8.140625" style="12" customWidth="1"/>
    <col min="13031" max="13054" width="7.28515625" style="12" customWidth="1"/>
    <col min="13055" max="13103" width="0" style="12" hidden="1" customWidth="1"/>
    <col min="13104" max="13104" width="13.28515625" style="12" customWidth="1"/>
    <col min="13105" max="13106" width="8.7109375" style="12"/>
    <col min="13107" max="13117" width="0" style="12" hidden="1" customWidth="1"/>
    <col min="13118" max="13118" width="8.7109375" style="12"/>
    <col min="13119" max="13119" width="7.7109375" style="12" bestFit="1" customWidth="1"/>
    <col min="13120" max="13120" width="45.7109375" style="12" customWidth="1"/>
    <col min="13121" max="13121" width="16.42578125" style="12" customWidth="1"/>
    <col min="13122" max="13122" width="22.140625" style="12" customWidth="1"/>
    <col min="13123" max="13123" width="20.140625" style="12" customWidth="1"/>
    <col min="13124" max="13124" width="21.7109375" style="12" customWidth="1"/>
    <col min="13125" max="13125" width="16" style="12" customWidth="1"/>
    <col min="13126" max="13126" width="18.42578125" style="12" customWidth="1"/>
    <col min="13127" max="13127" width="21.7109375" style="12" customWidth="1"/>
    <col min="13128" max="13128" width="13.28515625" style="12" customWidth="1"/>
    <col min="13129" max="13129" width="28.28515625" style="12" customWidth="1"/>
    <col min="13130" max="13130" width="4.7109375" style="12" customWidth="1"/>
    <col min="13131" max="13131" width="7.7109375" style="12" bestFit="1" customWidth="1"/>
    <col min="13132" max="13132" width="45.7109375" style="12" customWidth="1"/>
    <col min="13133" max="13133" width="16.42578125" style="12" customWidth="1"/>
    <col min="13134" max="13134" width="22.140625" style="12" customWidth="1"/>
    <col min="13135" max="13135" width="20.140625" style="12" customWidth="1"/>
    <col min="13136" max="13136" width="21.7109375" style="12" customWidth="1"/>
    <col min="13137" max="13137" width="16" style="12" customWidth="1"/>
    <col min="13138" max="13138" width="18.42578125" style="12" customWidth="1"/>
    <col min="13139" max="13139" width="21.7109375" style="12" customWidth="1"/>
    <col min="13140" max="13140" width="13.28515625" style="12" customWidth="1"/>
    <col min="13141" max="13141" width="28.28515625" style="12" customWidth="1"/>
    <col min="13142" max="13165" width="0" style="12" hidden="1" customWidth="1"/>
    <col min="13166" max="13168" width="8.7109375" style="12"/>
    <col min="13169" max="13169" width="21" style="12" customWidth="1"/>
    <col min="13170" max="13258" width="8.7109375" style="12"/>
    <col min="13259" max="13259" width="30.85546875" style="12" customWidth="1"/>
    <col min="13260" max="13260" width="17.28515625" style="12" customWidth="1"/>
    <col min="13261" max="13262" width="0" style="12" hidden="1" customWidth="1"/>
    <col min="13263" max="13263" width="36.28515625" style="12" customWidth="1"/>
    <col min="13264" max="13275" width="7.28515625" style="12" customWidth="1"/>
    <col min="13276" max="13276" width="7.7109375" style="12" customWidth="1"/>
    <col min="13277" max="13285" width="7.28515625" style="12" customWidth="1"/>
    <col min="13286" max="13286" width="8.140625" style="12" customWidth="1"/>
    <col min="13287" max="13310" width="7.28515625" style="12" customWidth="1"/>
    <col min="13311" max="13359" width="0" style="12" hidden="1" customWidth="1"/>
    <col min="13360" max="13360" width="13.28515625" style="12" customWidth="1"/>
    <col min="13361" max="13362" width="8.7109375" style="12"/>
    <col min="13363" max="13373" width="0" style="12" hidden="1" customWidth="1"/>
    <col min="13374" max="13374" width="8.7109375" style="12"/>
    <col min="13375" max="13375" width="7.7109375" style="12" bestFit="1" customWidth="1"/>
    <col min="13376" max="13376" width="45.7109375" style="12" customWidth="1"/>
    <col min="13377" max="13377" width="16.42578125" style="12" customWidth="1"/>
    <col min="13378" max="13378" width="22.140625" style="12" customWidth="1"/>
    <col min="13379" max="13379" width="20.140625" style="12" customWidth="1"/>
    <col min="13380" max="13380" width="21.7109375" style="12" customWidth="1"/>
    <col min="13381" max="13381" width="16" style="12" customWidth="1"/>
    <col min="13382" max="13382" width="18.42578125" style="12" customWidth="1"/>
    <col min="13383" max="13383" width="21.7109375" style="12" customWidth="1"/>
    <col min="13384" max="13384" width="13.28515625" style="12" customWidth="1"/>
    <col min="13385" max="13385" width="28.28515625" style="12" customWidth="1"/>
    <col min="13386" max="13386" width="4.7109375" style="12" customWidth="1"/>
    <col min="13387" max="13387" width="7.7109375" style="12" bestFit="1" customWidth="1"/>
    <col min="13388" max="13388" width="45.7109375" style="12" customWidth="1"/>
    <col min="13389" max="13389" width="16.42578125" style="12" customWidth="1"/>
    <col min="13390" max="13390" width="22.140625" style="12" customWidth="1"/>
    <col min="13391" max="13391" width="20.140625" style="12" customWidth="1"/>
    <col min="13392" max="13392" width="21.7109375" style="12" customWidth="1"/>
    <col min="13393" max="13393" width="16" style="12" customWidth="1"/>
    <col min="13394" max="13394" width="18.42578125" style="12" customWidth="1"/>
    <col min="13395" max="13395" width="21.7109375" style="12" customWidth="1"/>
    <col min="13396" max="13396" width="13.28515625" style="12" customWidth="1"/>
    <col min="13397" max="13397" width="28.28515625" style="12" customWidth="1"/>
    <col min="13398" max="13421" width="0" style="12" hidden="1" customWidth="1"/>
    <col min="13422" max="13424" width="8.7109375" style="12"/>
    <col min="13425" max="13425" width="21" style="12" customWidth="1"/>
    <col min="13426" max="13514" width="8.7109375" style="12"/>
    <col min="13515" max="13515" width="30.85546875" style="12" customWidth="1"/>
    <col min="13516" max="13516" width="17.28515625" style="12" customWidth="1"/>
    <col min="13517" max="13518" width="0" style="12" hidden="1" customWidth="1"/>
    <col min="13519" max="13519" width="36.28515625" style="12" customWidth="1"/>
    <col min="13520" max="13531" width="7.28515625" style="12" customWidth="1"/>
    <col min="13532" max="13532" width="7.7109375" style="12" customWidth="1"/>
    <col min="13533" max="13541" width="7.28515625" style="12" customWidth="1"/>
    <col min="13542" max="13542" width="8.140625" style="12" customWidth="1"/>
    <col min="13543" max="13566" width="7.28515625" style="12" customWidth="1"/>
    <col min="13567" max="13615" width="0" style="12" hidden="1" customWidth="1"/>
    <col min="13616" max="13616" width="13.28515625" style="12" customWidth="1"/>
    <col min="13617" max="13618" width="8.7109375" style="12"/>
    <col min="13619" max="13629" width="0" style="12" hidden="1" customWidth="1"/>
    <col min="13630" max="13630" width="8.7109375" style="12"/>
    <col min="13631" max="13631" width="7.7109375" style="12" bestFit="1" customWidth="1"/>
    <col min="13632" max="13632" width="45.7109375" style="12" customWidth="1"/>
    <col min="13633" max="13633" width="16.42578125" style="12" customWidth="1"/>
    <col min="13634" max="13634" width="22.140625" style="12" customWidth="1"/>
    <col min="13635" max="13635" width="20.140625" style="12" customWidth="1"/>
    <col min="13636" max="13636" width="21.7109375" style="12" customWidth="1"/>
    <col min="13637" max="13637" width="16" style="12" customWidth="1"/>
    <col min="13638" max="13638" width="18.42578125" style="12" customWidth="1"/>
    <col min="13639" max="13639" width="21.7109375" style="12" customWidth="1"/>
    <col min="13640" max="13640" width="13.28515625" style="12" customWidth="1"/>
    <col min="13641" max="13641" width="28.28515625" style="12" customWidth="1"/>
    <col min="13642" max="13642" width="4.7109375" style="12" customWidth="1"/>
    <col min="13643" max="13643" width="7.7109375" style="12" bestFit="1" customWidth="1"/>
    <col min="13644" max="13644" width="45.7109375" style="12" customWidth="1"/>
    <col min="13645" max="13645" width="16.42578125" style="12" customWidth="1"/>
    <col min="13646" max="13646" width="22.140625" style="12" customWidth="1"/>
    <col min="13647" max="13647" width="20.140625" style="12" customWidth="1"/>
    <col min="13648" max="13648" width="21.7109375" style="12" customWidth="1"/>
    <col min="13649" max="13649" width="16" style="12" customWidth="1"/>
    <col min="13650" max="13650" width="18.42578125" style="12" customWidth="1"/>
    <col min="13651" max="13651" width="21.7109375" style="12" customWidth="1"/>
    <col min="13652" max="13652" width="13.28515625" style="12" customWidth="1"/>
    <col min="13653" max="13653" width="28.28515625" style="12" customWidth="1"/>
    <col min="13654" max="13677" width="0" style="12" hidden="1" customWidth="1"/>
    <col min="13678" max="13680" width="8.7109375" style="12"/>
    <col min="13681" max="13681" width="21" style="12" customWidth="1"/>
    <col min="13682" max="13770" width="8.7109375" style="12"/>
    <col min="13771" max="13771" width="30.85546875" style="12" customWidth="1"/>
    <col min="13772" max="13772" width="17.28515625" style="12" customWidth="1"/>
    <col min="13773" max="13774" width="0" style="12" hidden="1" customWidth="1"/>
    <col min="13775" max="13775" width="36.28515625" style="12" customWidth="1"/>
    <col min="13776" max="13787" width="7.28515625" style="12" customWidth="1"/>
    <col min="13788" max="13788" width="7.7109375" style="12" customWidth="1"/>
    <col min="13789" max="13797" width="7.28515625" style="12" customWidth="1"/>
    <col min="13798" max="13798" width="8.140625" style="12" customWidth="1"/>
    <col min="13799" max="13822" width="7.28515625" style="12" customWidth="1"/>
    <col min="13823" max="13871" width="0" style="12" hidden="1" customWidth="1"/>
    <col min="13872" max="13872" width="13.28515625" style="12" customWidth="1"/>
    <col min="13873" max="13874" width="8.7109375" style="12"/>
    <col min="13875" max="13885" width="0" style="12" hidden="1" customWidth="1"/>
    <col min="13886" max="13886" width="8.7109375" style="12"/>
    <col min="13887" max="13887" width="7.7109375" style="12" bestFit="1" customWidth="1"/>
    <col min="13888" max="13888" width="45.7109375" style="12" customWidth="1"/>
    <col min="13889" max="13889" width="16.42578125" style="12" customWidth="1"/>
    <col min="13890" max="13890" width="22.140625" style="12" customWidth="1"/>
    <col min="13891" max="13891" width="20.140625" style="12" customWidth="1"/>
    <col min="13892" max="13892" width="21.7109375" style="12" customWidth="1"/>
    <col min="13893" max="13893" width="16" style="12" customWidth="1"/>
    <col min="13894" max="13894" width="18.42578125" style="12" customWidth="1"/>
    <col min="13895" max="13895" width="21.7109375" style="12" customWidth="1"/>
    <col min="13896" max="13896" width="13.28515625" style="12" customWidth="1"/>
    <col min="13897" max="13897" width="28.28515625" style="12" customWidth="1"/>
    <col min="13898" max="13898" width="4.7109375" style="12" customWidth="1"/>
    <col min="13899" max="13899" width="7.7109375" style="12" bestFit="1" customWidth="1"/>
    <col min="13900" max="13900" width="45.7109375" style="12" customWidth="1"/>
    <col min="13901" max="13901" width="16.42578125" style="12" customWidth="1"/>
    <col min="13902" max="13902" width="22.140625" style="12" customWidth="1"/>
    <col min="13903" max="13903" width="20.140625" style="12" customWidth="1"/>
    <col min="13904" max="13904" width="21.7109375" style="12" customWidth="1"/>
    <col min="13905" max="13905" width="16" style="12" customWidth="1"/>
    <col min="13906" max="13906" width="18.42578125" style="12" customWidth="1"/>
    <col min="13907" max="13907" width="21.7109375" style="12" customWidth="1"/>
    <col min="13908" max="13908" width="13.28515625" style="12" customWidth="1"/>
    <col min="13909" max="13909" width="28.28515625" style="12" customWidth="1"/>
    <col min="13910" max="13933" width="0" style="12" hidden="1" customWidth="1"/>
    <col min="13934" max="13936" width="8.7109375" style="12"/>
    <col min="13937" max="13937" width="21" style="12" customWidth="1"/>
    <col min="13938" max="14026" width="8.7109375" style="12"/>
    <col min="14027" max="14027" width="30.85546875" style="12" customWidth="1"/>
    <col min="14028" max="14028" width="17.28515625" style="12" customWidth="1"/>
    <col min="14029" max="14030" width="0" style="12" hidden="1" customWidth="1"/>
    <col min="14031" max="14031" width="36.28515625" style="12" customWidth="1"/>
    <col min="14032" max="14043" width="7.28515625" style="12" customWidth="1"/>
    <col min="14044" max="14044" width="7.7109375" style="12" customWidth="1"/>
    <col min="14045" max="14053" width="7.28515625" style="12" customWidth="1"/>
    <col min="14054" max="14054" width="8.140625" style="12" customWidth="1"/>
    <col min="14055" max="14078" width="7.28515625" style="12" customWidth="1"/>
    <col min="14079" max="14127" width="0" style="12" hidden="1" customWidth="1"/>
    <col min="14128" max="14128" width="13.28515625" style="12" customWidth="1"/>
    <col min="14129" max="14130" width="8.7109375" style="12"/>
    <col min="14131" max="14141" width="0" style="12" hidden="1" customWidth="1"/>
    <col min="14142" max="14142" width="8.7109375" style="12"/>
    <col min="14143" max="14143" width="7.7109375" style="12" bestFit="1" customWidth="1"/>
    <col min="14144" max="14144" width="45.7109375" style="12" customWidth="1"/>
    <col min="14145" max="14145" width="16.42578125" style="12" customWidth="1"/>
    <col min="14146" max="14146" width="22.140625" style="12" customWidth="1"/>
    <col min="14147" max="14147" width="20.140625" style="12" customWidth="1"/>
    <col min="14148" max="14148" width="21.7109375" style="12" customWidth="1"/>
    <col min="14149" max="14149" width="16" style="12" customWidth="1"/>
    <col min="14150" max="14150" width="18.42578125" style="12" customWidth="1"/>
    <col min="14151" max="14151" width="21.7109375" style="12" customWidth="1"/>
    <col min="14152" max="14152" width="13.28515625" style="12" customWidth="1"/>
    <col min="14153" max="14153" width="28.28515625" style="12" customWidth="1"/>
    <col min="14154" max="14154" width="4.7109375" style="12" customWidth="1"/>
    <col min="14155" max="14155" width="7.7109375" style="12" bestFit="1" customWidth="1"/>
    <col min="14156" max="14156" width="45.7109375" style="12" customWidth="1"/>
    <col min="14157" max="14157" width="16.42578125" style="12" customWidth="1"/>
    <col min="14158" max="14158" width="22.140625" style="12" customWidth="1"/>
    <col min="14159" max="14159" width="20.140625" style="12" customWidth="1"/>
    <col min="14160" max="14160" width="21.7109375" style="12" customWidth="1"/>
    <col min="14161" max="14161" width="16" style="12" customWidth="1"/>
    <col min="14162" max="14162" width="18.42578125" style="12" customWidth="1"/>
    <col min="14163" max="14163" width="21.7109375" style="12" customWidth="1"/>
    <col min="14164" max="14164" width="13.28515625" style="12" customWidth="1"/>
    <col min="14165" max="14165" width="28.28515625" style="12" customWidth="1"/>
    <col min="14166" max="14189" width="0" style="12" hidden="1" customWidth="1"/>
    <col min="14190" max="14192" width="8.7109375" style="12"/>
    <col min="14193" max="14193" width="21" style="12" customWidth="1"/>
    <col min="14194" max="14282" width="8.7109375" style="12"/>
    <col min="14283" max="14283" width="30.85546875" style="12" customWidth="1"/>
    <col min="14284" max="14284" width="17.28515625" style="12" customWidth="1"/>
    <col min="14285" max="14286" width="0" style="12" hidden="1" customWidth="1"/>
    <col min="14287" max="14287" width="36.28515625" style="12" customWidth="1"/>
    <col min="14288" max="14299" width="7.28515625" style="12" customWidth="1"/>
    <col min="14300" max="14300" width="7.7109375" style="12" customWidth="1"/>
    <col min="14301" max="14309" width="7.28515625" style="12" customWidth="1"/>
    <col min="14310" max="14310" width="8.140625" style="12" customWidth="1"/>
    <col min="14311" max="14334" width="7.28515625" style="12" customWidth="1"/>
    <col min="14335" max="14383" width="0" style="12" hidden="1" customWidth="1"/>
    <col min="14384" max="14384" width="13.28515625" style="12" customWidth="1"/>
    <col min="14385" max="14386" width="8.7109375" style="12"/>
    <col min="14387" max="14397" width="0" style="12" hidden="1" customWidth="1"/>
    <col min="14398" max="14398" width="8.7109375" style="12"/>
    <col min="14399" max="14399" width="7.7109375" style="12" bestFit="1" customWidth="1"/>
    <col min="14400" max="14400" width="45.7109375" style="12" customWidth="1"/>
    <col min="14401" max="14401" width="16.42578125" style="12" customWidth="1"/>
    <col min="14402" max="14402" width="22.140625" style="12" customWidth="1"/>
    <col min="14403" max="14403" width="20.140625" style="12" customWidth="1"/>
    <col min="14404" max="14404" width="21.7109375" style="12" customWidth="1"/>
    <col min="14405" max="14405" width="16" style="12" customWidth="1"/>
    <col min="14406" max="14406" width="18.42578125" style="12" customWidth="1"/>
    <col min="14407" max="14407" width="21.7109375" style="12" customWidth="1"/>
    <col min="14408" max="14408" width="13.28515625" style="12" customWidth="1"/>
    <col min="14409" max="14409" width="28.28515625" style="12" customWidth="1"/>
    <col min="14410" max="14410" width="4.7109375" style="12" customWidth="1"/>
    <col min="14411" max="14411" width="7.7109375" style="12" bestFit="1" customWidth="1"/>
    <col min="14412" max="14412" width="45.7109375" style="12" customWidth="1"/>
    <col min="14413" max="14413" width="16.42578125" style="12" customWidth="1"/>
    <col min="14414" max="14414" width="22.140625" style="12" customWidth="1"/>
    <col min="14415" max="14415" width="20.140625" style="12" customWidth="1"/>
    <col min="14416" max="14416" width="21.7109375" style="12" customWidth="1"/>
    <col min="14417" max="14417" width="16" style="12" customWidth="1"/>
    <col min="14418" max="14418" width="18.42578125" style="12" customWidth="1"/>
    <col min="14419" max="14419" width="21.7109375" style="12" customWidth="1"/>
    <col min="14420" max="14420" width="13.28515625" style="12" customWidth="1"/>
    <col min="14421" max="14421" width="28.28515625" style="12" customWidth="1"/>
    <col min="14422" max="14445" width="0" style="12" hidden="1" customWidth="1"/>
    <col min="14446" max="14448" width="8.7109375" style="12"/>
    <col min="14449" max="14449" width="21" style="12" customWidth="1"/>
    <col min="14450" max="14538" width="8.7109375" style="12"/>
    <col min="14539" max="14539" width="30.85546875" style="12" customWidth="1"/>
    <col min="14540" max="14540" width="17.28515625" style="12" customWidth="1"/>
    <col min="14541" max="14542" width="0" style="12" hidden="1" customWidth="1"/>
    <col min="14543" max="14543" width="36.28515625" style="12" customWidth="1"/>
    <col min="14544" max="14555" width="7.28515625" style="12" customWidth="1"/>
    <col min="14556" max="14556" width="7.7109375" style="12" customWidth="1"/>
    <col min="14557" max="14565" width="7.28515625" style="12" customWidth="1"/>
    <col min="14566" max="14566" width="8.140625" style="12" customWidth="1"/>
    <col min="14567" max="14590" width="7.28515625" style="12" customWidth="1"/>
    <col min="14591" max="14639" width="0" style="12" hidden="1" customWidth="1"/>
    <col min="14640" max="14640" width="13.28515625" style="12" customWidth="1"/>
    <col min="14641" max="14642" width="8.7109375" style="12"/>
    <col min="14643" max="14653" width="0" style="12" hidden="1" customWidth="1"/>
    <col min="14654" max="14654" width="8.7109375" style="12"/>
    <col min="14655" max="14655" width="7.7109375" style="12" bestFit="1" customWidth="1"/>
    <col min="14656" max="14656" width="45.7109375" style="12" customWidth="1"/>
    <col min="14657" max="14657" width="16.42578125" style="12" customWidth="1"/>
    <col min="14658" max="14658" width="22.140625" style="12" customWidth="1"/>
    <col min="14659" max="14659" width="20.140625" style="12" customWidth="1"/>
    <col min="14660" max="14660" width="21.7109375" style="12" customWidth="1"/>
    <col min="14661" max="14661" width="16" style="12" customWidth="1"/>
    <col min="14662" max="14662" width="18.42578125" style="12" customWidth="1"/>
    <col min="14663" max="14663" width="21.7109375" style="12" customWidth="1"/>
    <col min="14664" max="14664" width="13.28515625" style="12" customWidth="1"/>
    <col min="14665" max="14665" width="28.28515625" style="12" customWidth="1"/>
    <col min="14666" max="14666" width="4.7109375" style="12" customWidth="1"/>
    <col min="14667" max="14667" width="7.7109375" style="12" bestFit="1" customWidth="1"/>
    <col min="14668" max="14668" width="45.7109375" style="12" customWidth="1"/>
    <col min="14669" max="14669" width="16.42578125" style="12" customWidth="1"/>
    <col min="14670" max="14670" width="22.140625" style="12" customWidth="1"/>
    <col min="14671" max="14671" width="20.140625" style="12" customWidth="1"/>
    <col min="14672" max="14672" width="21.7109375" style="12" customWidth="1"/>
    <col min="14673" max="14673" width="16" style="12" customWidth="1"/>
    <col min="14674" max="14674" width="18.42578125" style="12" customWidth="1"/>
    <col min="14675" max="14675" width="21.7109375" style="12" customWidth="1"/>
    <col min="14676" max="14676" width="13.28515625" style="12" customWidth="1"/>
    <col min="14677" max="14677" width="28.28515625" style="12" customWidth="1"/>
    <col min="14678" max="14701" width="0" style="12" hidden="1" customWidth="1"/>
    <col min="14702" max="14704" width="8.7109375" style="12"/>
    <col min="14705" max="14705" width="21" style="12" customWidth="1"/>
    <col min="14706" max="14794" width="8.7109375" style="12"/>
    <col min="14795" max="14795" width="30.85546875" style="12" customWidth="1"/>
    <col min="14796" max="14796" width="17.28515625" style="12" customWidth="1"/>
    <col min="14797" max="14798" width="0" style="12" hidden="1" customWidth="1"/>
    <col min="14799" max="14799" width="36.28515625" style="12" customWidth="1"/>
    <col min="14800" max="14811" width="7.28515625" style="12" customWidth="1"/>
    <col min="14812" max="14812" width="7.7109375" style="12" customWidth="1"/>
    <col min="14813" max="14821" width="7.28515625" style="12" customWidth="1"/>
    <col min="14822" max="14822" width="8.140625" style="12" customWidth="1"/>
    <col min="14823" max="14846" width="7.28515625" style="12" customWidth="1"/>
    <col min="14847" max="14895" width="0" style="12" hidden="1" customWidth="1"/>
    <col min="14896" max="14896" width="13.28515625" style="12" customWidth="1"/>
    <col min="14897" max="14898" width="8.7109375" style="12"/>
    <col min="14899" max="14909" width="0" style="12" hidden="1" customWidth="1"/>
    <col min="14910" max="14910" width="8.7109375" style="12"/>
    <col min="14911" max="14911" width="7.7109375" style="12" bestFit="1" customWidth="1"/>
    <col min="14912" max="14912" width="45.7109375" style="12" customWidth="1"/>
    <col min="14913" max="14913" width="16.42578125" style="12" customWidth="1"/>
    <col min="14914" max="14914" width="22.140625" style="12" customWidth="1"/>
    <col min="14915" max="14915" width="20.140625" style="12" customWidth="1"/>
    <col min="14916" max="14916" width="21.7109375" style="12" customWidth="1"/>
    <col min="14917" max="14917" width="16" style="12" customWidth="1"/>
    <col min="14918" max="14918" width="18.42578125" style="12" customWidth="1"/>
    <col min="14919" max="14919" width="21.7109375" style="12" customWidth="1"/>
    <col min="14920" max="14920" width="13.28515625" style="12" customWidth="1"/>
    <col min="14921" max="14921" width="28.28515625" style="12" customWidth="1"/>
    <col min="14922" max="14922" width="4.7109375" style="12" customWidth="1"/>
    <col min="14923" max="14923" width="7.7109375" style="12" bestFit="1" customWidth="1"/>
    <col min="14924" max="14924" width="45.7109375" style="12" customWidth="1"/>
    <col min="14925" max="14925" width="16.42578125" style="12" customWidth="1"/>
    <col min="14926" max="14926" width="22.140625" style="12" customWidth="1"/>
    <col min="14927" max="14927" width="20.140625" style="12" customWidth="1"/>
    <col min="14928" max="14928" width="21.7109375" style="12" customWidth="1"/>
    <col min="14929" max="14929" width="16" style="12" customWidth="1"/>
    <col min="14930" max="14930" width="18.42578125" style="12" customWidth="1"/>
    <col min="14931" max="14931" width="21.7109375" style="12" customWidth="1"/>
    <col min="14932" max="14932" width="13.28515625" style="12" customWidth="1"/>
    <col min="14933" max="14933" width="28.28515625" style="12" customWidth="1"/>
    <col min="14934" max="14957" width="0" style="12" hidden="1" customWidth="1"/>
    <col min="14958" max="14960" width="8.7109375" style="12"/>
    <col min="14961" max="14961" width="21" style="12" customWidth="1"/>
    <col min="14962" max="15050" width="8.7109375" style="12"/>
    <col min="15051" max="15051" width="30.85546875" style="12" customWidth="1"/>
    <col min="15052" max="15052" width="17.28515625" style="12" customWidth="1"/>
    <col min="15053" max="15054" width="0" style="12" hidden="1" customWidth="1"/>
    <col min="15055" max="15055" width="36.28515625" style="12" customWidth="1"/>
    <col min="15056" max="15067" width="7.28515625" style="12" customWidth="1"/>
    <col min="15068" max="15068" width="7.7109375" style="12" customWidth="1"/>
    <col min="15069" max="15077" width="7.28515625" style="12" customWidth="1"/>
    <col min="15078" max="15078" width="8.140625" style="12" customWidth="1"/>
    <col min="15079" max="15102" width="7.28515625" style="12" customWidth="1"/>
    <col min="15103" max="15151" width="0" style="12" hidden="1" customWidth="1"/>
    <col min="15152" max="15152" width="13.28515625" style="12" customWidth="1"/>
    <col min="15153" max="15154" width="8.7109375" style="12"/>
    <col min="15155" max="15165" width="0" style="12" hidden="1" customWidth="1"/>
    <col min="15166" max="15166" width="8.7109375" style="12"/>
    <col min="15167" max="15167" width="7.7109375" style="12" bestFit="1" customWidth="1"/>
    <col min="15168" max="15168" width="45.7109375" style="12" customWidth="1"/>
    <col min="15169" max="15169" width="16.42578125" style="12" customWidth="1"/>
    <col min="15170" max="15170" width="22.140625" style="12" customWidth="1"/>
    <col min="15171" max="15171" width="20.140625" style="12" customWidth="1"/>
    <col min="15172" max="15172" width="21.7109375" style="12" customWidth="1"/>
    <col min="15173" max="15173" width="16" style="12" customWidth="1"/>
    <col min="15174" max="15174" width="18.42578125" style="12" customWidth="1"/>
    <col min="15175" max="15175" width="21.7109375" style="12" customWidth="1"/>
    <col min="15176" max="15176" width="13.28515625" style="12" customWidth="1"/>
    <col min="15177" max="15177" width="28.28515625" style="12" customWidth="1"/>
    <col min="15178" max="15178" width="4.7109375" style="12" customWidth="1"/>
    <col min="15179" max="15179" width="7.7109375" style="12" bestFit="1" customWidth="1"/>
    <col min="15180" max="15180" width="45.7109375" style="12" customWidth="1"/>
    <col min="15181" max="15181" width="16.42578125" style="12" customWidth="1"/>
    <col min="15182" max="15182" width="22.140625" style="12" customWidth="1"/>
    <col min="15183" max="15183" width="20.140625" style="12" customWidth="1"/>
    <col min="15184" max="15184" width="21.7109375" style="12" customWidth="1"/>
    <col min="15185" max="15185" width="16" style="12" customWidth="1"/>
    <col min="15186" max="15186" width="18.42578125" style="12" customWidth="1"/>
    <col min="15187" max="15187" width="21.7109375" style="12" customWidth="1"/>
    <col min="15188" max="15188" width="13.28515625" style="12" customWidth="1"/>
    <col min="15189" max="15189" width="28.28515625" style="12" customWidth="1"/>
    <col min="15190" max="15213" width="0" style="12" hidden="1" customWidth="1"/>
    <col min="15214" max="15216" width="8.7109375" style="12"/>
    <col min="15217" max="15217" width="21" style="12" customWidth="1"/>
    <col min="15218" max="15306" width="8.7109375" style="12"/>
    <col min="15307" max="15307" width="30.85546875" style="12" customWidth="1"/>
    <col min="15308" max="15308" width="17.28515625" style="12" customWidth="1"/>
    <col min="15309" max="15310" width="0" style="12" hidden="1" customWidth="1"/>
    <col min="15311" max="15311" width="36.28515625" style="12" customWidth="1"/>
    <col min="15312" max="15323" width="7.28515625" style="12" customWidth="1"/>
    <col min="15324" max="15324" width="7.7109375" style="12" customWidth="1"/>
    <col min="15325" max="15333" width="7.28515625" style="12" customWidth="1"/>
    <col min="15334" max="15334" width="8.140625" style="12" customWidth="1"/>
    <col min="15335" max="15358" width="7.28515625" style="12" customWidth="1"/>
    <col min="15359" max="15407" width="0" style="12" hidden="1" customWidth="1"/>
    <col min="15408" max="15408" width="13.28515625" style="12" customWidth="1"/>
    <col min="15409" max="15410" width="8.7109375" style="12"/>
    <col min="15411" max="15421" width="0" style="12" hidden="1" customWidth="1"/>
    <col min="15422" max="15422" width="8.7109375" style="12"/>
    <col min="15423" max="15423" width="7.7109375" style="12" bestFit="1" customWidth="1"/>
    <col min="15424" max="15424" width="45.7109375" style="12" customWidth="1"/>
    <col min="15425" max="15425" width="16.42578125" style="12" customWidth="1"/>
    <col min="15426" max="15426" width="22.140625" style="12" customWidth="1"/>
    <col min="15427" max="15427" width="20.140625" style="12" customWidth="1"/>
    <col min="15428" max="15428" width="21.7109375" style="12" customWidth="1"/>
    <col min="15429" max="15429" width="16" style="12" customWidth="1"/>
    <col min="15430" max="15430" width="18.42578125" style="12" customWidth="1"/>
    <col min="15431" max="15431" width="21.7109375" style="12" customWidth="1"/>
    <col min="15432" max="15432" width="13.28515625" style="12" customWidth="1"/>
    <col min="15433" max="15433" width="28.28515625" style="12" customWidth="1"/>
    <col min="15434" max="15434" width="4.7109375" style="12" customWidth="1"/>
    <col min="15435" max="15435" width="7.7109375" style="12" bestFit="1" customWidth="1"/>
    <col min="15436" max="15436" width="45.7109375" style="12" customWidth="1"/>
    <col min="15437" max="15437" width="16.42578125" style="12" customWidth="1"/>
    <col min="15438" max="15438" width="22.140625" style="12" customWidth="1"/>
    <col min="15439" max="15439" width="20.140625" style="12" customWidth="1"/>
    <col min="15440" max="15440" width="21.7109375" style="12" customWidth="1"/>
    <col min="15441" max="15441" width="16" style="12" customWidth="1"/>
    <col min="15442" max="15442" width="18.42578125" style="12" customWidth="1"/>
    <col min="15443" max="15443" width="21.7109375" style="12" customWidth="1"/>
    <col min="15444" max="15444" width="13.28515625" style="12" customWidth="1"/>
    <col min="15445" max="15445" width="28.28515625" style="12" customWidth="1"/>
    <col min="15446" max="15469" width="0" style="12" hidden="1" customWidth="1"/>
    <col min="15470" max="15472" width="8.7109375" style="12"/>
    <col min="15473" max="15473" width="21" style="12" customWidth="1"/>
    <col min="15474" max="15562" width="8.7109375" style="12"/>
    <col min="15563" max="15563" width="30.85546875" style="12" customWidth="1"/>
    <col min="15564" max="15564" width="17.28515625" style="12" customWidth="1"/>
    <col min="15565" max="15566" width="0" style="12" hidden="1" customWidth="1"/>
    <col min="15567" max="15567" width="36.28515625" style="12" customWidth="1"/>
    <col min="15568" max="15579" width="7.28515625" style="12" customWidth="1"/>
    <col min="15580" max="15580" width="7.7109375" style="12" customWidth="1"/>
    <col min="15581" max="15589" width="7.28515625" style="12" customWidth="1"/>
    <col min="15590" max="15590" width="8.140625" style="12" customWidth="1"/>
    <col min="15591" max="15614" width="7.28515625" style="12" customWidth="1"/>
    <col min="15615" max="15663" width="0" style="12" hidden="1" customWidth="1"/>
    <col min="15664" max="15664" width="13.28515625" style="12" customWidth="1"/>
    <col min="15665" max="15666" width="8.7109375" style="12"/>
    <col min="15667" max="15677" width="0" style="12" hidden="1" customWidth="1"/>
    <col min="15678" max="15678" width="8.7109375" style="12"/>
    <col min="15679" max="15679" width="7.7109375" style="12" bestFit="1" customWidth="1"/>
    <col min="15680" max="15680" width="45.7109375" style="12" customWidth="1"/>
    <col min="15681" max="15681" width="16.42578125" style="12" customWidth="1"/>
    <col min="15682" max="15682" width="22.140625" style="12" customWidth="1"/>
    <col min="15683" max="15683" width="20.140625" style="12" customWidth="1"/>
    <col min="15684" max="15684" width="21.7109375" style="12" customWidth="1"/>
    <col min="15685" max="15685" width="16" style="12" customWidth="1"/>
    <col min="15686" max="15686" width="18.42578125" style="12" customWidth="1"/>
    <col min="15687" max="15687" width="21.7109375" style="12" customWidth="1"/>
    <col min="15688" max="15688" width="13.28515625" style="12" customWidth="1"/>
    <col min="15689" max="15689" width="28.28515625" style="12" customWidth="1"/>
    <col min="15690" max="15690" width="4.7109375" style="12" customWidth="1"/>
    <col min="15691" max="15691" width="7.7109375" style="12" bestFit="1" customWidth="1"/>
    <col min="15692" max="15692" width="45.7109375" style="12" customWidth="1"/>
    <col min="15693" max="15693" width="16.42578125" style="12" customWidth="1"/>
    <col min="15694" max="15694" width="22.140625" style="12" customWidth="1"/>
    <col min="15695" max="15695" width="20.140625" style="12" customWidth="1"/>
    <col min="15696" max="15696" width="21.7109375" style="12" customWidth="1"/>
    <col min="15697" max="15697" width="16" style="12" customWidth="1"/>
    <col min="15698" max="15698" width="18.42578125" style="12" customWidth="1"/>
    <col min="15699" max="15699" width="21.7109375" style="12" customWidth="1"/>
    <col min="15700" max="15700" width="13.28515625" style="12" customWidth="1"/>
    <col min="15701" max="15701" width="28.28515625" style="12" customWidth="1"/>
    <col min="15702" max="15725" width="0" style="12" hidden="1" customWidth="1"/>
    <col min="15726" max="15728" width="8.7109375" style="12"/>
    <col min="15729" max="15729" width="21" style="12" customWidth="1"/>
    <col min="15730" max="15818" width="8.7109375" style="12"/>
    <col min="15819" max="15819" width="30.85546875" style="12" customWidth="1"/>
    <col min="15820" max="15820" width="17.28515625" style="12" customWidth="1"/>
    <col min="15821" max="15822" width="0" style="12" hidden="1" customWidth="1"/>
    <col min="15823" max="15823" width="36.28515625" style="12" customWidth="1"/>
    <col min="15824" max="15835" width="7.28515625" style="12" customWidth="1"/>
    <col min="15836" max="15836" width="7.7109375" style="12" customWidth="1"/>
    <col min="15837" max="15845" width="7.28515625" style="12" customWidth="1"/>
    <col min="15846" max="15846" width="8.140625" style="12" customWidth="1"/>
    <col min="15847" max="15870" width="7.28515625" style="12" customWidth="1"/>
    <col min="15871" max="15919" width="0" style="12" hidden="1" customWidth="1"/>
    <col min="15920" max="15920" width="13.28515625" style="12" customWidth="1"/>
    <col min="15921" max="15922" width="8.7109375" style="12"/>
    <col min="15923" max="15933" width="0" style="12" hidden="1" customWidth="1"/>
    <col min="15934" max="15934" width="8.7109375" style="12"/>
    <col min="15935" max="15935" width="7.7109375" style="12" bestFit="1" customWidth="1"/>
    <col min="15936" max="15936" width="45.7109375" style="12" customWidth="1"/>
    <col min="15937" max="15937" width="16.42578125" style="12" customWidth="1"/>
    <col min="15938" max="15938" width="22.140625" style="12" customWidth="1"/>
    <col min="15939" max="15939" width="20.140625" style="12" customWidth="1"/>
    <col min="15940" max="15940" width="21.7109375" style="12" customWidth="1"/>
    <col min="15941" max="15941" width="16" style="12" customWidth="1"/>
    <col min="15942" max="15942" width="18.42578125" style="12" customWidth="1"/>
    <col min="15943" max="15943" width="21.7109375" style="12" customWidth="1"/>
    <col min="15944" max="15944" width="13.28515625" style="12" customWidth="1"/>
    <col min="15945" max="15945" width="28.28515625" style="12" customWidth="1"/>
    <col min="15946" max="15946" width="4.7109375" style="12" customWidth="1"/>
    <col min="15947" max="15947" width="7.7109375" style="12" bestFit="1" customWidth="1"/>
    <col min="15948" max="15948" width="45.7109375" style="12" customWidth="1"/>
    <col min="15949" max="15949" width="16.42578125" style="12" customWidth="1"/>
    <col min="15950" max="15950" width="22.140625" style="12" customWidth="1"/>
    <col min="15951" max="15951" width="20.140625" style="12" customWidth="1"/>
    <col min="15952" max="15952" width="21.7109375" style="12" customWidth="1"/>
    <col min="15953" max="15953" width="16" style="12" customWidth="1"/>
    <col min="15954" max="15954" width="18.42578125" style="12" customWidth="1"/>
    <col min="15955" max="15955" width="21.7109375" style="12" customWidth="1"/>
    <col min="15956" max="15956" width="13.28515625" style="12" customWidth="1"/>
    <col min="15957" max="15957" width="28.28515625" style="12" customWidth="1"/>
    <col min="15958" max="15981" width="0" style="12" hidden="1" customWidth="1"/>
    <col min="15982" max="15984" width="8.7109375" style="12"/>
    <col min="15985" max="15985" width="21" style="12" customWidth="1"/>
    <col min="15986" max="16074" width="8.7109375" style="12"/>
    <col min="16075" max="16075" width="30.85546875" style="12" customWidth="1"/>
    <col min="16076" max="16076" width="17.28515625" style="12" customWidth="1"/>
    <col min="16077" max="16078" width="0" style="12" hidden="1" customWidth="1"/>
    <col min="16079" max="16079" width="36.28515625" style="12" customWidth="1"/>
    <col min="16080" max="16091" width="7.28515625" style="12" customWidth="1"/>
    <col min="16092" max="16092" width="7.7109375" style="12" customWidth="1"/>
    <col min="16093" max="16101" width="7.28515625" style="12" customWidth="1"/>
    <col min="16102" max="16102" width="8.140625" style="12" customWidth="1"/>
    <col min="16103" max="16126" width="7.28515625" style="12" customWidth="1"/>
    <col min="16127" max="16175" width="0" style="12" hidden="1" customWidth="1"/>
    <col min="16176" max="16176" width="13.28515625" style="12" customWidth="1"/>
    <col min="16177" max="16178" width="8.7109375" style="12"/>
    <col min="16179" max="16189" width="0" style="12" hidden="1" customWidth="1"/>
    <col min="16190" max="16190" width="8.7109375" style="12"/>
    <col min="16191" max="16191" width="7.7109375" style="12" bestFit="1" customWidth="1"/>
    <col min="16192" max="16192" width="45.7109375" style="12" customWidth="1"/>
    <col min="16193" max="16193" width="16.42578125" style="12" customWidth="1"/>
    <col min="16194" max="16194" width="22.140625" style="12" customWidth="1"/>
    <col min="16195" max="16195" width="20.140625" style="12" customWidth="1"/>
    <col min="16196" max="16196" width="21.7109375" style="12" customWidth="1"/>
    <col min="16197" max="16197" width="16" style="12" customWidth="1"/>
    <col min="16198" max="16198" width="18.42578125" style="12" customWidth="1"/>
    <col min="16199" max="16199" width="21.7109375" style="12" customWidth="1"/>
    <col min="16200" max="16200" width="13.28515625" style="12" customWidth="1"/>
    <col min="16201" max="16201" width="28.28515625" style="12" customWidth="1"/>
    <col min="16202" max="16202" width="4.7109375" style="12" customWidth="1"/>
    <col min="16203" max="16203" width="7.7109375" style="12" bestFit="1" customWidth="1"/>
    <col min="16204" max="16204" width="45.7109375" style="12" customWidth="1"/>
    <col min="16205" max="16205" width="16.42578125" style="12" customWidth="1"/>
    <col min="16206" max="16206" width="22.140625" style="12" customWidth="1"/>
    <col min="16207" max="16207" width="20.140625" style="12" customWidth="1"/>
    <col min="16208" max="16208" width="21.7109375" style="12" customWidth="1"/>
    <col min="16209" max="16209" width="16" style="12" customWidth="1"/>
    <col min="16210" max="16210" width="18.42578125" style="12" customWidth="1"/>
    <col min="16211" max="16211" width="21.7109375" style="12" customWidth="1"/>
    <col min="16212" max="16212" width="13.28515625" style="12" customWidth="1"/>
    <col min="16213" max="16213" width="28.28515625" style="12" customWidth="1"/>
    <col min="16214" max="16237" width="0" style="12" hidden="1" customWidth="1"/>
    <col min="16238" max="16240" width="8.7109375" style="12"/>
    <col min="16241" max="16241" width="21" style="12" customWidth="1"/>
    <col min="16242" max="16384" width="8.7109375" style="12"/>
  </cols>
  <sheetData>
    <row r="1" spans="1:144" ht="25.35" hidden="1" customHeight="1" x14ac:dyDescent="0.25"/>
    <row r="2" spans="1:144" ht="24.6" hidden="1" customHeight="1" x14ac:dyDescent="0.25">
      <c r="DF2" s="50" t="s">
        <v>65</v>
      </c>
      <c r="DG2" s="246" t="s">
        <v>64</v>
      </c>
      <c r="DH2" s="246"/>
      <c r="DV2" s="50" t="s">
        <v>65</v>
      </c>
      <c r="DW2" s="246" t="s">
        <v>64</v>
      </c>
      <c r="DX2" s="246"/>
      <c r="EJ2" s="50" t="s">
        <v>65</v>
      </c>
      <c r="EK2" s="246" t="s">
        <v>64</v>
      </c>
      <c r="EL2" s="246"/>
    </row>
    <row r="3" spans="1:144" ht="20.100000000000001" hidden="1" customHeight="1" x14ac:dyDescent="0.25">
      <c r="DF3" s="51" t="e">
        <f>#REF!</f>
        <v>#REF!</v>
      </c>
      <c r="DG3" s="52" t="s">
        <v>13</v>
      </c>
      <c r="DH3" s="53">
        <v>0.5</v>
      </c>
      <c r="DV3" s="51" t="e">
        <f>#REF!</f>
        <v>#REF!</v>
      </c>
      <c r="DW3" s="52" t="s">
        <v>13</v>
      </c>
      <c r="DX3" s="53">
        <v>0.5</v>
      </c>
      <c r="EJ3" s="51" t="e">
        <f>#REF!</f>
        <v>#REF!</v>
      </c>
      <c r="EK3" s="52" t="s">
        <v>13</v>
      </c>
      <c r="EL3" s="53">
        <v>0.5</v>
      </c>
    </row>
    <row r="4" spans="1:144" ht="20.100000000000001" hidden="1" customHeight="1" x14ac:dyDescent="0.25">
      <c r="DF4" s="51" t="e">
        <f>#REF!</f>
        <v>#REF!</v>
      </c>
      <c r="DG4" s="52" t="s">
        <v>66</v>
      </c>
      <c r="DH4" s="53">
        <v>0.5</v>
      </c>
      <c r="DV4" s="51" t="e">
        <f>#REF!</f>
        <v>#REF!</v>
      </c>
      <c r="DW4" s="52" t="s">
        <v>66</v>
      </c>
      <c r="DX4" s="53">
        <v>0.5</v>
      </c>
      <c r="EJ4" s="51" t="e">
        <f>#REF!</f>
        <v>#REF!</v>
      </c>
      <c r="EK4" s="52" t="s">
        <v>66</v>
      </c>
      <c r="EL4" s="53">
        <v>0.5</v>
      </c>
    </row>
    <row r="5" spans="1:144" ht="20.100000000000001" hidden="1" customHeight="1" x14ac:dyDescent="0.25">
      <c r="DA5" s="54"/>
      <c r="DB5" s="54"/>
      <c r="DC5" s="55"/>
      <c r="DQ5" s="54"/>
      <c r="DR5" s="54"/>
      <c r="DS5" s="55"/>
      <c r="EE5" s="54"/>
      <c r="EF5" s="54"/>
      <c r="EG5" s="55"/>
    </row>
    <row r="6" spans="1:144" ht="20.100000000000001" hidden="1" customHeight="1" x14ac:dyDescent="0.25">
      <c r="DA6" s="54"/>
      <c r="DB6" s="54"/>
      <c r="DC6" s="55"/>
      <c r="DQ6" s="54"/>
      <c r="DR6" s="54"/>
      <c r="DS6" s="55"/>
      <c r="EE6" s="54"/>
      <c r="EF6" s="54"/>
      <c r="EG6" s="55"/>
    </row>
    <row r="7" spans="1:144" ht="40.5" hidden="1" customHeight="1" x14ac:dyDescent="0.25"/>
    <row r="8" spans="1:144" ht="48.75" customHeight="1" x14ac:dyDescent="0.25">
      <c r="E8" s="56"/>
      <c r="F8" s="56"/>
      <c r="G8" s="56"/>
      <c r="H8" s="56"/>
      <c r="I8" s="56"/>
      <c r="J8" s="56"/>
      <c r="K8" s="56"/>
      <c r="L8" s="56"/>
      <c r="M8" s="56"/>
      <c r="N8" s="56"/>
      <c r="O8" s="56"/>
      <c r="P8" s="56"/>
      <c r="Q8" s="56"/>
      <c r="CI8" s="133"/>
      <c r="CX8" s="247" t="s">
        <v>161</v>
      </c>
      <c r="CY8" s="248"/>
      <c r="CZ8" s="248"/>
      <c r="DA8" s="248"/>
      <c r="DB8" s="248"/>
      <c r="DC8" s="248"/>
      <c r="DD8" s="248"/>
      <c r="DE8" s="248"/>
      <c r="DF8" s="248"/>
      <c r="DG8" s="248"/>
      <c r="DH8" s="249"/>
      <c r="DN8" s="247" t="s">
        <v>143</v>
      </c>
      <c r="DO8" s="248"/>
      <c r="DP8" s="248"/>
      <c r="DQ8" s="248"/>
      <c r="DR8" s="248"/>
      <c r="DS8" s="248"/>
      <c r="DT8" s="248"/>
      <c r="DU8" s="248"/>
      <c r="DV8" s="248"/>
      <c r="DW8" s="248"/>
      <c r="DX8" s="249"/>
      <c r="EB8" s="247" t="s">
        <v>146</v>
      </c>
      <c r="EC8" s="248"/>
      <c r="ED8" s="248"/>
      <c r="EE8" s="248"/>
      <c r="EF8" s="248"/>
      <c r="EG8" s="248"/>
      <c r="EH8" s="248"/>
      <c r="EI8" s="248"/>
      <c r="EJ8" s="248"/>
      <c r="EK8" s="248"/>
      <c r="EL8" s="249"/>
    </row>
    <row r="9" spans="1:144" ht="32.25" customHeight="1" x14ac:dyDescent="0.25">
      <c r="A9" s="253" t="s">
        <v>67</v>
      </c>
      <c r="B9" s="253" t="s">
        <v>68</v>
      </c>
      <c r="E9" s="56"/>
      <c r="F9" s="57">
        <f t="shared" ref="F9:BO9" si="0">F10</f>
        <v>45579</v>
      </c>
      <c r="G9" s="57">
        <f t="shared" si="0"/>
        <v>45580</v>
      </c>
      <c r="H9" s="57">
        <f t="shared" si="0"/>
        <v>45581</v>
      </c>
      <c r="I9" s="57">
        <f t="shared" si="0"/>
        <v>45582</v>
      </c>
      <c r="J9" s="57">
        <f t="shared" si="0"/>
        <v>45583</v>
      </c>
      <c r="K9" s="57">
        <f t="shared" si="0"/>
        <v>45584</v>
      </c>
      <c r="L9" s="57">
        <f t="shared" si="0"/>
        <v>45585</v>
      </c>
      <c r="M9" s="57">
        <f t="shared" si="0"/>
        <v>45586</v>
      </c>
      <c r="N9" s="57">
        <f t="shared" si="0"/>
        <v>45587</v>
      </c>
      <c r="O9" s="57">
        <f t="shared" si="0"/>
        <v>45588</v>
      </c>
      <c r="P9" s="57">
        <f t="shared" si="0"/>
        <v>45589</v>
      </c>
      <c r="Q9" s="57">
        <f t="shared" si="0"/>
        <v>45590</v>
      </c>
      <c r="R9" s="57">
        <f t="shared" si="0"/>
        <v>45591</v>
      </c>
      <c r="S9" s="57">
        <f t="shared" si="0"/>
        <v>45592</v>
      </c>
      <c r="T9" s="57">
        <f t="shared" si="0"/>
        <v>45593</v>
      </c>
      <c r="U9" s="57">
        <f t="shared" si="0"/>
        <v>45594</v>
      </c>
      <c r="V9" s="57">
        <f t="shared" si="0"/>
        <v>45595</v>
      </c>
      <c r="W9" s="57">
        <f t="shared" si="0"/>
        <v>45596</v>
      </c>
      <c r="X9" s="57">
        <f t="shared" si="0"/>
        <v>45597</v>
      </c>
      <c r="Y9" s="57">
        <f t="shared" si="0"/>
        <v>45598</v>
      </c>
      <c r="Z9" s="57">
        <f t="shared" si="0"/>
        <v>45599</v>
      </c>
      <c r="AA9" s="57">
        <f t="shared" si="0"/>
        <v>45600</v>
      </c>
      <c r="AB9" s="57">
        <f t="shared" si="0"/>
        <v>45601</v>
      </c>
      <c r="AC9" s="57">
        <f t="shared" si="0"/>
        <v>45602</v>
      </c>
      <c r="AD9" s="57">
        <f t="shared" si="0"/>
        <v>45603</v>
      </c>
      <c r="AE9" s="57">
        <f t="shared" si="0"/>
        <v>45604</v>
      </c>
      <c r="AF9" s="57">
        <f t="shared" si="0"/>
        <v>45605</v>
      </c>
      <c r="AG9" s="57">
        <f t="shared" si="0"/>
        <v>45606</v>
      </c>
      <c r="AH9" s="57">
        <f t="shared" si="0"/>
        <v>45607</v>
      </c>
      <c r="AI9" s="57">
        <f t="shared" si="0"/>
        <v>45608</v>
      </c>
      <c r="AJ9" s="57">
        <f t="shared" si="0"/>
        <v>45609</v>
      </c>
      <c r="AK9" s="57">
        <f t="shared" si="0"/>
        <v>45610</v>
      </c>
      <c r="AL9" s="57">
        <f t="shared" si="0"/>
        <v>45611</v>
      </c>
      <c r="AM9" s="57">
        <f t="shared" si="0"/>
        <v>45612</v>
      </c>
      <c r="AN9" s="57">
        <f t="shared" si="0"/>
        <v>45613</v>
      </c>
      <c r="AO9" s="57">
        <f t="shared" si="0"/>
        <v>45614</v>
      </c>
      <c r="AP9" s="57">
        <f t="shared" si="0"/>
        <v>45615</v>
      </c>
      <c r="AQ9" s="57">
        <f t="shared" si="0"/>
        <v>45616</v>
      </c>
      <c r="AR9" s="57">
        <f t="shared" si="0"/>
        <v>45617</v>
      </c>
      <c r="AS9" s="57">
        <f t="shared" si="0"/>
        <v>45618</v>
      </c>
      <c r="AT9" s="57">
        <f t="shared" si="0"/>
        <v>45619</v>
      </c>
      <c r="AU9" s="57">
        <f t="shared" si="0"/>
        <v>45620</v>
      </c>
      <c r="AV9" s="57">
        <f t="shared" si="0"/>
        <v>45621</v>
      </c>
      <c r="AW9" s="57">
        <f t="shared" si="0"/>
        <v>45622</v>
      </c>
      <c r="AX9" s="57">
        <f t="shared" si="0"/>
        <v>45623</v>
      </c>
      <c r="AY9" s="57">
        <f t="shared" si="0"/>
        <v>45624</v>
      </c>
      <c r="AZ9" s="57">
        <f t="shared" si="0"/>
        <v>45625</v>
      </c>
      <c r="BA9" s="57">
        <f t="shared" si="0"/>
        <v>45626</v>
      </c>
      <c r="BB9" s="57">
        <f t="shared" si="0"/>
        <v>45627</v>
      </c>
      <c r="BC9" s="57">
        <f t="shared" si="0"/>
        <v>45628</v>
      </c>
      <c r="BD9" s="57">
        <f t="shared" si="0"/>
        <v>45629</v>
      </c>
      <c r="BE9" s="57">
        <f t="shared" si="0"/>
        <v>45630</v>
      </c>
      <c r="BF9" s="57">
        <f t="shared" si="0"/>
        <v>45631</v>
      </c>
      <c r="BG9" s="57">
        <f t="shared" si="0"/>
        <v>45632</v>
      </c>
      <c r="BH9" s="57">
        <f t="shared" si="0"/>
        <v>45633</v>
      </c>
      <c r="BI9" s="57">
        <f t="shared" si="0"/>
        <v>45634</v>
      </c>
      <c r="BJ9" s="57">
        <f t="shared" si="0"/>
        <v>45635</v>
      </c>
      <c r="BK9" s="57">
        <f t="shared" si="0"/>
        <v>45636</v>
      </c>
      <c r="BL9" s="57">
        <f t="shared" si="0"/>
        <v>45637</v>
      </c>
      <c r="BM9" s="57">
        <f t="shared" si="0"/>
        <v>45638</v>
      </c>
      <c r="BN9" s="57">
        <f t="shared" si="0"/>
        <v>45639</v>
      </c>
      <c r="BO9" s="57">
        <f t="shared" si="0"/>
        <v>45640</v>
      </c>
      <c r="BP9" s="57">
        <f t="shared" ref="BP9:CU9" si="1">BP10</f>
        <v>45641</v>
      </c>
      <c r="BQ9" s="57">
        <f t="shared" si="1"/>
        <v>45642</v>
      </c>
      <c r="BR9" s="57">
        <f t="shared" si="1"/>
        <v>45643</v>
      </c>
      <c r="BS9" s="57">
        <f t="shared" si="1"/>
        <v>45644</v>
      </c>
      <c r="BT9" s="57">
        <f t="shared" si="1"/>
        <v>45645</v>
      </c>
      <c r="BU9" s="57">
        <f t="shared" si="1"/>
        <v>45646</v>
      </c>
      <c r="BV9" s="57">
        <f t="shared" si="1"/>
        <v>45647</v>
      </c>
      <c r="BW9" s="57">
        <f t="shared" si="1"/>
        <v>45648</v>
      </c>
      <c r="BX9" s="57">
        <f t="shared" si="1"/>
        <v>45649</v>
      </c>
      <c r="BY9" s="57">
        <f t="shared" si="1"/>
        <v>45650</v>
      </c>
      <c r="BZ9" s="57">
        <f t="shared" si="1"/>
        <v>45651</v>
      </c>
      <c r="CA9" s="57">
        <f t="shared" si="1"/>
        <v>45652</v>
      </c>
      <c r="CB9" s="57">
        <f t="shared" si="1"/>
        <v>45653</v>
      </c>
      <c r="CC9" s="57">
        <f t="shared" si="1"/>
        <v>45654</v>
      </c>
      <c r="CD9" s="57">
        <f t="shared" si="1"/>
        <v>45655</v>
      </c>
      <c r="CE9" s="57">
        <f t="shared" si="1"/>
        <v>45656</v>
      </c>
      <c r="CF9" s="57">
        <f t="shared" si="1"/>
        <v>45657</v>
      </c>
      <c r="CG9" s="57">
        <f t="shared" si="1"/>
        <v>45658</v>
      </c>
      <c r="CH9" s="57">
        <f t="shared" si="1"/>
        <v>45659</v>
      </c>
      <c r="CI9" s="57">
        <f t="shared" si="1"/>
        <v>45660</v>
      </c>
      <c r="CJ9" s="57">
        <f t="shared" si="1"/>
        <v>45661</v>
      </c>
      <c r="CK9" s="57">
        <f t="shared" si="1"/>
        <v>45662</v>
      </c>
      <c r="CL9" s="57">
        <f t="shared" si="1"/>
        <v>45663</v>
      </c>
      <c r="CM9" s="57">
        <f t="shared" si="1"/>
        <v>45664</v>
      </c>
      <c r="CN9" s="57">
        <f t="shared" si="1"/>
        <v>45665</v>
      </c>
      <c r="CO9" s="57">
        <f t="shared" si="1"/>
        <v>45666</v>
      </c>
      <c r="CP9" s="57">
        <f t="shared" si="1"/>
        <v>45667</v>
      </c>
      <c r="CQ9" s="57">
        <f t="shared" si="1"/>
        <v>45668</v>
      </c>
      <c r="CR9" s="57">
        <f t="shared" si="1"/>
        <v>45669</v>
      </c>
      <c r="CS9" s="57">
        <f t="shared" si="1"/>
        <v>45670</v>
      </c>
      <c r="CT9" s="57">
        <f t="shared" si="1"/>
        <v>45671</v>
      </c>
      <c r="CU9" s="57">
        <f t="shared" si="1"/>
        <v>45672</v>
      </c>
      <c r="CX9" s="250"/>
      <c r="CY9" s="251"/>
      <c r="CZ9" s="251"/>
      <c r="DA9" s="251"/>
      <c r="DB9" s="251"/>
      <c r="DC9" s="251"/>
      <c r="DD9" s="251"/>
      <c r="DE9" s="251"/>
      <c r="DF9" s="251"/>
      <c r="DG9" s="251"/>
      <c r="DH9" s="252"/>
      <c r="DJ9" s="134" t="s">
        <v>139</v>
      </c>
      <c r="DN9" s="250"/>
      <c r="DO9" s="251"/>
      <c r="DP9" s="251"/>
      <c r="DQ9" s="251"/>
      <c r="DR9" s="251"/>
      <c r="DS9" s="251"/>
      <c r="DT9" s="251"/>
      <c r="DU9" s="251"/>
      <c r="DV9" s="251"/>
      <c r="DW9" s="251"/>
      <c r="DX9" s="252"/>
      <c r="DZ9" s="134" t="s">
        <v>139</v>
      </c>
      <c r="EB9" s="250"/>
      <c r="EC9" s="251"/>
      <c r="ED9" s="251"/>
      <c r="EE9" s="251"/>
      <c r="EF9" s="251"/>
      <c r="EG9" s="251"/>
      <c r="EH9" s="251"/>
      <c r="EI9" s="251"/>
      <c r="EJ9" s="251"/>
      <c r="EK9" s="251"/>
      <c r="EL9" s="252"/>
      <c r="EN9" s="134" t="s">
        <v>139</v>
      </c>
    </row>
    <row r="10" spans="1:144" s="62" customFormat="1" ht="45" customHeight="1" x14ac:dyDescent="0.25">
      <c r="A10" s="253"/>
      <c r="B10" s="253"/>
      <c r="C10" s="142" t="s">
        <v>140</v>
      </c>
      <c r="D10" s="58" t="s">
        <v>69</v>
      </c>
      <c r="E10" s="59" t="s">
        <v>70</v>
      </c>
      <c r="F10" s="60">
        <v>45579</v>
      </c>
      <c r="G10" s="136">
        <f>F10+1</f>
        <v>45580</v>
      </c>
      <c r="H10" s="136">
        <f>G10+1</f>
        <v>45581</v>
      </c>
      <c r="I10" s="136">
        <f t="shared" ref="I10:BT10" si="2">H10+1</f>
        <v>45582</v>
      </c>
      <c r="J10" s="136">
        <f t="shared" si="2"/>
        <v>45583</v>
      </c>
      <c r="K10" s="136">
        <f t="shared" si="2"/>
        <v>45584</v>
      </c>
      <c r="L10" s="136">
        <f t="shared" si="2"/>
        <v>45585</v>
      </c>
      <c r="M10" s="136">
        <f t="shared" si="2"/>
        <v>45586</v>
      </c>
      <c r="N10" s="136">
        <f t="shared" si="2"/>
        <v>45587</v>
      </c>
      <c r="O10" s="136">
        <f t="shared" si="2"/>
        <v>45588</v>
      </c>
      <c r="P10" s="136">
        <f t="shared" si="2"/>
        <v>45589</v>
      </c>
      <c r="Q10" s="136">
        <f t="shared" si="2"/>
        <v>45590</v>
      </c>
      <c r="R10" s="136">
        <f t="shared" si="2"/>
        <v>45591</v>
      </c>
      <c r="S10" s="136">
        <f t="shared" si="2"/>
        <v>45592</v>
      </c>
      <c r="T10" s="136">
        <f t="shared" si="2"/>
        <v>45593</v>
      </c>
      <c r="U10" s="136">
        <f t="shared" si="2"/>
        <v>45594</v>
      </c>
      <c r="V10" s="136">
        <f t="shared" si="2"/>
        <v>45595</v>
      </c>
      <c r="W10" s="136">
        <f t="shared" si="2"/>
        <v>45596</v>
      </c>
      <c r="X10" s="136">
        <f t="shared" si="2"/>
        <v>45597</v>
      </c>
      <c r="Y10" s="136">
        <f t="shared" si="2"/>
        <v>45598</v>
      </c>
      <c r="Z10" s="136">
        <f t="shared" si="2"/>
        <v>45599</v>
      </c>
      <c r="AA10" s="136">
        <f t="shared" si="2"/>
        <v>45600</v>
      </c>
      <c r="AB10" s="136">
        <f t="shared" si="2"/>
        <v>45601</v>
      </c>
      <c r="AC10" s="136">
        <f t="shared" si="2"/>
        <v>45602</v>
      </c>
      <c r="AD10" s="136">
        <f t="shared" si="2"/>
        <v>45603</v>
      </c>
      <c r="AE10" s="136">
        <f t="shared" si="2"/>
        <v>45604</v>
      </c>
      <c r="AF10" s="136">
        <f t="shared" si="2"/>
        <v>45605</v>
      </c>
      <c r="AG10" s="136">
        <f t="shared" si="2"/>
        <v>45606</v>
      </c>
      <c r="AH10" s="136">
        <f t="shared" si="2"/>
        <v>45607</v>
      </c>
      <c r="AI10" s="136">
        <f t="shared" si="2"/>
        <v>45608</v>
      </c>
      <c r="AJ10" s="136">
        <f t="shared" si="2"/>
        <v>45609</v>
      </c>
      <c r="AK10" s="136">
        <f t="shared" si="2"/>
        <v>45610</v>
      </c>
      <c r="AL10" s="136">
        <f t="shared" si="2"/>
        <v>45611</v>
      </c>
      <c r="AM10" s="136">
        <f t="shared" si="2"/>
        <v>45612</v>
      </c>
      <c r="AN10" s="136">
        <f t="shared" si="2"/>
        <v>45613</v>
      </c>
      <c r="AO10" s="136">
        <f t="shared" si="2"/>
        <v>45614</v>
      </c>
      <c r="AP10" s="136">
        <f t="shared" si="2"/>
        <v>45615</v>
      </c>
      <c r="AQ10" s="136">
        <f t="shared" si="2"/>
        <v>45616</v>
      </c>
      <c r="AR10" s="136">
        <f t="shared" si="2"/>
        <v>45617</v>
      </c>
      <c r="AS10" s="136">
        <f t="shared" si="2"/>
        <v>45618</v>
      </c>
      <c r="AT10" s="136">
        <f t="shared" si="2"/>
        <v>45619</v>
      </c>
      <c r="AU10" s="136">
        <f t="shared" si="2"/>
        <v>45620</v>
      </c>
      <c r="AV10" s="136">
        <f t="shared" si="2"/>
        <v>45621</v>
      </c>
      <c r="AW10" s="136">
        <f t="shared" si="2"/>
        <v>45622</v>
      </c>
      <c r="AX10" s="136">
        <f t="shared" si="2"/>
        <v>45623</v>
      </c>
      <c r="AY10" s="136">
        <f t="shared" si="2"/>
        <v>45624</v>
      </c>
      <c r="AZ10" s="136">
        <f t="shared" si="2"/>
        <v>45625</v>
      </c>
      <c r="BA10" s="136">
        <f t="shared" si="2"/>
        <v>45626</v>
      </c>
      <c r="BB10" s="136">
        <f t="shared" si="2"/>
        <v>45627</v>
      </c>
      <c r="BC10" s="136">
        <f t="shared" si="2"/>
        <v>45628</v>
      </c>
      <c r="BD10" s="136">
        <f t="shared" si="2"/>
        <v>45629</v>
      </c>
      <c r="BE10" s="136">
        <f t="shared" si="2"/>
        <v>45630</v>
      </c>
      <c r="BF10" s="136">
        <f t="shared" si="2"/>
        <v>45631</v>
      </c>
      <c r="BG10" s="136">
        <f t="shared" si="2"/>
        <v>45632</v>
      </c>
      <c r="BH10" s="136">
        <f t="shared" si="2"/>
        <v>45633</v>
      </c>
      <c r="BI10" s="136">
        <f t="shared" si="2"/>
        <v>45634</v>
      </c>
      <c r="BJ10" s="136">
        <f t="shared" si="2"/>
        <v>45635</v>
      </c>
      <c r="BK10" s="136">
        <f t="shared" si="2"/>
        <v>45636</v>
      </c>
      <c r="BL10" s="136">
        <f t="shared" si="2"/>
        <v>45637</v>
      </c>
      <c r="BM10" s="136">
        <f t="shared" si="2"/>
        <v>45638</v>
      </c>
      <c r="BN10" s="136">
        <f t="shared" si="2"/>
        <v>45639</v>
      </c>
      <c r="BO10" s="136">
        <f t="shared" si="2"/>
        <v>45640</v>
      </c>
      <c r="BP10" s="136">
        <f t="shared" si="2"/>
        <v>45641</v>
      </c>
      <c r="BQ10" s="136">
        <f t="shared" si="2"/>
        <v>45642</v>
      </c>
      <c r="BR10" s="136">
        <f t="shared" si="2"/>
        <v>45643</v>
      </c>
      <c r="BS10" s="136">
        <f t="shared" si="2"/>
        <v>45644</v>
      </c>
      <c r="BT10" s="136">
        <f t="shared" si="2"/>
        <v>45645</v>
      </c>
      <c r="BU10" s="136">
        <f t="shared" ref="BU10:CI10" si="3">BT10+1</f>
        <v>45646</v>
      </c>
      <c r="BV10" s="136">
        <f t="shared" si="3"/>
        <v>45647</v>
      </c>
      <c r="BW10" s="136">
        <f t="shared" si="3"/>
        <v>45648</v>
      </c>
      <c r="BX10" s="136">
        <f t="shared" si="3"/>
        <v>45649</v>
      </c>
      <c r="BY10" s="136">
        <f t="shared" si="3"/>
        <v>45650</v>
      </c>
      <c r="BZ10" s="136">
        <f t="shared" si="3"/>
        <v>45651</v>
      </c>
      <c r="CA10" s="136">
        <f t="shared" si="3"/>
        <v>45652</v>
      </c>
      <c r="CB10" s="136">
        <f t="shared" si="3"/>
        <v>45653</v>
      </c>
      <c r="CC10" s="136">
        <f t="shared" si="3"/>
        <v>45654</v>
      </c>
      <c r="CD10" s="136">
        <f t="shared" si="3"/>
        <v>45655</v>
      </c>
      <c r="CE10" s="136">
        <f t="shared" si="3"/>
        <v>45656</v>
      </c>
      <c r="CF10" s="136">
        <f t="shared" si="3"/>
        <v>45657</v>
      </c>
      <c r="CG10" s="136">
        <f t="shared" si="3"/>
        <v>45658</v>
      </c>
      <c r="CH10" s="136">
        <f t="shared" si="3"/>
        <v>45659</v>
      </c>
      <c r="CI10" s="136">
        <f t="shared" si="3"/>
        <v>45660</v>
      </c>
      <c r="CJ10" s="60">
        <f t="shared" ref="CJ10:CU10" si="4">CI10+1</f>
        <v>45661</v>
      </c>
      <c r="CK10" s="60">
        <f t="shared" si="4"/>
        <v>45662</v>
      </c>
      <c r="CL10" s="60">
        <f t="shared" si="4"/>
        <v>45663</v>
      </c>
      <c r="CM10" s="60">
        <f t="shared" si="4"/>
        <v>45664</v>
      </c>
      <c r="CN10" s="60">
        <f t="shared" si="4"/>
        <v>45665</v>
      </c>
      <c r="CO10" s="60">
        <f t="shared" si="4"/>
        <v>45666</v>
      </c>
      <c r="CP10" s="60">
        <f t="shared" si="4"/>
        <v>45667</v>
      </c>
      <c r="CQ10" s="60">
        <f t="shared" si="4"/>
        <v>45668</v>
      </c>
      <c r="CR10" s="60">
        <f t="shared" si="4"/>
        <v>45669</v>
      </c>
      <c r="CS10" s="60">
        <f t="shared" si="4"/>
        <v>45670</v>
      </c>
      <c r="CT10" s="60">
        <f t="shared" si="4"/>
        <v>45671</v>
      </c>
      <c r="CU10" s="60">
        <f t="shared" si="4"/>
        <v>45672</v>
      </c>
      <c r="CV10" s="61"/>
      <c r="CW10" s="61"/>
      <c r="CX10" s="63" t="s">
        <v>2</v>
      </c>
      <c r="CY10" s="63" t="s">
        <v>68</v>
      </c>
      <c r="CZ10" s="63" t="s">
        <v>1</v>
      </c>
      <c r="DA10" s="63" t="s">
        <v>70</v>
      </c>
      <c r="DB10" s="63" t="s">
        <v>71</v>
      </c>
      <c r="DC10" s="63" t="s">
        <v>63</v>
      </c>
      <c r="DD10" s="63" t="s">
        <v>12</v>
      </c>
      <c r="DE10" s="63" t="s">
        <v>72</v>
      </c>
      <c r="DF10" s="63" t="s">
        <v>100</v>
      </c>
      <c r="DG10" s="64" t="s">
        <v>14</v>
      </c>
      <c r="DH10" s="63" t="s">
        <v>11</v>
      </c>
      <c r="DJ10" s="135">
        <v>1</v>
      </c>
      <c r="DN10" s="63" t="s">
        <v>2</v>
      </c>
      <c r="DO10" s="63" t="s">
        <v>68</v>
      </c>
      <c r="DP10" s="63" t="s">
        <v>1</v>
      </c>
      <c r="DQ10" s="63" t="s">
        <v>70</v>
      </c>
      <c r="DR10" s="63" t="s">
        <v>71</v>
      </c>
      <c r="DS10" s="63" t="s">
        <v>63</v>
      </c>
      <c r="DT10" s="63" t="s">
        <v>12</v>
      </c>
      <c r="DU10" s="63" t="s">
        <v>72</v>
      </c>
      <c r="DV10" s="63" t="s">
        <v>100</v>
      </c>
      <c r="DW10" s="64" t="s">
        <v>14</v>
      </c>
      <c r="DX10" s="63" t="s">
        <v>11</v>
      </c>
      <c r="DZ10" s="135">
        <f>DJ10</f>
        <v>1</v>
      </c>
      <c r="EB10" s="63" t="s">
        <v>2</v>
      </c>
      <c r="EC10" s="63" t="s">
        <v>68</v>
      </c>
      <c r="ED10" s="63" t="s">
        <v>1</v>
      </c>
      <c r="EE10" s="63" t="s">
        <v>70</v>
      </c>
      <c r="EF10" s="63" t="s">
        <v>71</v>
      </c>
      <c r="EG10" s="63" t="s">
        <v>63</v>
      </c>
      <c r="EH10" s="63" t="s">
        <v>12</v>
      </c>
      <c r="EI10" s="63" t="s">
        <v>72</v>
      </c>
      <c r="EJ10" s="63" t="s">
        <v>100</v>
      </c>
      <c r="EK10" s="64" t="s">
        <v>14</v>
      </c>
      <c r="EL10" s="63" t="s">
        <v>11</v>
      </c>
      <c r="EN10" s="135">
        <f>DJ10</f>
        <v>1</v>
      </c>
    </row>
    <row r="11" spans="1:144" s="62" customFormat="1" ht="9.75" customHeight="1" x14ac:dyDescent="0.25">
      <c r="A11" s="144"/>
      <c r="B11" s="144"/>
      <c r="C11" s="66"/>
      <c r="D11" s="66"/>
      <c r="E11" s="67"/>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1"/>
      <c r="CW11" s="61"/>
      <c r="DG11" s="70"/>
      <c r="DW11" s="70"/>
      <c r="EK11" s="70"/>
    </row>
    <row r="12" spans="1:144" ht="27" customHeight="1" x14ac:dyDescent="0.25">
      <c r="A12" s="146">
        <v>1</v>
      </c>
      <c r="B12" s="147" t="s">
        <v>155</v>
      </c>
      <c r="C12" s="143"/>
      <c r="D12" s="73"/>
      <c r="E12" s="72" t="s">
        <v>144</v>
      </c>
      <c r="F12" s="75">
        <v>4</v>
      </c>
      <c r="G12" s="75">
        <v>4</v>
      </c>
      <c r="H12" s="75">
        <v>4</v>
      </c>
      <c r="I12" s="75">
        <v>4</v>
      </c>
      <c r="J12" s="75">
        <v>4</v>
      </c>
      <c r="K12" s="75"/>
      <c r="L12" s="75"/>
      <c r="M12" s="75">
        <v>4</v>
      </c>
      <c r="N12" s="75">
        <v>4</v>
      </c>
      <c r="O12" s="75">
        <v>4</v>
      </c>
      <c r="P12" s="75">
        <v>4</v>
      </c>
      <c r="Q12" s="75">
        <v>4</v>
      </c>
      <c r="R12" s="75"/>
      <c r="S12" s="75"/>
      <c r="T12" s="75">
        <v>4</v>
      </c>
      <c r="U12" s="75">
        <v>4</v>
      </c>
      <c r="V12" s="75">
        <v>4</v>
      </c>
      <c r="W12" s="75">
        <v>4</v>
      </c>
      <c r="X12" s="75">
        <v>4</v>
      </c>
      <c r="Y12" s="75"/>
      <c r="Z12" s="75"/>
      <c r="AA12" s="75">
        <v>4</v>
      </c>
      <c r="AB12" s="75">
        <v>4</v>
      </c>
      <c r="AC12" s="75">
        <v>4</v>
      </c>
      <c r="AD12" s="75">
        <v>4</v>
      </c>
      <c r="AE12" s="75">
        <v>4</v>
      </c>
      <c r="AF12" s="75"/>
      <c r="AG12" s="75"/>
      <c r="AH12" s="75">
        <v>4</v>
      </c>
      <c r="AI12" s="75">
        <v>4</v>
      </c>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6"/>
      <c r="BW12" s="76"/>
      <c r="BX12" s="75"/>
      <c r="BY12" s="75"/>
      <c r="BZ12" s="75"/>
      <c r="CA12" s="75"/>
      <c r="CB12" s="75"/>
      <c r="CC12" s="76"/>
      <c r="CD12" s="76"/>
      <c r="CE12" s="75"/>
      <c r="CF12" s="75"/>
      <c r="CG12" s="75"/>
      <c r="CH12" s="75"/>
      <c r="CI12" s="75"/>
      <c r="CJ12" s="76"/>
      <c r="CK12" s="76"/>
      <c r="CL12" s="75"/>
      <c r="CM12" s="75"/>
      <c r="CN12" s="75"/>
      <c r="CO12" s="75"/>
      <c r="CP12" s="75"/>
      <c r="CQ12" s="76"/>
      <c r="CR12" s="76"/>
      <c r="CS12" s="76"/>
      <c r="CT12" s="76"/>
      <c r="CU12" s="76"/>
      <c r="CV12" s="77"/>
      <c r="CX12" s="78">
        <f t="shared" ref="CX12:CY16" si="5">A12</f>
        <v>1</v>
      </c>
      <c r="CY12" s="79" t="str">
        <f t="shared" si="5"/>
        <v>AJUDANTE - Candeias</v>
      </c>
      <c r="CZ12" s="80" t="e">
        <f>#REF!</f>
        <v>#REF!</v>
      </c>
      <c r="DA12" s="78" t="s">
        <v>160</v>
      </c>
      <c r="DB12" s="78" t="s">
        <v>135</v>
      </c>
      <c r="DC12" s="81">
        <f>IFERROR(AVERAGE(F12:CU12),"0")</f>
        <v>4</v>
      </c>
      <c r="DD12" s="82">
        <v>22</v>
      </c>
      <c r="DE12" s="81">
        <f>DC12*DD12*8.8</f>
        <v>774.40000000000009</v>
      </c>
      <c r="DF12" s="83">
        <f>DJ12*$DJ$10</f>
        <v>104.3</v>
      </c>
      <c r="DG12" s="84">
        <v>1</v>
      </c>
      <c r="DH12" s="85">
        <f>DE12*DF12*DG12</f>
        <v>80769.920000000013</v>
      </c>
      <c r="DJ12" s="83">
        <f>149*0.7</f>
        <v>104.3</v>
      </c>
      <c r="DN12" s="78">
        <f>CX12</f>
        <v>1</v>
      </c>
      <c r="DO12" s="79" t="str">
        <f>CY12</f>
        <v>AJUDANTE - Candeias</v>
      </c>
      <c r="DP12" s="80" t="e">
        <f>#REF!</f>
        <v>#REF!</v>
      </c>
      <c r="DQ12" s="78" t="s">
        <v>135</v>
      </c>
      <c r="DR12" s="78" t="s">
        <v>135</v>
      </c>
      <c r="DS12" s="81"/>
      <c r="DT12" s="82"/>
      <c r="DU12" s="81">
        <f>DS12*DT12*2</f>
        <v>0</v>
      </c>
      <c r="DV12" s="83">
        <f>DZ12*$DJ$10</f>
        <v>104.3</v>
      </c>
      <c r="DW12" s="84">
        <v>1.6</v>
      </c>
      <c r="DX12" s="85">
        <f>DU12*DV12*DW12</f>
        <v>0</v>
      </c>
      <c r="DZ12" s="83">
        <f>DJ12</f>
        <v>104.3</v>
      </c>
      <c r="EB12" s="78">
        <f>DN12</f>
        <v>1</v>
      </c>
      <c r="EC12" s="78" t="str">
        <f>DO12</f>
        <v>AJUDANTE - Candeias</v>
      </c>
      <c r="ED12" s="80" t="e">
        <f>#REF!</f>
        <v>#REF!</v>
      </c>
      <c r="EE12" s="78" t="s">
        <v>135</v>
      </c>
      <c r="EF12" s="78" t="s">
        <v>135</v>
      </c>
      <c r="EG12" s="138"/>
      <c r="EH12" s="139"/>
      <c r="EI12" s="81">
        <f>EG12*EH12*10</f>
        <v>0</v>
      </c>
      <c r="EJ12" s="83">
        <f>EN12*$DJ$10</f>
        <v>104.3</v>
      </c>
      <c r="EK12" s="84">
        <v>1.8</v>
      </c>
      <c r="EL12" s="85">
        <f>EI12*EJ12*EK12</f>
        <v>0</v>
      </c>
      <c r="EN12" s="83">
        <f>DZ12</f>
        <v>104.3</v>
      </c>
    </row>
    <row r="13" spans="1:144" ht="27" customHeight="1" x14ac:dyDescent="0.25">
      <c r="A13" s="146">
        <v>2</v>
      </c>
      <c r="B13" s="147" t="s">
        <v>156</v>
      </c>
      <c r="C13" s="143"/>
      <c r="D13" s="73"/>
      <c r="E13" s="72" t="s">
        <v>144</v>
      </c>
      <c r="F13" s="75">
        <v>4</v>
      </c>
      <c r="G13" s="75">
        <v>4</v>
      </c>
      <c r="H13" s="75">
        <v>4</v>
      </c>
      <c r="I13" s="75">
        <v>4</v>
      </c>
      <c r="J13" s="75">
        <v>4</v>
      </c>
      <c r="K13" s="75"/>
      <c r="L13" s="75"/>
      <c r="M13" s="75">
        <v>4</v>
      </c>
      <c r="N13" s="75">
        <v>4</v>
      </c>
      <c r="O13" s="75">
        <v>4</v>
      </c>
      <c r="P13" s="75">
        <v>4</v>
      </c>
      <c r="Q13" s="75">
        <v>4</v>
      </c>
      <c r="R13" s="75"/>
      <c r="S13" s="75"/>
      <c r="T13" s="75">
        <v>4</v>
      </c>
      <c r="U13" s="75">
        <v>4</v>
      </c>
      <c r="V13" s="75">
        <v>4</v>
      </c>
      <c r="W13" s="75">
        <v>4</v>
      </c>
      <c r="X13" s="75">
        <v>4</v>
      </c>
      <c r="Y13" s="75"/>
      <c r="Z13" s="75"/>
      <c r="AA13" s="75">
        <v>4</v>
      </c>
      <c r="AB13" s="75">
        <v>4</v>
      </c>
      <c r="AC13" s="75">
        <v>4</v>
      </c>
      <c r="AD13" s="75">
        <v>4</v>
      </c>
      <c r="AE13" s="75">
        <v>4</v>
      </c>
      <c r="AF13" s="75"/>
      <c r="AG13" s="75"/>
      <c r="AH13" s="75">
        <v>4</v>
      </c>
      <c r="AI13" s="75">
        <v>4</v>
      </c>
      <c r="AJ13" s="75"/>
      <c r="AK13" s="75"/>
      <c r="AL13" s="75"/>
      <c r="AM13" s="75"/>
      <c r="AN13" s="75"/>
      <c r="AO13" s="75"/>
      <c r="AP13" s="75"/>
      <c r="AQ13" s="75"/>
      <c r="AR13" s="75"/>
      <c r="AS13" s="75"/>
      <c r="AT13" s="75"/>
      <c r="AU13" s="75"/>
      <c r="AV13" s="75"/>
      <c r="AW13" s="75"/>
      <c r="AX13" s="75"/>
      <c r="AY13" s="75"/>
      <c r="AZ13" s="75"/>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7"/>
      <c r="CX13" s="78">
        <f t="shared" si="5"/>
        <v>2</v>
      </c>
      <c r="CY13" s="79" t="str">
        <f t="shared" si="5"/>
        <v>PINTOR IND.  - Candeias</v>
      </c>
      <c r="CZ13" s="80" t="e">
        <f>#REF!</f>
        <v>#REF!</v>
      </c>
      <c r="DA13" s="78" t="s">
        <v>160</v>
      </c>
      <c r="DB13" s="78" t="s">
        <v>135</v>
      </c>
      <c r="DC13" s="81">
        <f t="shared" ref="DC13:DC16" si="6">IFERROR(AVERAGE(F13:CU13),"0")</f>
        <v>4</v>
      </c>
      <c r="DD13" s="82">
        <v>22</v>
      </c>
      <c r="DE13" s="81">
        <f t="shared" ref="DE13" si="7">DC13*DD13*8.8</f>
        <v>774.40000000000009</v>
      </c>
      <c r="DF13" s="83">
        <f t="shared" ref="DF13" si="8">DJ13*$DJ$10</f>
        <v>147.51</v>
      </c>
      <c r="DG13" s="84">
        <v>1</v>
      </c>
      <c r="DH13" s="85">
        <f>DE13*DF13*DG13</f>
        <v>114231.74400000001</v>
      </c>
      <c r="DJ13" s="83">
        <f>149*0.99</f>
        <v>147.51</v>
      </c>
      <c r="DN13" s="78">
        <f t="shared" ref="DN13:DN16" si="9">CX13</f>
        <v>2</v>
      </c>
      <c r="DO13" s="79" t="str">
        <f t="shared" ref="DO13:DO16" si="10">CY13</f>
        <v>PINTOR IND.  - Candeias</v>
      </c>
      <c r="DP13" s="80" t="e">
        <f>#REF!</f>
        <v>#REF!</v>
      </c>
      <c r="DQ13" s="78" t="s">
        <v>135</v>
      </c>
      <c r="DR13" s="78" t="s">
        <v>135</v>
      </c>
      <c r="DS13" s="81"/>
      <c r="DT13" s="82"/>
      <c r="DU13" s="81">
        <f t="shared" ref="DU13:DU16" si="11">DS13*DT13*2</f>
        <v>0</v>
      </c>
      <c r="DV13" s="83">
        <f t="shared" ref="DV13" si="12">DZ13*$DJ$10</f>
        <v>147.51</v>
      </c>
      <c r="DW13" s="84">
        <v>1.6</v>
      </c>
      <c r="DX13" s="85">
        <f>DU13*DV13*DW13</f>
        <v>0</v>
      </c>
      <c r="DZ13" s="83">
        <f t="shared" ref="DZ13:DZ16" si="13">DJ13</f>
        <v>147.51</v>
      </c>
      <c r="EB13" s="78">
        <f t="shared" ref="EB13:EB16" si="14">DN13</f>
        <v>2</v>
      </c>
      <c r="EC13" s="78" t="str">
        <f t="shared" ref="EC13:EC16" si="15">DO13</f>
        <v>PINTOR IND.  - Candeias</v>
      </c>
      <c r="ED13" s="80" t="e">
        <f>#REF!</f>
        <v>#REF!</v>
      </c>
      <c r="EE13" s="78" t="s">
        <v>135</v>
      </c>
      <c r="EF13" s="78" t="s">
        <v>135</v>
      </c>
      <c r="EG13" s="138"/>
      <c r="EH13" s="139"/>
      <c r="EI13" s="81">
        <f t="shared" ref="EI13:EI16" si="16">EG13*EH13*10</f>
        <v>0</v>
      </c>
      <c r="EJ13" s="83">
        <f>EN13*$DJ$10</f>
        <v>147.51</v>
      </c>
      <c r="EK13" s="84">
        <v>1.8</v>
      </c>
      <c r="EL13" s="85">
        <f t="shared" ref="EL13:EL16" si="17">EI13*EJ13*EK13</f>
        <v>0</v>
      </c>
      <c r="EN13" s="83">
        <f t="shared" ref="EN13:EN16" si="18">DZ13</f>
        <v>147.51</v>
      </c>
    </row>
    <row r="14" spans="1:144" ht="27" customHeight="1" x14ac:dyDescent="0.25">
      <c r="A14" s="146">
        <v>3</v>
      </c>
      <c r="B14" s="147" t="s">
        <v>157</v>
      </c>
      <c r="C14" s="143"/>
      <c r="D14" s="73"/>
      <c r="E14" s="72" t="s">
        <v>144</v>
      </c>
      <c r="F14" s="75">
        <v>2</v>
      </c>
      <c r="G14" s="75">
        <v>2</v>
      </c>
      <c r="H14" s="75">
        <v>2</v>
      </c>
      <c r="I14" s="75">
        <v>2</v>
      </c>
      <c r="J14" s="75">
        <v>2</v>
      </c>
      <c r="K14" s="75"/>
      <c r="L14" s="75"/>
      <c r="M14" s="75">
        <v>2</v>
      </c>
      <c r="N14" s="75">
        <v>2</v>
      </c>
      <c r="O14" s="75">
        <v>2</v>
      </c>
      <c r="P14" s="75">
        <v>2</v>
      </c>
      <c r="Q14" s="75">
        <v>2</v>
      </c>
      <c r="R14" s="75"/>
      <c r="S14" s="75"/>
      <c r="T14" s="75">
        <v>2</v>
      </c>
      <c r="U14" s="75">
        <v>2</v>
      </c>
      <c r="V14" s="75">
        <v>2</v>
      </c>
      <c r="W14" s="75">
        <v>2</v>
      </c>
      <c r="X14" s="75">
        <v>2</v>
      </c>
      <c r="Y14" s="75"/>
      <c r="Z14" s="75"/>
      <c r="AA14" s="75">
        <v>2</v>
      </c>
      <c r="AB14" s="75">
        <v>2</v>
      </c>
      <c r="AC14" s="75">
        <v>2</v>
      </c>
      <c r="AD14" s="75">
        <v>2</v>
      </c>
      <c r="AE14" s="75">
        <v>2</v>
      </c>
      <c r="AF14" s="75"/>
      <c r="AG14" s="75"/>
      <c r="AH14" s="75">
        <v>2</v>
      </c>
      <c r="AI14" s="75">
        <v>2</v>
      </c>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6"/>
      <c r="BW14" s="76"/>
      <c r="BX14" s="75"/>
      <c r="BY14" s="75"/>
      <c r="BZ14" s="75"/>
      <c r="CA14" s="75"/>
      <c r="CB14" s="75"/>
      <c r="CC14" s="76"/>
      <c r="CD14" s="76"/>
      <c r="CE14" s="75"/>
      <c r="CF14" s="75"/>
      <c r="CG14" s="75"/>
      <c r="CH14" s="75"/>
      <c r="CI14" s="75"/>
      <c r="CJ14" s="76"/>
      <c r="CK14" s="76"/>
      <c r="CL14" s="75"/>
      <c r="CM14" s="75"/>
      <c r="CN14" s="75"/>
      <c r="CO14" s="75"/>
      <c r="CP14" s="75"/>
      <c r="CQ14" s="76"/>
      <c r="CR14" s="76"/>
      <c r="CS14" s="76"/>
      <c r="CT14" s="76"/>
      <c r="CU14" s="76"/>
      <c r="CV14" s="77"/>
      <c r="CX14" s="78">
        <f t="shared" ref="CX14:CX15" si="19">A14</f>
        <v>3</v>
      </c>
      <c r="CY14" s="79" t="str">
        <f t="shared" ref="CY14:CY15" si="20">B14</f>
        <v>AJUDANTE - Catu</v>
      </c>
      <c r="CZ14" s="80" t="e">
        <f>#REF!</f>
        <v>#REF!</v>
      </c>
      <c r="DA14" s="78" t="s">
        <v>160</v>
      </c>
      <c r="DB14" s="78" t="s">
        <v>135</v>
      </c>
      <c r="DC14" s="81">
        <f>IFERROR(AVERAGE(F14:CU14),"0")</f>
        <v>2</v>
      </c>
      <c r="DD14" s="82">
        <v>22</v>
      </c>
      <c r="DE14" s="81">
        <f>DC14*DD14*8.8</f>
        <v>387.20000000000005</v>
      </c>
      <c r="DF14" s="83">
        <f>DJ14*$DJ$10</f>
        <v>104.3</v>
      </c>
      <c r="DG14" s="84">
        <v>1</v>
      </c>
      <c r="DH14" s="85">
        <f>DE14*DF14*DG14</f>
        <v>40384.960000000006</v>
      </c>
      <c r="DJ14" s="83">
        <f>149*0.7</f>
        <v>104.3</v>
      </c>
      <c r="DN14" s="78">
        <f>CX14</f>
        <v>3</v>
      </c>
      <c r="DO14" s="79" t="str">
        <f>CY14</f>
        <v>AJUDANTE - Catu</v>
      </c>
      <c r="DP14" s="80" t="e">
        <f>#REF!</f>
        <v>#REF!</v>
      </c>
      <c r="DQ14" s="78" t="s">
        <v>135</v>
      </c>
      <c r="DR14" s="78" t="s">
        <v>135</v>
      </c>
      <c r="DS14" s="81"/>
      <c r="DT14" s="82"/>
      <c r="DU14" s="81">
        <f>DS14*DT14*2</f>
        <v>0</v>
      </c>
      <c r="DV14" s="83">
        <f>DZ14*$DJ$10</f>
        <v>104.3</v>
      </c>
      <c r="DW14" s="84">
        <v>1.6</v>
      </c>
      <c r="DX14" s="85">
        <f>DU14*DV14*DW14</f>
        <v>0</v>
      </c>
      <c r="DZ14" s="83">
        <f>DJ14</f>
        <v>104.3</v>
      </c>
      <c r="EB14" s="78">
        <f>DN14</f>
        <v>3</v>
      </c>
      <c r="EC14" s="78" t="str">
        <f>DO14</f>
        <v>AJUDANTE - Catu</v>
      </c>
      <c r="ED14" s="80" t="e">
        <f>#REF!</f>
        <v>#REF!</v>
      </c>
      <c r="EE14" s="78" t="s">
        <v>135</v>
      </c>
      <c r="EF14" s="78" t="s">
        <v>135</v>
      </c>
      <c r="EG14" s="138"/>
      <c r="EH14" s="139"/>
      <c r="EI14" s="81">
        <f>EG14*EH14*10</f>
        <v>0</v>
      </c>
      <c r="EJ14" s="83">
        <f>EN14*$DJ$10</f>
        <v>104.3</v>
      </c>
      <c r="EK14" s="84">
        <v>1.8</v>
      </c>
      <c r="EL14" s="85">
        <f>EI14*EJ14*EK14</f>
        <v>0</v>
      </c>
      <c r="EN14" s="83">
        <f>DZ14</f>
        <v>104.3</v>
      </c>
    </row>
    <row r="15" spans="1:144" ht="27" customHeight="1" x14ac:dyDescent="0.25">
      <c r="A15" s="146">
        <v>4</v>
      </c>
      <c r="B15" s="147" t="s">
        <v>158</v>
      </c>
      <c r="C15" s="143"/>
      <c r="D15" s="73"/>
      <c r="E15" s="72" t="s">
        <v>144</v>
      </c>
      <c r="F15" s="75">
        <v>2</v>
      </c>
      <c r="G15" s="75">
        <v>2</v>
      </c>
      <c r="H15" s="75">
        <v>2</v>
      </c>
      <c r="I15" s="75">
        <v>2</v>
      </c>
      <c r="J15" s="75">
        <v>2</v>
      </c>
      <c r="K15" s="75"/>
      <c r="L15" s="75"/>
      <c r="M15" s="75">
        <v>2</v>
      </c>
      <c r="N15" s="75">
        <v>2</v>
      </c>
      <c r="O15" s="75">
        <v>2</v>
      </c>
      <c r="P15" s="75">
        <v>2</v>
      </c>
      <c r="Q15" s="75">
        <v>2</v>
      </c>
      <c r="R15" s="75"/>
      <c r="S15" s="75"/>
      <c r="T15" s="75">
        <v>2</v>
      </c>
      <c r="U15" s="75">
        <v>2</v>
      </c>
      <c r="V15" s="75">
        <v>2</v>
      </c>
      <c r="W15" s="75">
        <v>2</v>
      </c>
      <c r="X15" s="75">
        <v>2</v>
      </c>
      <c r="Y15" s="75"/>
      <c r="Z15" s="75"/>
      <c r="AA15" s="75">
        <v>2</v>
      </c>
      <c r="AB15" s="75">
        <v>2</v>
      </c>
      <c r="AC15" s="75">
        <v>2</v>
      </c>
      <c r="AD15" s="75">
        <v>2</v>
      </c>
      <c r="AE15" s="75">
        <v>2</v>
      </c>
      <c r="AF15" s="75"/>
      <c r="AG15" s="75"/>
      <c r="AH15" s="75">
        <v>2</v>
      </c>
      <c r="AI15" s="75">
        <v>2</v>
      </c>
      <c r="AJ15" s="75"/>
      <c r="AK15" s="75"/>
      <c r="AL15" s="75"/>
      <c r="AM15" s="75"/>
      <c r="AN15" s="75"/>
      <c r="AO15" s="75"/>
      <c r="AP15" s="75"/>
      <c r="AQ15" s="75"/>
      <c r="AR15" s="75"/>
      <c r="AS15" s="75"/>
      <c r="AT15" s="75"/>
      <c r="AU15" s="75"/>
      <c r="AV15" s="75"/>
      <c r="AW15" s="75"/>
      <c r="AX15" s="75"/>
      <c r="AY15" s="75"/>
      <c r="AZ15" s="75"/>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7"/>
      <c r="CX15" s="78">
        <f t="shared" si="19"/>
        <v>4</v>
      </c>
      <c r="CY15" s="79" t="str">
        <f t="shared" si="20"/>
        <v>PINTOR IND.  - Catu</v>
      </c>
      <c r="CZ15" s="80" t="e">
        <f>#REF!</f>
        <v>#REF!</v>
      </c>
      <c r="DA15" s="78" t="s">
        <v>160</v>
      </c>
      <c r="DB15" s="78" t="s">
        <v>135</v>
      </c>
      <c r="DC15" s="81">
        <f t="shared" ref="DC15" si="21">IFERROR(AVERAGE(F15:CU15),"0")</f>
        <v>2</v>
      </c>
      <c r="DD15" s="82">
        <v>22</v>
      </c>
      <c r="DE15" s="81">
        <f t="shared" ref="DE15" si="22">DC15*DD15*8.8</f>
        <v>387.20000000000005</v>
      </c>
      <c r="DF15" s="83">
        <f t="shared" ref="DF15" si="23">DJ15*$DJ$10</f>
        <v>147.51</v>
      </c>
      <c r="DG15" s="84">
        <v>1</v>
      </c>
      <c r="DH15" s="85">
        <f>DE15*DF15*DG15</f>
        <v>57115.872000000003</v>
      </c>
      <c r="DJ15" s="83">
        <f>149*0.99</f>
        <v>147.51</v>
      </c>
      <c r="DN15" s="78">
        <f t="shared" ref="DN15" si="24">CX15</f>
        <v>4</v>
      </c>
      <c r="DO15" s="79" t="str">
        <f t="shared" ref="DO15" si="25">CY15</f>
        <v>PINTOR IND.  - Catu</v>
      </c>
      <c r="DP15" s="80" t="e">
        <f>#REF!</f>
        <v>#REF!</v>
      </c>
      <c r="DQ15" s="78" t="s">
        <v>135</v>
      </c>
      <c r="DR15" s="78" t="s">
        <v>135</v>
      </c>
      <c r="DS15" s="81"/>
      <c r="DT15" s="82"/>
      <c r="DU15" s="81">
        <f t="shared" ref="DU15" si="26">DS15*DT15*2</f>
        <v>0</v>
      </c>
      <c r="DV15" s="83">
        <f t="shared" ref="DV15" si="27">DZ15*$DJ$10</f>
        <v>147.51</v>
      </c>
      <c r="DW15" s="84">
        <v>1.6</v>
      </c>
      <c r="DX15" s="85">
        <f>DU15*DV15*DW15</f>
        <v>0</v>
      </c>
      <c r="DZ15" s="83">
        <f t="shared" ref="DZ15" si="28">DJ15</f>
        <v>147.51</v>
      </c>
      <c r="EB15" s="78">
        <f t="shared" ref="EB15" si="29">DN15</f>
        <v>4</v>
      </c>
      <c r="EC15" s="78" t="str">
        <f t="shared" ref="EC15" si="30">DO15</f>
        <v>PINTOR IND.  - Catu</v>
      </c>
      <c r="ED15" s="80" t="e">
        <f>#REF!</f>
        <v>#REF!</v>
      </c>
      <c r="EE15" s="78" t="s">
        <v>135</v>
      </c>
      <c r="EF15" s="78" t="s">
        <v>135</v>
      </c>
      <c r="EG15" s="138"/>
      <c r="EH15" s="139"/>
      <c r="EI15" s="81">
        <f t="shared" ref="EI15" si="31">EG15*EH15*10</f>
        <v>0</v>
      </c>
      <c r="EJ15" s="83">
        <f>EN15*$DJ$10</f>
        <v>147.51</v>
      </c>
      <c r="EK15" s="84">
        <v>1.8</v>
      </c>
      <c r="EL15" s="85">
        <f t="shared" ref="EL15" si="32">EI15*EJ15*EK15</f>
        <v>0</v>
      </c>
      <c r="EN15" s="83">
        <f t="shared" ref="EN15" si="33">DZ15</f>
        <v>147.51</v>
      </c>
    </row>
    <row r="16" spans="1:144" ht="27" customHeight="1" x14ac:dyDescent="0.25">
      <c r="A16" s="146">
        <v>5</v>
      </c>
      <c r="B16" s="147" t="s">
        <v>159</v>
      </c>
      <c r="C16" s="143"/>
      <c r="D16" s="73"/>
      <c r="E16" s="72" t="s">
        <v>144</v>
      </c>
      <c r="F16" s="75">
        <v>1</v>
      </c>
      <c r="G16" s="75">
        <v>1</v>
      </c>
      <c r="H16" s="75">
        <v>1</v>
      </c>
      <c r="I16" s="75">
        <v>1</v>
      </c>
      <c r="J16" s="75">
        <v>1</v>
      </c>
      <c r="K16" s="75"/>
      <c r="L16" s="75"/>
      <c r="M16" s="75">
        <v>1</v>
      </c>
      <c r="N16" s="75">
        <v>1</v>
      </c>
      <c r="O16" s="75">
        <v>1</v>
      </c>
      <c r="P16" s="75">
        <v>1</v>
      </c>
      <c r="Q16" s="75">
        <v>1</v>
      </c>
      <c r="R16" s="75"/>
      <c r="S16" s="75"/>
      <c r="T16" s="75">
        <v>1</v>
      </c>
      <c r="U16" s="75">
        <v>1</v>
      </c>
      <c r="V16" s="75">
        <v>1</v>
      </c>
      <c r="W16" s="75">
        <v>1</v>
      </c>
      <c r="X16" s="75">
        <v>1</v>
      </c>
      <c r="Y16" s="75"/>
      <c r="Z16" s="75"/>
      <c r="AA16" s="75">
        <v>1</v>
      </c>
      <c r="AB16" s="75">
        <v>1</v>
      </c>
      <c r="AC16" s="75">
        <v>1</v>
      </c>
      <c r="AD16" s="75">
        <v>1</v>
      </c>
      <c r="AE16" s="75">
        <v>1</v>
      </c>
      <c r="AF16" s="75"/>
      <c r="AG16" s="75"/>
      <c r="AH16" s="75">
        <v>1</v>
      </c>
      <c r="AI16" s="75">
        <v>1</v>
      </c>
      <c r="AJ16" s="75"/>
      <c r="AK16" s="75"/>
      <c r="AL16" s="75"/>
      <c r="AM16" s="75"/>
      <c r="AN16" s="75"/>
      <c r="AO16" s="75"/>
      <c r="AP16" s="75"/>
      <c r="AQ16" s="75"/>
      <c r="AR16" s="75"/>
      <c r="AS16" s="75"/>
      <c r="AT16" s="75"/>
      <c r="AU16" s="75"/>
      <c r="AV16" s="75"/>
      <c r="AW16" s="75"/>
      <c r="AX16" s="75"/>
      <c r="AY16" s="75"/>
      <c r="AZ16" s="75"/>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7"/>
      <c r="CX16" s="78">
        <f t="shared" si="5"/>
        <v>5</v>
      </c>
      <c r="CY16" s="79" t="str">
        <f t="shared" si="5"/>
        <v>ENCARREGADO - Geral</v>
      </c>
      <c r="CZ16" s="80"/>
      <c r="DA16" s="78" t="s">
        <v>160</v>
      </c>
      <c r="DB16" s="78" t="s">
        <v>135</v>
      </c>
      <c r="DC16" s="81">
        <f t="shared" si="6"/>
        <v>1</v>
      </c>
      <c r="DD16" s="82">
        <v>22</v>
      </c>
      <c r="DE16" s="81">
        <f t="shared" ref="DE16:DE19" si="34">DC16*DD16*8.8</f>
        <v>193.60000000000002</v>
      </c>
      <c r="DF16" s="83">
        <f>DJ16*$DJ$10</f>
        <v>194.04499999999999</v>
      </c>
      <c r="DG16" s="84">
        <v>1</v>
      </c>
      <c r="DH16" s="85">
        <f t="shared" ref="DH16" si="35">DE16*DF16*DG16</f>
        <v>37567.112000000001</v>
      </c>
      <c r="DJ16" s="83">
        <f>197*0.985</f>
        <v>194.04499999999999</v>
      </c>
      <c r="DN16" s="78">
        <f t="shared" si="9"/>
        <v>5</v>
      </c>
      <c r="DO16" s="79" t="str">
        <f t="shared" si="10"/>
        <v>ENCARREGADO - Geral</v>
      </c>
      <c r="DP16" s="80"/>
      <c r="DQ16" s="78" t="s">
        <v>135</v>
      </c>
      <c r="DR16" s="78" t="s">
        <v>135</v>
      </c>
      <c r="DS16" s="81"/>
      <c r="DT16" s="82"/>
      <c r="DU16" s="81">
        <f t="shared" si="11"/>
        <v>0</v>
      </c>
      <c r="DV16" s="83">
        <f>DZ16*$DJ$10</f>
        <v>194.04499999999999</v>
      </c>
      <c r="DW16" s="84">
        <v>1.6</v>
      </c>
      <c r="DX16" s="85">
        <f t="shared" ref="DX16:DX19" si="36">DU16*DV16*DW16</f>
        <v>0</v>
      </c>
      <c r="DZ16" s="83">
        <f t="shared" si="13"/>
        <v>194.04499999999999</v>
      </c>
      <c r="EB16" s="78">
        <f t="shared" si="14"/>
        <v>5</v>
      </c>
      <c r="EC16" s="78" t="str">
        <f t="shared" si="15"/>
        <v>ENCARREGADO - Geral</v>
      </c>
      <c r="ED16" s="80" t="e">
        <f>#REF!</f>
        <v>#REF!</v>
      </c>
      <c r="EE16" s="78" t="s">
        <v>135</v>
      </c>
      <c r="EF16" s="78" t="s">
        <v>135</v>
      </c>
      <c r="EG16" s="81"/>
      <c r="EH16" s="82"/>
      <c r="EI16" s="81">
        <f t="shared" si="16"/>
        <v>0</v>
      </c>
      <c r="EJ16" s="83">
        <f>EN16*$DJ$10</f>
        <v>194.04499999999999</v>
      </c>
      <c r="EK16" s="84">
        <v>1.8</v>
      </c>
      <c r="EL16" s="85">
        <f t="shared" si="17"/>
        <v>0</v>
      </c>
      <c r="EN16" s="83">
        <f t="shared" si="18"/>
        <v>194.04499999999999</v>
      </c>
    </row>
    <row r="17" spans="1:144" ht="27" hidden="1" customHeight="1" x14ac:dyDescent="0.25">
      <c r="A17" s="71">
        <v>17</v>
      </c>
      <c r="B17" s="145"/>
      <c r="C17" s="137"/>
      <c r="D17" s="73"/>
      <c r="E17" s="74"/>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6"/>
      <c r="BB17" s="76"/>
      <c r="BC17" s="75"/>
      <c r="BD17" s="75"/>
      <c r="BE17" s="75"/>
      <c r="BF17" s="75"/>
      <c r="BG17" s="75"/>
      <c r="BH17" s="76"/>
      <c r="BI17" s="76"/>
      <c r="BJ17" s="75"/>
      <c r="BK17" s="75"/>
      <c r="BL17" s="75"/>
      <c r="BM17" s="75"/>
      <c r="BN17" s="75"/>
      <c r="BO17" s="76"/>
      <c r="BP17" s="76"/>
      <c r="BQ17" s="75"/>
      <c r="BR17" s="75"/>
      <c r="BS17" s="75"/>
      <c r="BT17" s="75"/>
      <c r="BU17" s="75"/>
      <c r="BV17" s="76"/>
      <c r="BW17" s="76"/>
      <c r="BX17" s="75"/>
      <c r="BY17" s="75"/>
      <c r="BZ17" s="75"/>
      <c r="CA17" s="75"/>
      <c r="CB17" s="75"/>
      <c r="CC17" s="76"/>
      <c r="CD17" s="76"/>
      <c r="CE17" s="75"/>
      <c r="CF17" s="75"/>
      <c r="CG17" s="75"/>
      <c r="CH17" s="75"/>
      <c r="CI17" s="75"/>
      <c r="CJ17" s="76"/>
      <c r="CK17" s="76"/>
      <c r="CL17" s="76"/>
      <c r="CM17" s="76"/>
      <c r="CN17" s="76"/>
      <c r="CO17" s="76"/>
      <c r="CP17" s="76"/>
      <c r="CQ17" s="76"/>
      <c r="CR17" s="76"/>
      <c r="CS17" s="76"/>
      <c r="CT17" s="76"/>
      <c r="CU17" s="76"/>
      <c r="CV17" s="77"/>
      <c r="CX17" s="78">
        <f>A17</f>
        <v>17</v>
      </c>
      <c r="CY17" s="79">
        <f t="shared" ref="CY17:CY19" si="37">E17</f>
        <v>0</v>
      </c>
      <c r="CZ17" s="80" t="e">
        <f>#REF!</f>
        <v>#REF!</v>
      </c>
      <c r="DA17" s="78" t="s">
        <v>135</v>
      </c>
      <c r="DB17" s="86" t="s">
        <v>136</v>
      </c>
      <c r="DC17" s="81" t="str">
        <f t="shared" ref="DC17:DC19" si="38">IFERROR(AVERAGE(F17:CU17),"0")</f>
        <v>0</v>
      </c>
      <c r="DD17" s="82" t="str">
        <f t="shared" ref="DD17:DD19" si="39">IFERROR(SUM(F17:CU17)/DC17,"0")</f>
        <v>0</v>
      </c>
      <c r="DE17" s="81">
        <f t="shared" si="34"/>
        <v>0</v>
      </c>
      <c r="DF17" s="83">
        <f>DJ17*$DJ$10</f>
        <v>155</v>
      </c>
      <c r="DG17" s="87">
        <v>1</v>
      </c>
      <c r="DH17" s="85">
        <f t="shared" ref="DH17:DH19" si="40">DE17*DF17*DG17</f>
        <v>0</v>
      </c>
      <c r="DJ17" s="83">
        <v>155</v>
      </c>
      <c r="DN17" s="78">
        <f t="shared" ref="DN17:DN19" si="41">P17</f>
        <v>0</v>
      </c>
      <c r="DO17" s="79">
        <f t="shared" ref="DO17:DO19" si="42">U17</f>
        <v>0</v>
      </c>
      <c r="DP17" s="80" t="e">
        <f>#REF!</f>
        <v>#REF!</v>
      </c>
      <c r="DQ17" s="78" t="s">
        <v>135</v>
      </c>
      <c r="DR17" s="86" t="s">
        <v>136</v>
      </c>
      <c r="DS17" s="81" t="str">
        <f t="shared" ref="DS17:DS19" si="43">IFERROR(AVERAGE(V17:DK17),"0")</f>
        <v>0</v>
      </c>
      <c r="DT17" s="82" t="str">
        <f t="shared" ref="DT17:DT19" si="44">IFERROR(SUM(V17:DK17)/DS17,"0")</f>
        <v>0</v>
      </c>
      <c r="DU17" s="81">
        <f t="shared" ref="DU17:DU19" si="45">DS17*DT17*8.8</f>
        <v>0</v>
      </c>
      <c r="DV17" s="83">
        <f>DZ17*$DJ$10</f>
        <v>155</v>
      </c>
      <c r="DW17" s="87">
        <v>1</v>
      </c>
      <c r="DX17" s="85">
        <f t="shared" si="36"/>
        <v>0</v>
      </c>
      <c r="DZ17" s="83">
        <v>155</v>
      </c>
      <c r="EB17" s="78">
        <f t="shared" ref="EB17:EB19" si="46">AD17</f>
        <v>0</v>
      </c>
      <c r="EC17" s="79">
        <f t="shared" ref="EC17:EC19" si="47">AI17</f>
        <v>0</v>
      </c>
      <c r="ED17" s="80" t="e">
        <f>#REF!</f>
        <v>#REF!</v>
      </c>
      <c r="EE17" s="78" t="s">
        <v>135</v>
      </c>
      <c r="EF17" s="86" t="s">
        <v>136</v>
      </c>
      <c r="EG17" s="81" t="str">
        <f t="shared" ref="EG17:EG19" si="48">IFERROR(AVERAGE(AJ17:DY17),"0")</f>
        <v>0</v>
      </c>
      <c r="EH17" s="82" t="str">
        <f t="shared" ref="EH17:EH19" si="49">IFERROR(SUM(AJ17:DY17)/EG17,"0")</f>
        <v>0</v>
      </c>
      <c r="EI17" s="81">
        <f t="shared" ref="EI17:EI19" si="50">EG17*EH17*8.8</f>
        <v>0</v>
      </c>
      <c r="EJ17" s="83">
        <f t="shared" ref="EJ17:EJ19" si="51">EN17*$DJ$10</f>
        <v>155</v>
      </c>
      <c r="EK17" s="87">
        <v>1</v>
      </c>
      <c r="EL17" s="85">
        <f t="shared" ref="EL17:EL19" si="52">EI17*EJ17*EK17</f>
        <v>0</v>
      </c>
      <c r="EN17" s="83">
        <v>155</v>
      </c>
    </row>
    <row r="18" spans="1:144" ht="27" hidden="1" customHeight="1" x14ac:dyDescent="0.25">
      <c r="A18" s="71">
        <v>18</v>
      </c>
      <c r="B18" s="72"/>
      <c r="C18" s="137"/>
      <c r="D18" s="73"/>
      <c r="E18" s="74"/>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6"/>
      <c r="BB18" s="76"/>
      <c r="BC18" s="75"/>
      <c r="BD18" s="75"/>
      <c r="BE18" s="75"/>
      <c r="BF18" s="75"/>
      <c r="BG18" s="75"/>
      <c r="BH18" s="76"/>
      <c r="BI18" s="76"/>
      <c r="BJ18" s="75"/>
      <c r="BK18" s="75"/>
      <c r="BL18" s="75"/>
      <c r="BM18" s="75"/>
      <c r="BN18" s="75"/>
      <c r="BO18" s="76"/>
      <c r="BP18" s="76"/>
      <c r="BQ18" s="75"/>
      <c r="BR18" s="75"/>
      <c r="BS18" s="75"/>
      <c r="BT18" s="75"/>
      <c r="BU18" s="75"/>
      <c r="BV18" s="76"/>
      <c r="BW18" s="76"/>
      <c r="BX18" s="75"/>
      <c r="BY18" s="75"/>
      <c r="BZ18" s="75"/>
      <c r="CA18" s="75"/>
      <c r="CB18" s="75"/>
      <c r="CC18" s="76"/>
      <c r="CD18" s="76"/>
      <c r="CE18" s="75"/>
      <c r="CF18" s="75"/>
      <c r="CG18" s="75"/>
      <c r="CH18" s="75"/>
      <c r="CI18" s="75"/>
      <c r="CJ18" s="76"/>
      <c r="CK18" s="76"/>
      <c r="CL18" s="76"/>
      <c r="CM18" s="76"/>
      <c r="CN18" s="76"/>
      <c r="CO18" s="76"/>
      <c r="CP18" s="76"/>
      <c r="CQ18" s="76"/>
      <c r="CR18" s="76"/>
      <c r="CS18" s="76"/>
      <c r="CT18" s="76"/>
      <c r="CU18" s="76"/>
      <c r="CV18" s="77"/>
      <c r="CX18" s="78">
        <f>A18</f>
        <v>18</v>
      </c>
      <c r="CY18" s="79">
        <f t="shared" si="37"/>
        <v>0</v>
      </c>
      <c r="CZ18" s="80" t="e">
        <f>#REF!</f>
        <v>#REF!</v>
      </c>
      <c r="DA18" s="78" t="s">
        <v>135</v>
      </c>
      <c r="DB18" s="86" t="s">
        <v>137</v>
      </c>
      <c r="DC18" s="81" t="str">
        <f t="shared" si="38"/>
        <v>0</v>
      </c>
      <c r="DD18" s="82" t="str">
        <f t="shared" si="39"/>
        <v>0</v>
      </c>
      <c r="DE18" s="81">
        <f t="shared" si="34"/>
        <v>0</v>
      </c>
      <c r="DF18" s="83">
        <f>DJ18*$DJ$10</f>
        <v>142</v>
      </c>
      <c r="DG18" s="87">
        <v>1</v>
      </c>
      <c r="DH18" s="85">
        <f t="shared" si="40"/>
        <v>0</v>
      </c>
      <c r="DJ18" s="83">
        <v>142</v>
      </c>
      <c r="DN18" s="78">
        <f t="shared" si="41"/>
        <v>0</v>
      </c>
      <c r="DO18" s="79">
        <f t="shared" si="42"/>
        <v>0</v>
      </c>
      <c r="DP18" s="80" t="e">
        <f>#REF!</f>
        <v>#REF!</v>
      </c>
      <c r="DQ18" s="78" t="s">
        <v>135</v>
      </c>
      <c r="DR18" s="86" t="s">
        <v>137</v>
      </c>
      <c r="DS18" s="81" t="str">
        <f t="shared" si="43"/>
        <v>0</v>
      </c>
      <c r="DT18" s="82" t="str">
        <f t="shared" si="44"/>
        <v>0</v>
      </c>
      <c r="DU18" s="81">
        <f t="shared" si="45"/>
        <v>0</v>
      </c>
      <c r="DV18" s="83">
        <f>DZ18*$DJ$10</f>
        <v>142</v>
      </c>
      <c r="DW18" s="87">
        <v>1</v>
      </c>
      <c r="DX18" s="85">
        <f t="shared" si="36"/>
        <v>0</v>
      </c>
      <c r="DZ18" s="83">
        <v>142</v>
      </c>
      <c r="EB18" s="78">
        <f t="shared" si="46"/>
        <v>0</v>
      </c>
      <c r="EC18" s="79">
        <f t="shared" si="47"/>
        <v>0</v>
      </c>
      <c r="ED18" s="80" t="e">
        <f>#REF!</f>
        <v>#REF!</v>
      </c>
      <c r="EE18" s="78" t="s">
        <v>135</v>
      </c>
      <c r="EF18" s="86" t="s">
        <v>137</v>
      </c>
      <c r="EG18" s="81" t="str">
        <f t="shared" si="48"/>
        <v>0</v>
      </c>
      <c r="EH18" s="82" t="str">
        <f t="shared" si="49"/>
        <v>0</v>
      </c>
      <c r="EI18" s="81">
        <f t="shared" si="50"/>
        <v>0</v>
      </c>
      <c r="EJ18" s="83">
        <f t="shared" si="51"/>
        <v>142</v>
      </c>
      <c r="EK18" s="87">
        <v>1</v>
      </c>
      <c r="EL18" s="85">
        <f t="shared" si="52"/>
        <v>0</v>
      </c>
      <c r="EN18" s="83">
        <v>142</v>
      </c>
    </row>
    <row r="19" spans="1:144" ht="27" hidden="1" customHeight="1" x14ac:dyDescent="0.25">
      <c r="A19" s="71">
        <v>19</v>
      </c>
      <c r="B19" s="72"/>
      <c r="C19" s="137"/>
      <c r="D19" s="73"/>
      <c r="E19" s="74"/>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6"/>
      <c r="BB19" s="76"/>
      <c r="BC19" s="75"/>
      <c r="BD19" s="75"/>
      <c r="BE19" s="75"/>
      <c r="BF19" s="75"/>
      <c r="BG19" s="75"/>
      <c r="BH19" s="76"/>
      <c r="BI19" s="76"/>
      <c r="BJ19" s="75"/>
      <c r="BK19" s="75"/>
      <c r="BL19" s="75"/>
      <c r="BM19" s="75"/>
      <c r="BN19" s="75"/>
      <c r="BO19" s="76"/>
      <c r="BP19" s="76"/>
      <c r="BQ19" s="75"/>
      <c r="BR19" s="75"/>
      <c r="BS19" s="75"/>
      <c r="BT19" s="75"/>
      <c r="BU19" s="75"/>
      <c r="BV19" s="76"/>
      <c r="BW19" s="76"/>
      <c r="BX19" s="75"/>
      <c r="BY19" s="75"/>
      <c r="BZ19" s="75"/>
      <c r="CA19" s="75"/>
      <c r="CB19" s="75"/>
      <c r="CC19" s="76"/>
      <c r="CD19" s="76"/>
      <c r="CE19" s="75"/>
      <c r="CF19" s="75"/>
      <c r="CG19" s="75"/>
      <c r="CH19" s="75"/>
      <c r="CI19" s="75"/>
      <c r="CJ19" s="76"/>
      <c r="CK19" s="76"/>
      <c r="CL19" s="76"/>
      <c r="CM19" s="76"/>
      <c r="CN19" s="76"/>
      <c r="CO19" s="76"/>
      <c r="CP19" s="76"/>
      <c r="CQ19" s="76"/>
      <c r="CR19" s="76"/>
      <c r="CS19" s="76"/>
      <c r="CT19" s="76"/>
      <c r="CU19" s="76"/>
      <c r="CV19" s="77"/>
      <c r="CX19" s="78">
        <f>A19</f>
        <v>19</v>
      </c>
      <c r="CY19" s="79">
        <f t="shared" si="37"/>
        <v>0</v>
      </c>
      <c r="CZ19" s="80" t="e">
        <f>#REF!</f>
        <v>#REF!</v>
      </c>
      <c r="DA19" s="78" t="s">
        <v>135</v>
      </c>
      <c r="DB19" s="86" t="s">
        <v>138</v>
      </c>
      <c r="DC19" s="81" t="str">
        <f t="shared" si="38"/>
        <v>0</v>
      </c>
      <c r="DD19" s="82" t="str">
        <f t="shared" si="39"/>
        <v>0</v>
      </c>
      <c r="DE19" s="81">
        <f t="shared" si="34"/>
        <v>0</v>
      </c>
      <c r="DF19" s="83">
        <f>DJ19*$DJ$10</f>
        <v>376</v>
      </c>
      <c r="DG19" s="87">
        <v>1</v>
      </c>
      <c r="DH19" s="85">
        <f t="shared" si="40"/>
        <v>0</v>
      </c>
      <c r="DJ19" s="83">
        <f>235*1.6</f>
        <v>376</v>
      </c>
      <c r="DN19" s="78">
        <f t="shared" si="41"/>
        <v>0</v>
      </c>
      <c r="DO19" s="79">
        <f t="shared" si="42"/>
        <v>0</v>
      </c>
      <c r="DP19" s="80" t="e">
        <f>#REF!</f>
        <v>#REF!</v>
      </c>
      <c r="DQ19" s="78" t="s">
        <v>135</v>
      </c>
      <c r="DR19" s="86" t="s">
        <v>138</v>
      </c>
      <c r="DS19" s="81" t="str">
        <f t="shared" si="43"/>
        <v>0</v>
      </c>
      <c r="DT19" s="82" t="str">
        <f t="shared" si="44"/>
        <v>0</v>
      </c>
      <c r="DU19" s="81">
        <f t="shared" si="45"/>
        <v>0</v>
      </c>
      <c r="DV19" s="83">
        <f>DZ19*$DJ$10</f>
        <v>376</v>
      </c>
      <c r="DW19" s="87">
        <v>1</v>
      </c>
      <c r="DX19" s="85">
        <f t="shared" si="36"/>
        <v>0</v>
      </c>
      <c r="DZ19" s="83">
        <f>235*1.6</f>
        <v>376</v>
      </c>
      <c r="EB19" s="78">
        <f t="shared" si="46"/>
        <v>0</v>
      </c>
      <c r="EC19" s="79">
        <f t="shared" si="47"/>
        <v>0</v>
      </c>
      <c r="ED19" s="80" t="e">
        <f>#REF!</f>
        <v>#REF!</v>
      </c>
      <c r="EE19" s="78" t="s">
        <v>135</v>
      </c>
      <c r="EF19" s="86" t="s">
        <v>138</v>
      </c>
      <c r="EG19" s="81" t="str">
        <f t="shared" si="48"/>
        <v>0</v>
      </c>
      <c r="EH19" s="82" t="str">
        <f t="shared" si="49"/>
        <v>0</v>
      </c>
      <c r="EI19" s="81">
        <f t="shared" si="50"/>
        <v>0</v>
      </c>
      <c r="EJ19" s="83">
        <f t="shared" si="51"/>
        <v>376</v>
      </c>
      <c r="EK19" s="87">
        <v>1</v>
      </c>
      <c r="EL19" s="85">
        <f t="shared" si="52"/>
        <v>0</v>
      </c>
      <c r="EN19" s="83">
        <f>235*1.6</f>
        <v>376</v>
      </c>
    </row>
    <row r="20" spans="1:144" ht="40.35" customHeight="1" x14ac:dyDescent="0.35">
      <c r="A20" s="88"/>
      <c r="B20" s="89"/>
      <c r="C20" s="89"/>
      <c r="D20" s="89"/>
      <c r="E20" s="90" t="s">
        <v>141</v>
      </c>
      <c r="F20" s="91">
        <f>SUM(F12:F16)</f>
        <v>13</v>
      </c>
      <c r="G20" s="91">
        <f t="shared" ref="G20:AI20" si="53">SUM(G12:G16)</f>
        <v>13</v>
      </c>
      <c r="H20" s="91">
        <f t="shared" si="53"/>
        <v>13</v>
      </c>
      <c r="I20" s="91">
        <f t="shared" si="53"/>
        <v>13</v>
      </c>
      <c r="J20" s="91">
        <f t="shared" si="53"/>
        <v>13</v>
      </c>
      <c r="K20" s="91">
        <f t="shared" si="53"/>
        <v>0</v>
      </c>
      <c r="L20" s="91">
        <f t="shared" si="53"/>
        <v>0</v>
      </c>
      <c r="M20" s="91">
        <f t="shared" si="53"/>
        <v>13</v>
      </c>
      <c r="N20" s="91">
        <f t="shared" si="53"/>
        <v>13</v>
      </c>
      <c r="O20" s="91">
        <f t="shared" si="53"/>
        <v>13</v>
      </c>
      <c r="P20" s="91">
        <f t="shared" si="53"/>
        <v>13</v>
      </c>
      <c r="Q20" s="91">
        <f t="shared" si="53"/>
        <v>13</v>
      </c>
      <c r="R20" s="91">
        <f t="shared" si="53"/>
        <v>0</v>
      </c>
      <c r="S20" s="91">
        <f t="shared" si="53"/>
        <v>0</v>
      </c>
      <c r="T20" s="91">
        <f t="shared" si="53"/>
        <v>13</v>
      </c>
      <c r="U20" s="91">
        <f t="shared" si="53"/>
        <v>13</v>
      </c>
      <c r="V20" s="91">
        <f t="shared" si="53"/>
        <v>13</v>
      </c>
      <c r="W20" s="91">
        <f t="shared" si="53"/>
        <v>13</v>
      </c>
      <c r="X20" s="91">
        <f t="shared" si="53"/>
        <v>13</v>
      </c>
      <c r="Y20" s="91">
        <f t="shared" si="53"/>
        <v>0</v>
      </c>
      <c r="Z20" s="91">
        <f t="shared" si="53"/>
        <v>0</v>
      </c>
      <c r="AA20" s="91">
        <f t="shared" si="53"/>
        <v>13</v>
      </c>
      <c r="AB20" s="91">
        <f t="shared" si="53"/>
        <v>13</v>
      </c>
      <c r="AC20" s="91">
        <f t="shared" si="53"/>
        <v>13</v>
      </c>
      <c r="AD20" s="91">
        <f t="shared" si="53"/>
        <v>13</v>
      </c>
      <c r="AE20" s="91">
        <f t="shared" si="53"/>
        <v>13</v>
      </c>
      <c r="AF20" s="91">
        <f t="shared" si="53"/>
        <v>0</v>
      </c>
      <c r="AG20" s="91">
        <f t="shared" si="53"/>
        <v>0</v>
      </c>
      <c r="AH20" s="91">
        <f t="shared" si="53"/>
        <v>13</v>
      </c>
      <c r="AI20" s="91">
        <f t="shared" si="53"/>
        <v>13</v>
      </c>
      <c r="AJ20" s="91">
        <f t="shared" ref="AJ20:BM20" si="54">SUM(AJ12:AJ13)</f>
        <v>0</v>
      </c>
      <c r="AK20" s="91">
        <f t="shared" si="54"/>
        <v>0</v>
      </c>
      <c r="AL20" s="91">
        <f t="shared" si="54"/>
        <v>0</v>
      </c>
      <c r="AM20" s="91">
        <f t="shared" si="54"/>
        <v>0</v>
      </c>
      <c r="AN20" s="91">
        <f t="shared" si="54"/>
        <v>0</v>
      </c>
      <c r="AO20" s="91">
        <f t="shared" si="54"/>
        <v>0</v>
      </c>
      <c r="AP20" s="91">
        <f t="shared" si="54"/>
        <v>0</v>
      </c>
      <c r="AQ20" s="91">
        <f t="shared" si="54"/>
        <v>0</v>
      </c>
      <c r="AR20" s="91">
        <f t="shared" si="54"/>
        <v>0</v>
      </c>
      <c r="AS20" s="91">
        <f t="shared" si="54"/>
        <v>0</v>
      </c>
      <c r="AT20" s="91">
        <f t="shared" si="54"/>
        <v>0</v>
      </c>
      <c r="AU20" s="91">
        <f t="shared" si="54"/>
        <v>0</v>
      </c>
      <c r="AV20" s="91">
        <f t="shared" si="54"/>
        <v>0</v>
      </c>
      <c r="AW20" s="91">
        <f t="shared" si="54"/>
        <v>0</v>
      </c>
      <c r="AX20" s="91">
        <f t="shared" si="54"/>
        <v>0</v>
      </c>
      <c r="AY20" s="91">
        <f t="shared" si="54"/>
        <v>0</v>
      </c>
      <c r="AZ20" s="91">
        <f t="shared" si="54"/>
        <v>0</v>
      </c>
      <c r="BA20" s="91">
        <f t="shared" si="54"/>
        <v>0</v>
      </c>
      <c r="BB20" s="91">
        <f t="shared" si="54"/>
        <v>0</v>
      </c>
      <c r="BC20" s="91">
        <f t="shared" si="54"/>
        <v>0</v>
      </c>
      <c r="BD20" s="91">
        <f t="shared" si="54"/>
        <v>0</v>
      </c>
      <c r="BE20" s="91">
        <f t="shared" si="54"/>
        <v>0</v>
      </c>
      <c r="BF20" s="91">
        <f t="shared" si="54"/>
        <v>0</v>
      </c>
      <c r="BG20" s="91">
        <f t="shared" si="54"/>
        <v>0</v>
      </c>
      <c r="BH20" s="91">
        <f t="shared" si="54"/>
        <v>0</v>
      </c>
      <c r="BI20" s="91">
        <f t="shared" si="54"/>
        <v>0</v>
      </c>
      <c r="BJ20" s="91">
        <f t="shared" si="54"/>
        <v>0</v>
      </c>
      <c r="BK20" s="91">
        <f t="shared" si="54"/>
        <v>0</v>
      </c>
      <c r="BL20" s="91">
        <f t="shared" si="54"/>
        <v>0</v>
      </c>
      <c r="BM20" s="91">
        <f t="shared" si="54"/>
        <v>0</v>
      </c>
      <c r="BN20" s="91">
        <f t="shared" ref="BN20:CU20" si="55">SUM(BN12:BN13)</f>
        <v>0</v>
      </c>
      <c r="BO20" s="91">
        <f t="shared" si="55"/>
        <v>0</v>
      </c>
      <c r="BP20" s="91">
        <f t="shared" si="55"/>
        <v>0</v>
      </c>
      <c r="BQ20" s="91">
        <f t="shared" si="55"/>
        <v>0</v>
      </c>
      <c r="BR20" s="91">
        <f t="shared" si="55"/>
        <v>0</v>
      </c>
      <c r="BS20" s="91">
        <f t="shared" si="55"/>
        <v>0</v>
      </c>
      <c r="BT20" s="91">
        <f t="shared" si="55"/>
        <v>0</v>
      </c>
      <c r="BU20" s="91">
        <f t="shared" si="55"/>
        <v>0</v>
      </c>
      <c r="BV20" s="91">
        <f t="shared" si="55"/>
        <v>0</v>
      </c>
      <c r="BW20" s="91">
        <f t="shared" si="55"/>
        <v>0</v>
      </c>
      <c r="BX20" s="91">
        <f t="shared" si="55"/>
        <v>0</v>
      </c>
      <c r="BY20" s="91">
        <f t="shared" si="55"/>
        <v>0</v>
      </c>
      <c r="BZ20" s="91">
        <f t="shared" si="55"/>
        <v>0</v>
      </c>
      <c r="CA20" s="91">
        <f t="shared" si="55"/>
        <v>0</v>
      </c>
      <c r="CB20" s="91">
        <f t="shared" si="55"/>
        <v>0</v>
      </c>
      <c r="CC20" s="91">
        <f t="shared" si="55"/>
        <v>0</v>
      </c>
      <c r="CD20" s="91">
        <f t="shared" si="55"/>
        <v>0</v>
      </c>
      <c r="CE20" s="91">
        <f t="shared" si="55"/>
        <v>0</v>
      </c>
      <c r="CF20" s="91">
        <f t="shared" si="55"/>
        <v>0</v>
      </c>
      <c r="CG20" s="91">
        <f t="shared" si="55"/>
        <v>0</v>
      </c>
      <c r="CH20" s="91">
        <f t="shared" si="55"/>
        <v>0</v>
      </c>
      <c r="CI20" s="91">
        <f t="shared" si="55"/>
        <v>0</v>
      </c>
      <c r="CJ20" s="91">
        <f t="shared" si="55"/>
        <v>0</v>
      </c>
      <c r="CK20" s="91">
        <f t="shared" si="55"/>
        <v>0</v>
      </c>
      <c r="CL20" s="91">
        <f t="shared" si="55"/>
        <v>0</v>
      </c>
      <c r="CM20" s="91">
        <f t="shared" si="55"/>
        <v>0</v>
      </c>
      <c r="CN20" s="91">
        <f t="shared" si="55"/>
        <v>0</v>
      </c>
      <c r="CO20" s="91">
        <f t="shared" si="55"/>
        <v>0</v>
      </c>
      <c r="CP20" s="91">
        <f t="shared" si="55"/>
        <v>0</v>
      </c>
      <c r="CQ20" s="91">
        <f t="shared" si="55"/>
        <v>0</v>
      </c>
      <c r="CR20" s="91">
        <f t="shared" si="55"/>
        <v>0</v>
      </c>
      <c r="CS20" s="91">
        <f t="shared" si="55"/>
        <v>0</v>
      </c>
      <c r="CT20" s="91">
        <f t="shared" si="55"/>
        <v>0</v>
      </c>
      <c r="CU20" s="91">
        <f t="shared" si="55"/>
        <v>0</v>
      </c>
      <c r="CV20" s="92"/>
      <c r="DC20" s="93"/>
      <c r="DD20" s="94"/>
      <c r="DE20" s="93"/>
      <c r="DF20" s="95"/>
      <c r="DG20" s="96"/>
      <c r="DH20" s="97">
        <f>SUM(DH12:DH19)</f>
        <v>330069.60800000007</v>
      </c>
      <c r="DS20" s="93"/>
      <c r="DT20" s="94"/>
      <c r="DU20" s="93"/>
      <c r="DV20" s="95"/>
      <c r="DW20" s="96"/>
      <c r="DX20" s="97">
        <f>SUM(DX12:DX19)</f>
        <v>0</v>
      </c>
      <c r="EG20" s="93"/>
      <c r="EH20" s="94"/>
      <c r="EI20" s="93"/>
      <c r="EJ20" s="95"/>
      <c r="EK20" s="96"/>
      <c r="EL20" s="97">
        <f>SUM(EL12:EL19)</f>
        <v>0</v>
      </c>
    </row>
    <row r="21" spans="1:144" ht="20.100000000000001" customHeight="1" x14ac:dyDescent="0.25">
      <c r="A21" s="88"/>
      <c r="B21" s="89"/>
      <c r="C21" s="98"/>
      <c r="D21" s="89"/>
      <c r="E21" s="99"/>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row>
    <row r="22" spans="1:144" ht="40.35" customHeight="1" x14ac:dyDescent="0.25">
      <c r="A22" s="88"/>
      <c r="B22" s="89"/>
      <c r="C22" s="98"/>
      <c r="D22" s="89"/>
      <c r="E22" s="101"/>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row>
    <row r="23" spans="1:144" ht="40.35" customHeight="1" x14ac:dyDescent="0.25">
      <c r="A23" s="88"/>
      <c r="B23" s="89"/>
      <c r="C23" s="98"/>
      <c r="D23" s="89"/>
      <c r="E23" s="101" t="s">
        <v>73</v>
      </c>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row>
    <row r="24" spans="1:144" ht="40.35" customHeight="1" x14ac:dyDescent="0.25">
      <c r="A24" s="88"/>
      <c r="B24" s="89"/>
      <c r="C24" s="98"/>
      <c r="D24" s="89"/>
      <c r="E24" s="101"/>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row>
    <row r="25" spans="1:144" ht="40.5" customHeight="1" x14ac:dyDescent="0.25"/>
    <row r="26" spans="1:144" ht="9" customHeight="1" x14ac:dyDescent="0.25"/>
  </sheetData>
  <autoFilter ref="CX11:DH20" xr:uid="{4C4E658B-1D3D-46B6-9039-068A73A161C1}"/>
  <mergeCells count="8">
    <mergeCell ref="EK2:EL2"/>
    <mergeCell ref="EB8:EL9"/>
    <mergeCell ref="B9:B10"/>
    <mergeCell ref="A9:A10"/>
    <mergeCell ref="DG2:DH2"/>
    <mergeCell ref="CX8:DH9"/>
    <mergeCell ref="DW2:DX2"/>
    <mergeCell ref="DN8:DX9"/>
  </mergeCells>
  <conditionalFormatting sqref="B12:B16">
    <cfRule type="cellIs" dxfId="10" priority="3" operator="between">
      <formula>0.01</formula>
      <formula>0.99</formula>
    </cfRule>
    <cfRule type="cellIs" dxfId="9" priority="4" operator="equal">
      <formula>1</formula>
    </cfRule>
  </conditionalFormatting>
  <conditionalFormatting sqref="F12:X15 AA12:AE16 T16:X16 F16:S19">
    <cfRule type="cellIs" dxfId="8" priority="9" operator="greaterThan">
      <formula>0</formula>
    </cfRule>
  </conditionalFormatting>
  <conditionalFormatting sqref="F9:CU9">
    <cfRule type="expression" dxfId="7" priority="204" stopIfTrue="1">
      <formula>IF(WEEKDAY(F9)=1,TRUE,FALSE)</formula>
    </cfRule>
    <cfRule type="expression" dxfId="6" priority="205" stopIfTrue="1">
      <formula>IF(WEEKDAY(F9)=7,TRUE,FALSE)</formula>
    </cfRule>
  </conditionalFormatting>
  <conditionalFormatting sqref="AH12:AI16">
    <cfRule type="cellIs" dxfId="5" priority="1" operator="greaterThan">
      <formula>0</formula>
    </cfRule>
  </conditionalFormatting>
  <printOptions horizontalCentered="1"/>
  <pageMargins left="0.7" right="0.7" top="0.75" bottom="0.75" header="0.3" footer="0.3"/>
  <pageSetup paperSize="9" scale="50" orientation="landscape" r:id="rId1"/>
  <colBreaks count="1" manualBreakCount="1">
    <brk id="112" min="7" max="28"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C876-9229-46E7-ACAB-A18B4E93B90D}">
  <dimension ref="A1:EN23"/>
  <sheetViews>
    <sheetView showGridLines="0" topLeftCell="A8" zoomScaleNormal="100" zoomScaleSheetLayoutView="75" workbookViewId="0">
      <pane xSplit="5" ySplit="4" topLeftCell="CW12" activePane="bottomRight" state="frozen"/>
      <selection activeCell="A8" sqref="A8"/>
      <selection pane="topRight" activeCell="G8" sqref="G8"/>
      <selection pane="bottomLeft" activeCell="A12" sqref="A12"/>
      <selection pane="bottomRight" activeCell="DF13" sqref="DF13"/>
    </sheetView>
  </sheetViews>
  <sheetFormatPr defaultColWidth="8.7109375" defaultRowHeight="15" outlineLevelCol="1" x14ac:dyDescent="0.25"/>
  <cols>
    <col min="1" max="1" width="6.140625" style="12" customWidth="1" outlineLevel="1"/>
    <col min="2" max="2" width="44.85546875" style="12" customWidth="1" outlineLevel="1"/>
    <col min="3" max="3" width="17.28515625" style="12" hidden="1" customWidth="1" outlineLevel="1"/>
    <col min="4" max="4" width="15.7109375" style="12" hidden="1" customWidth="1" outlineLevel="1"/>
    <col min="5" max="5" width="22.7109375" style="12" hidden="1" customWidth="1" outlineLevel="1"/>
    <col min="6" max="35" width="6.7109375" style="12" customWidth="1"/>
    <col min="36" max="87" width="6.7109375" style="12" hidden="1" customWidth="1"/>
    <col min="88" max="99" width="7.28515625" style="12" hidden="1" customWidth="1"/>
    <col min="100" max="100" width="13.28515625" style="49" customWidth="1"/>
    <col min="101" max="101" width="8.7109375" style="49"/>
    <col min="102" max="102" width="7.7109375" style="12" bestFit="1" customWidth="1"/>
    <col min="103" max="103" width="45.7109375" style="12" customWidth="1"/>
    <col min="104" max="104" width="4.85546875" style="12" hidden="1" customWidth="1"/>
    <col min="105" max="105" width="22.140625" style="12" customWidth="1"/>
    <col min="106" max="106" width="20.140625" style="12" hidden="1" customWidth="1"/>
    <col min="107" max="107" width="15.85546875" style="12" customWidth="1"/>
    <col min="108" max="108" width="13.140625" style="12" customWidth="1"/>
    <col min="109" max="109" width="18.42578125" style="12" customWidth="1"/>
    <col min="110" max="110" width="21.7109375" style="12" customWidth="1"/>
    <col min="111" max="111" width="12.28515625" style="12" hidden="1" customWidth="1"/>
    <col min="112" max="112" width="28.28515625" style="12" customWidth="1"/>
    <col min="113" max="113" width="4.7109375" style="12" customWidth="1"/>
    <col min="114" max="114" width="15.140625" style="12" bestFit="1" customWidth="1"/>
    <col min="115" max="115" width="0" style="12" hidden="1" customWidth="1"/>
    <col min="116" max="117" width="8.7109375" style="12" hidden="1" customWidth="1"/>
    <col min="118" max="118" width="7.7109375" style="12" hidden="1" customWidth="1"/>
    <col min="119" max="119" width="45.7109375" style="12" hidden="1" customWidth="1"/>
    <col min="120" max="120" width="4.85546875" style="12" hidden="1" customWidth="1"/>
    <col min="121" max="121" width="22.140625" style="12" hidden="1" customWidth="1"/>
    <col min="122" max="122" width="20.140625" style="12" hidden="1" customWidth="1"/>
    <col min="123" max="123" width="21.7109375" style="12" hidden="1" customWidth="1"/>
    <col min="124" max="124" width="16" style="12" hidden="1" customWidth="1"/>
    <col min="125" max="125" width="18.42578125" style="12" hidden="1" customWidth="1"/>
    <col min="126" max="126" width="21.7109375" style="12" hidden="1" customWidth="1"/>
    <col min="127" max="127" width="19.28515625" style="12" hidden="1" customWidth="1"/>
    <col min="128" max="128" width="28.28515625" style="12" hidden="1" customWidth="1"/>
    <col min="129" max="129" width="4.7109375" style="12" hidden="1" customWidth="1"/>
    <col min="130" max="130" width="11.42578125" style="12" hidden="1" customWidth="1"/>
    <col min="131" max="131" width="8.7109375" style="12" hidden="1" customWidth="1"/>
    <col min="132" max="132" width="7.7109375" style="12" hidden="1" customWidth="1"/>
    <col min="133" max="133" width="45.7109375" style="12" hidden="1" customWidth="1"/>
    <col min="134" max="134" width="4.85546875" style="12" hidden="1" customWidth="1"/>
    <col min="135" max="135" width="22.140625" style="12" hidden="1" customWidth="1"/>
    <col min="136" max="136" width="20.140625" style="12" hidden="1" customWidth="1"/>
    <col min="137" max="137" width="21.7109375" style="12" hidden="1" customWidth="1"/>
    <col min="138" max="138" width="16" style="12" hidden="1" customWidth="1"/>
    <col min="139" max="139" width="18.42578125" style="12" hidden="1" customWidth="1"/>
    <col min="140" max="140" width="21.7109375" style="12" hidden="1" customWidth="1"/>
    <col min="141" max="141" width="19.28515625" style="12" hidden="1" customWidth="1"/>
    <col min="142" max="142" width="28.28515625" style="12" hidden="1" customWidth="1"/>
    <col min="143" max="143" width="4.7109375" style="12" hidden="1" customWidth="1"/>
    <col min="144" max="144" width="11.42578125" style="12" hidden="1" customWidth="1"/>
    <col min="145" max="145" width="0" style="12" hidden="1" customWidth="1"/>
    <col min="146" max="202" width="8.7109375" style="12"/>
    <col min="203" max="203" width="30.85546875" style="12" customWidth="1"/>
    <col min="204" max="204" width="17.28515625" style="12" customWidth="1"/>
    <col min="205" max="206" width="0" style="12" hidden="1" customWidth="1"/>
    <col min="207" max="207" width="36.28515625" style="12" customWidth="1"/>
    <col min="208" max="219" width="7.28515625" style="12" customWidth="1"/>
    <col min="220" max="220" width="7.7109375" style="12" customWidth="1"/>
    <col min="221" max="229" width="7.28515625" style="12" customWidth="1"/>
    <col min="230" max="230" width="8.140625" style="12" customWidth="1"/>
    <col min="231" max="254" width="7.28515625" style="12" customWidth="1"/>
    <col min="255" max="303" width="0" style="12" hidden="1" customWidth="1"/>
    <col min="304" max="304" width="13.28515625" style="12" customWidth="1"/>
    <col min="305" max="306" width="8.7109375" style="12"/>
    <col min="307" max="317" width="0" style="12" hidden="1" customWidth="1"/>
    <col min="318" max="318" width="8.7109375" style="12"/>
    <col min="319" max="319" width="7.7109375" style="12" bestFit="1" customWidth="1"/>
    <col min="320" max="320" width="45.7109375" style="12" customWidth="1"/>
    <col min="321" max="321" width="16.42578125" style="12" customWidth="1"/>
    <col min="322" max="322" width="22.140625" style="12" customWidth="1"/>
    <col min="323" max="323" width="20.140625" style="12" customWidth="1"/>
    <col min="324" max="324" width="21.7109375" style="12" customWidth="1"/>
    <col min="325" max="325" width="16" style="12" customWidth="1"/>
    <col min="326" max="326" width="18.42578125" style="12" customWidth="1"/>
    <col min="327" max="327" width="21.7109375" style="12" customWidth="1"/>
    <col min="328" max="328" width="13.28515625" style="12" customWidth="1"/>
    <col min="329" max="329" width="28.28515625" style="12" customWidth="1"/>
    <col min="330" max="330" width="4.7109375" style="12" customWidth="1"/>
    <col min="331" max="331" width="7.7109375" style="12" bestFit="1" customWidth="1"/>
    <col min="332" max="332" width="45.7109375" style="12" customWidth="1"/>
    <col min="333" max="333" width="16.42578125" style="12" customWidth="1"/>
    <col min="334" max="334" width="22.140625" style="12" customWidth="1"/>
    <col min="335" max="335" width="20.140625" style="12" customWidth="1"/>
    <col min="336" max="336" width="21.7109375" style="12" customWidth="1"/>
    <col min="337" max="337" width="16" style="12" customWidth="1"/>
    <col min="338" max="338" width="18.42578125" style="12" customWidth="1"/>
    <col min="339" max="339" width="21.7109375" style="12" customWidth="1"/>
    <col min="340" max="340" width="13.28515625" style="12" customWidth="1"/>
    <col min="341" max="341" width="28.28515625" style="12" customWidth="1"/>
    <col min="342" max="365" width="0" style="12" hidden="1" customWidth="1"/>
    <col min="366" max="368" width="8.7109375" style="12"/>
    <col min="369" max="369" width="21" style="12" customWidth="1"/>
    <col min="370" max="458" width="8.7109375" style="12"/>
    <col min="459" max="459" width="30.85546875" style="12" customWidth="1"/>
    <col min="460" max="460" width="17.28515625" style="12" customWidth="1"/>
    <col min="461" max="462" width="0" style="12" hidden="1" customWidth="1"/>
    <col min="463" max="463" width="36.28515625" style="12" customWidth="1"/>
    <col min="464" max="475" width="7.28515625" style="12" customWidth="1"/>
    <col min="476" max="476" width="7.7109375" style="12" customWidth="1"/>
    <col min="477" max="485" width="7.28515625" style="12" customWidth="1"/>
    <col min="486" max="486" width="8.140625" style="12" customWidth="1"/>
    <col min="487" max="510" width="7.28515625" style="12" customWidth="1"/>
    <col min="511" max="559" width="0" style="12" hidden="1" customWidth="1"/>
    <col min="560" max="560" width="13.28515625" style="12" customWidth="1"/>
    <col min="561" max="562" width="8.7109375" style="12"/>
    <col min="563" max="573" width="0" style="12" hidden="1" customWidth="1"/>
    <col min="574" max="574" width="8.7109375" style="12"/>
    <col min="575" max="575" width="7.7109375" style="12" bestFit="1" customWidth="1"/>
    <col min="576" max="576" width="45.7109375" style="12" customWidth="1"/>
    <col min="577" max="577" width="16.42578125" style="12" customWidth="1"/>
    <col min="578" max="578" width="22.140625" style="12" customWidth="1"/>
    <col min="579" max="579" width="20.140625" style="12" customWidth="1"/>
    <col min="580" max="580" width="21.7109375" style="12" customWidth="1"/>
    <col min="581" max="581" width="16" style="12" customWidth="1"/>
    <col min="582" max="582" width="18.42578125" style="12" customWidth="1"/>
    <col min="583" max="583" width="21.7109375" style="12" customWidth="1"/>
    <col min="584" max="584" width="13.28515625" style="12" customWidth="1"/>
    <col min="585" max="585" width="28.28515625" style="12" customWidth="1"/>
    <col min="586" max="586" width="4.7109375" style="12" customWidth="1"/>
    <col min="587" max="587" width="7.7109375" style="12" bestFit="1" customWidth="1"/>
    <col min="588" max="588" width="45.7109375" style="12" customWidth="1"/>
    <col min="589" max="589" width="16.42578125" style="12" customWidth="1"/>
    <col min="590" max="590" width="22.140625" style="12" customWidth="1"/>
    <col min="591" max="591" width="20.140625" style="12" customWidth="1"/>
    <col min="592" max="592" width="21.7109375" style="12" customWidth="1"/>
    <col min="593" max="593" width="16" style="12" customWidth="1"/>
    <col min="594" max="594" width="18.42578125" style="12" customWidth="1"/>
    <col min="595" max="595" width="21.7109375" style="12" customWidth="1"/>
    <col min="596" max="596" width="13.28515625" style="12" customWidth="1"/>
    <col min="597" max="597" width="28.28515625" style="12" customWidth="1"/>
    <col min="598" max="621" width="0" style="12" hidden="1" customWidth="1"/>
    <col min="622" max="624" width="8.7109375" style="12"/>
    <col min="625" max="625" width="21" style="12" customWidth="1"/>
    <col min="626" max="714" width="8.7109375" style="12"/>
    <col min="715" max="715" width="30.85546875" style="12" customWidth="1"/>
    <col min="716" max="716" width="17.28515625" style="12" customWidth="1"/>
    <col min="717" max="718" width="0" style="12" hidden="1" customWidth="1"/>
    <col min="719" max="719" width="36.28515625" style="12" customWidth="1"/>
    <col min="720" max="731" width="7.28515625" style="12" customWidth="1"/>
    <col min="732" max="732" width="7.7109375" style="12" customWidth="1"/>
    <col min="733" max="741" width="7.28515625" style="12" customWidth="1"/>
    <col min="742" max="742" width="8.140625" style="12" customWidth="1"/>
    <col min="743" max="766" width="7.28515625" style="12" customWidth="1"/>
    <col min="767" max="815" width="0" style="12" hidden="1" customWidth="1"/>
    <col min="816" max="816" width="13.28515625" style="12" customWidth="1"/>
    <col min="817" max="818" width="8.7109375" style="12"/>
    <col min="819" max="829" width="0" style="12" hidden="1" customWidth="1"/>
    <col min="830" max="830" width="8.7109375" style="12"/>
    <col min="831" max="831" width="7.7109375" style="12" bestFit="1" customWidth="1"/>
    <col min="832" max="832" width="45.7109375" style="12" customWidth="1"/>
    <col min="833" max="833" width="16.42578125" style="12" customWidth="1"/>
    <col min="834" max="834" width="22.140625" style="12" customWidth="1"/>
    <col min="835" max="835" width="20.140625" style="12" customWidth="1"/>
    <col min="836" max="836" width="21.7109375" style="12" customWidth="1"/>
    <col min="837" max="837" width="16" style="12" customWidth="1"/>
    <col min="838" max="838" width="18.42578125" style="12" customWidth="1"/>
    <col min="839" max="839" width="21.7109375" style="12" customWidth="1"/>
    <col min="840" max="840" width="13.28515625" style="12" customWidth="1"/>
    <col min="841" max="841" width="28.28515625" style="12" customWidth="1"/>
    <col min="842" max="842" width="4.7109375" style="12" customWidth="1"/>
    <col min="843" max="843" width="7.7109375" style="12" bestFit="1" customWidth="1"/>
    <col min="844" max="844" width="45.7109375" style="12" customWidth="1"/>
    <col min="845" max="845" width="16.42578125" style="12" customWidth="1"/>
    <col min="846" max="846" width="22.140625" style="12" customWidth="1"/>
    <col min="847" max="847" width="20.140625" style="12" customWidth="1"/>
    <col min="848" max="848" width="21.7109375" style="12" customWidth="1"/>
    <col min="849" max="849" width="16" style="12" customWidth="1"/>
    <col min="850" max="850" width="18.42578125" style="12" customWidth="1"/>
    <col min="851" max="851" width="21.7109375" style="12" customWidth="1"/>
    <col min="852" max="852" width="13.28515625" style="12" customWidth="1"/>
    <col min="853" max="853" width="28.28515625" style="12" customWidth="1"/>
    <col min="854" max="877" width="0" style="12" hidden="1" customWidth="1"/>
    <col min="878" max="880" width="8.7109375" style="12"/>
    <col min="881" max="881" width="21" style="12" customWidth="1"/>
    <col min="882" max="970" width="8.7109375" style="12"/>
    <col min="971" max="971" width="30.85546875" style="12" customWidth="1"/>
    <col min="972" max="972" width="17.28515625" style="12" customWidth="1"/>
    <col min="973" max="974" width="0" style="12" hidden="1" customWidth="1"/>
    <col min="975" max="975" width="36.28515625" style="12" customWidth="1"/>
    <col min="976" max="987" width="7.28515625" style="12" customWidth="1"/>
    <col min="988" max="988" width="7.7109375" style="12" customWidth="1"/>
    <col min="989" max="997" width="7.28515625" style="12" customWidth="1"/>
    <col min="998" max="998" width="8.140625" style="12" customWidth="1"/>
    <col min="999" max="1022" width="7.28515625" style="12" customWidth="1"/>
    <col min="1023" max="1071" width="0" style="12" hidden="1" customWidth="1"/>
    <col min="1072" max="1072" width="13.28515625" style="12" customWidth="1"/>
    <col min="1073" max="1074" width="8.7109375" style="12"/>
    <col min="1075" max="1085" width="0" style="12" hidden="1" customWidth="1"/>
    <col min="1086" max="1086" width="8.7109375" style="12"/>
    <col min="1087" max="1087" width="7.7109375" style="12" bestFit="1" customWidth="1"/>
    <col min="1088" max="1088" width="45.7109375" style="12" customWidth="1"/>
    <col min="1089" max="1089" width="16.42578125" style="12" customWidth="1"/>
    <col min="1090" max="1090" width="22.140625" style="12" customWidth="1"/>
    <col min="1091" max="1091" width="20.140625" style="12" customWidth="1"/>
    <col min="1092" max="1092" width="21.7109375" style="12" customWidth="1"/>
    <col min="1093" max="1093" width="16" style="12" customWidth="1"/>
    <col min="1094" max="1094" width="18.42578125" style="12" customWidth="1"/>
    <col min="1095" max="1095" width="21.7109375" style="12" customWidth="1"/>
    <col min="1096" max="1096" width="13.28515625" style="12" customWidth="1"/>
    <col min="1097" max="1097" width="28.28515625" style="12" customWidth="1"/>
    <col min="1098" max="1098" width="4.7109375" style="12" customWidth="1"/>
    <col min="1099" max="1099" width="7.7109375" style="12" bestFit="1" customWidth="1"/>
    <col min="1100" max="1100" width="45.7109375" style="12" customWidth="1"/>
    <col min="1101" max="1101" width="16.42578125" style="12" customWidth="1"/>
    <col min="1102" max="1102" width="22.140625" style="12" customWidth="1"/>
    <col min="1103" max="1103" width="20.140625" style="12" customWidth="1"/>
    <col min="1104" max="1104" width="21.7109375" style="12" customWidth="1"/>
    <col min="1105" max="1105" width="16" style="12" customWidth="1"/>
    <col min="1106" max="1106" width="18.42578125" style="12" customWidth="1"/>
    <col min="1107" max="1107" width="21.7109375" style="12" customWidth="1"/>
    <col min="1108" max="1108" width="13.28515625" style="12" customWidth="1"/>
    <col min="1109" max="1109" width="28.28515625" style="12" customWidth="1"/>
    <col min="1110" max="1133" width="0" style="12" hidden="1" customWidth="1"/>
    <col min="1134" max="1136" width="8.7109375" style="12"/>
    <col min="1137" max="1137" width="21" style="12" customWidth="1"/>
    <col min="1138" max="1226" width="8.7109375" style="12"/>
    <col min="1227" max="1227" width="30.85546875" style="12" customWidth="1"/>
    <col min="1228" max="1228" width="17.28515625" style="12" customWidth="1"/>
    <col min="1229" max="1230" width="0" style="12" hidden="1" customWidth="1"/>
    <col min="1231" max="1231" width="36.28515625" style="12" customWidth="1"/>
    <col min="1232" max="1243" width="7.28515625" style="12" customWidth="1"/>
    <col min="1244" max="1244" width="7.7109375" style="12" customWidth="1"/>
    <col min="1245" max="1253" width="7.28515625" style="12" customWidth="1"/>
    <col min="1254" max="1254" width="8.140625" style="12" customWidth="1"/>
    <col min="1255" max="1278" width="7.28515625" style="12" customWidth="1"/>
    <col min="1279" max="1327" width="0" style="12" hidden="1" customWidth="1"/>
    <col min="1328" max="1328" width="13.28515625" style="12" customWidth="1"/>
    <col min="1329" max="1330" width="8.7109375" style="12"/>
    <col min="1331" max="1341" width="0" style="12" hidden="1" customWidth="1"/>
    <col min="1342" max="1342" width="8.7109375" style="12"/>
    <col min="1343" max="1343" width="7.7109375" style="12" bestFit="1" customWidth="1"/>
    <col min="1344" max="1344" width="45.7109375" style="12" customWidth="1"/>
    <col min="1345" max="1345" width="16.42578125" style="12" customWidth="1"/>
    <col min="1346" max="1346" width="22.140625" style="12" customWidth="1"/>
    <col min="1347" max="1347" width="20.140625" style="12" customWidth="1"/>
    <col min="1348" max="1348" width="21.7109375" style="12" customWidth="1"/>
    <col min="1349" max="1349" width="16" style="12" customWidth="1"/>
    <col min="1350" max="1350" width="18.42578125" style="12" customWidth="1"/>
    <col min="1351" max="1351" width="21.7109375" style="12" customWidth="1"/>
    <col min="1352" max="1352" width="13.28515625" style="12" customWidth="1"/>
    <col min="1353" max="1353" width="28.28515625" style="12" customWidth="1"/>
    <col min="1354" max="1354" width="4.7109375" style="12" customWidth="1"/>
    <col min="1355" max="1355" width="7.7109375" style="12" bestFit="1" customWidth="1"/>
    <col min="1356" max="1356" width="45.7109375" style="12" customWidth="1"/>
    <col min="1357" max="1357" width="16.42578125" style="12" customWidth="1"/>
    <col min="1358" max="1358" width="22.140625" style="12" customWidth="1"/>
    <col min="1359" max="1359" width="20.140625" style="12" customWidth="1"/>
    <col min="1360" max="1360" width="21.7109375" style="12" customWidth="1"/>
    <col min="1361" max="1361" width="16" style="12" customWidth="1"/>
    <col min="1362" max="1362" width="18.42578125" style="12" customWidth="1"/>
    <col min="1363" max="1363" width="21.7109375" style="12" customWidth="1"/>
    <col min="1364" max="1364" width="13.28515625" style="12" customWidth="1"/>
    <col min="1365" max="1365" width="28.28515625" style="12" customWidth="1"/>
    <col min="1366" max="1389" width="0" style="12" hidden="1" customWidth="1"/>
    <col min="1390" max="1392" width="8.7109375" style="12"/>
    <col min="1393" max="1393" width="21" style="12" customWidth="1"/>
    <col min="1394" max="1482" width="8.7109375" style="12"/>
    <col min="1483" max="1483" width="30.85546875" style="12" customWidth="1"/>
    <col min="1484" max="1484" width="17.28515625" style="12" customWidth="1"/>
    <col min="1485" max="1486" width="0" style="12" hidden="1" customWidth="1"/>
    <col min="1487" max="1487" width="36.28515625" style="12" customWidth="1"/>
    <col min="1488" max="1499" width="7.28515625" style="12" customWidth="1"/>
    <col min="1500" max="1500" width="7.7109375" style="12" customWidth="1"/>
    <col min="1501" max="1509" width="7.28515625" style="12" customWidth="1"/>
    <col min="1510" max="1510" width="8.140625" style="12" customWidth="1"/>
    <col min="1511" max="1534" width="7.28515625" style="12" customWidth="1"/>
    <col min="1535" max="1583" width="0" style="12" hidden="1" customWidth="1"/>
    <col min="1584" max="1584" width="13.28515625" style="12" customWidth="1"/>
    <col min="1585" max="1586" width="8.7109375" style="12"/>
    <col min="1587" max="1597" width="0" style="12" hidden="1" customWidth="1"/>
    <col min="1598" max="1598" width="8.7109375" style="12"/>
    <col min="1599" max="1599" width="7.7109375" style="12" bestFit="1" customWidth="1"/>
    <col min="1600" max="1600" width="45.7109375" style="12" customWidth="1"/>
    <col min="1601" max="1601" width="16.42578125" style="12" customWidth="1"/>
    <col min="1602" max="1602" width="22.140625" style="12" customWidth="1"/>
    <col min="1603" max="1603" width="20.140625" style="12" customWidth="1"/>
    <col min="1604" max="1604" width="21.7109375" style="12" customWidth="1"/>
    <col min="1605" max="1605" width="16" style="12" customWidth="1"/>
    <col min="1606" max="1606" width="18.42578125" style="12" customWidth="1"/>
    <col min="1607" max="1607" width="21.7109375" style="12" customWidth="1"/>
    <col min="1608" max="1608" width="13.28515625" style="12" customWidth="1"/>
    <col min="1609" max="1609" width="28.28515625" style="12" customWidth="1"/>
    <col min="1610" max="1610" width="4.7109375" style="12" customWidth="1"/>
    <col min="1611" max="1611" width="7.7109375" style="12" bestFit="1" customWidth="1"/>
    <col min="1612" max="1612" width="45.7109375" style="12" customWidth="1"/>
    <col min="1613" max="1613" width="16.42578125" style="12" customWidth="1"/>
    <col min="1614" max="1614" width="22.140625" style="12" customWidth="1"/>
    <col min="1615" max="1615" width="20.140625" style="12" customWidth="1"/>
    <col min="1616" max="1616" width="21.7109375" style="12" customWidth="1"/>
    <col min="1617" max="1617" width="16" style="12" customWidth="1"/>
    <col min="1618" max="1618" width="18.42578125" style="12" customWidth="1"/>
    <col min="1619" max="1619" width="21.7109375" style="12" customWidth="1"/>
    <col min="1620" max="1620" width="13.28515625" style="12" customWidth="1"/>
    <col min="1621" max="1621" width="28.28515625" style="12" customWidth="1"/>
    <col min="1622" max="1645" width="0" style="12" hidden="1" customWidth="1"/>
    <col min="1646" max="1648" width="8.7109375" style="12"/>
    <col min="1649" max="1649" width="21" style="12" customWidth="1"/>
    <col min="1650" max="1738" width="8.7109375" style="12"/>
    <col min="1739" max="1739" width="30.85546875" style="12" customWidth="1"/>
    <col min="1740" max="1740" width="17.28515625" style="12" customWidth="1"/>
    <col min="1741" max="1742" width="0" style="12" hidden="1" customWidth="1"/>
    <col min="1743" max="1743" width="36.28515625" style="12" customWidth="1"/>
    <col min="1744" max="1755" width="7.28515625" style="12" customWidth="1"/>
    <col min="1756" max="1756" width="7.7109375" style="12" customWidth="1"/>
    <col min="1757" max="1765" width="7.28515625" style="12" customWidth="1"/>
    <col min="1766" max="1766" width="8.140625" style="12" customWidth="1"/>
    <col min="1767" max="1790" width="7.28515625" style="12" customWidth="1"/>
    <col min="1791" max="1839" width="0" style="12" hidden="1" customWidth="1"/>
    <col min="1840" max="1840" width="13.28515625" style="12" customWidth="1"/>
    <col min="1841" max="1842" width="8.7109375" style="12"/>
    <col min="1843" max="1853" width="0" style="12" hidden="1" customWidth="1"/>
    <col min="1854" max="1854" width="8.7109375" style="12"/>
    <col min="1855" max="1855" width="7.7109375" style="12" bestFit="1" customWidth="1"/>
    <col min="1856" max="1856" width="45.7109375" style="12" customWidth="1"/>
    <col min="1857" max="1857" width="16.42578125" style="12" customWidth="1"/>
    <col min="1858" max="1858" width="22.140625" style="12" customWidth="1"/>
    <col min="1859" max="1859" width="20.140625" style="12" customWidth="1"/>
    <col min="1860" max="1860" width="21.7109375" style="12" customWidth="1"/>
    <col min="1861" max="1861" width="16" style="12" customWidth="1"/>
    <col min="1862" max="1862" width="18.42578125" style="12" customWidth="1"/>
    <col min="1863" max="1863" width="21.7109375" style="12" customWidth="1"/>
    <col min="1864" max="1864" width="13.28515625" style="12" customWidth="1"/>
    <col min="1865" max="1865" width="28.28515625" style="12" customWidth="1"/>
    <col min="1866" max="1866" width="4.7109375" style="12" customWidth="1"/>
    <col min="1867" max="1867" width="7.7109375" style="12" bestFit="1" customWidth="1"/>
    <col min="1868" max="1868" width="45.7109375" style="12" customWidth="1"/>
    <col min="1869" max="1869" width="16.42578125" style="12" customWidth="1"/>
    <col min="1870" max="1870" width="22.140625" style="12" customWidth="1"/>
    <col min="1871" max="1871" width="20.140625" style="12" customWidth="1"/>
    <col min="1872" max="1872" width="21.7109375" style="12" customWidth="1"/>
    <col min="1873" max="1873" width="16" style="12" customWidth="1"/>
    <col min="1874" max="1874" width="18.42578125" style="12" customWidth="1"/>
    <col min="1875" max="1875" width="21.7109375" style="12" customWidth="1"/>
    <col min="1876" max="1876" width="13.28515625" style="12" customWidth="1"/>
    <col min="1877" max="1877" width="28.28515625" style="12" customWidth="1"/>
    <col min="1878" max="1901" width="0" style="12" hidden="1" customWidth="1"/>
    <col min="1902" max="1904" width="8.7109375" style="12"/>
    <col min="1905" max="1905" width="21" style="12" customWidth="1"/>
    <col min="1906" max="1994" width="8.7109375" style="12"/>
    <col min="1995" max="1995" width="30.85546875" style="12" customWidth="1"/>
    <col min="1996" max="1996" width="17.28515625" style="12" customWidth="1"/>
    <col min="1997" max="1998" width="0" style="12" hidden="1" customWidth="1"/>
    <col min="1999" max="1999" width="36.28515625" style="12" customWidth="1"/>
    <col min="2000" max="2011" width="7.28515625" style="12" customWidth="1"/>
    <col min="2012" max="2012" width="7.7109375" style="12" customWidth="1"/>
    <col min="2013" max="2021" width="7.28515625" style="12" customWidth="1"/>
    <col min="2022" max="2022" width="8.140625" style="12" customWidth="1"/>
    <col min="2023" max="2046" width="7.28515625" style="12" customWidth="1"/>
    <col min="2047" max="2095" width="0" style="12" hidden="1" customWidth="1"/>
    <col min="2096" max="2096" width="13.28515625" style="12" customWidth="1"/>
    <col min="2097" max="2098" width="8.7109375" style="12"/>
    <col min="2099" max="2109" width="0" style="12" hidden="1" customWidth="1"/>
    <col min="2110" max="2110" width="8.7109375" style="12"/>
    <col min="2111" max="2111" width="7.7109375" style="12" bestFit="1" customWidth="1"/>
    <col min="2112" max="2112" width="45.7109375" style="12" customWidth="1"/>
    <col min="2113" max="2113" width="16.42578125" style="12" customWidth="1"/>
    <col min="2114" max="2114" width="22.140625" style="12" customWidth="1"/>
    <col min="2115" max="2115" width="20.140625" style="12" customWidth="1"/>
    <col min="2116" max="2116" width="21.7109375" style="12" customWidth="1"/>
    <col min="2117" max="2117" width="16" style="12" customWidth="1"/>
    <col min="2118" max="2118" width="18.42578125" style="12" customWidth="1"/>
    <col min="2119" max="2119" width="21.7109375" style="12" customWidth="1"/>
    <col min="2120" max="2120" width="13.28515625" style="12" customWidth="1"/>
    <col min="2121" max="2121" width="28.28515625" style="12" customWidth="1"/>
    <col min="2122" max="2122" width="4.7109375" style="12" customWidth="1"/>
    <col min="2123" max="2123" width="7.7109375" style="12" bestFit="1" customWidth="1"/>
    <col min="2124" max="2124" width="45.7109375" style="12" customWidth="1"/>
    <col min="2125" max="2125" width="16.42578125" style="12" customWidth="1"/>
    <col min="2126" max="2126" width="22.140625" style="12" customWidth="1"/>
    <col min="2127" max="2127" width="20.140625" style="12" customWidth="1"/>
    <col min="2128" max="2128" width="21.7109375" style="12" customWidth="1"/>
    <col min="2129" max="2129" width="16" style="12" customWidth="1"/>
    <col min="2130" max="2130" width="18.42578125" style="12" customWidth="1"/>
    <col min="2131" max="2131" width="21.7109375" style="12" customWidth="1"/>
    <col min="2132" max="2132" width="13.28515625" style="12" customWidth="1"/>
    <col min="2133" max="2133" width="28.28515625" style="12" customWidth="1"/>
    <col min="2134" max="2157" width="0" style="12" hidden="1" customWidth="1"/>
    <col min="2158" max="2160" width="8.7109375" style="12"/>
    <col min="2161" max="2161" width="21" style="12" customWidth="1"/>
    <col min="2162" max="2250" width="8.7109375" style="12"/>
    <col min="2251" max="2251" width="30.85546875" style="12" customWidth="1"/>
    <col min="2252" max="2252" width="17.28515625" style="12" customWidth="1"/>
    <col min="2253" max="2254" width="0" style="12" hidden="1" customWidth="1"/>
    <col min="2255" max="2255" width="36.28515625" style="12" customWidth="1"/>
    <col min="2256" max="2267" width="7.28515625" style="12" customWidth="1"/>
    <col min="2268" max="2268" width="7.7109375" style="12" customWidth="1"/>
    <col min="2269" max="2277" width="7.28515625" style="12" customWidth="1"/>
    <col min="2278" max="2278" width="8.140625" style="12" customWidth="1"/>
    <col min="2279" max="2302" width="7.28515625" style="12" customWidth="1"/>
    <col min="2303" max="2351" width="0" style="12" hidden="1" customWidth="1"/>
    <col min="2352" max="2352" width="13.28515625" style="12" customWidth="1"/>
    <col min="2353" max="2354" width="8.7109375" style="12"/>
    <col min="2355" max="2365" width="0" style="12" hidden="1" customWidth="1"/>
    <col min="2366" max="2366" width="8.7109375" style="12"/>
    <col min="2367" max="2367" width="7.7109375" style="12" bestFit="1" customWidth="1"/>
    <col min="2368" max="2368" width="45.7109375" style="12" customWidth="1"/>
    <col min="2369" max="2369" width="16.42578125" style="12" customWidth="1"/>
    <col min="2370" max="2370" width="22.140625" style="12" customWidth="1"/>
    <col min="2371" max="2371" width="20.140625" style="12" customWidth="1"/>
    <col min="2372" max="2372" width="21.7109375" style="12" customWidth="1"/>
    <col min="2373" max="2373" width="16" style="12" customWidth="1"/>
    <col min="2374" max="2374" width="18.42578125" style="12" customWidth="1"/>
    <col min="2375" max="2375" width="21.7109375" style="12" customWidth="1"/>
    <col min="2376" max="2376" width="13.28515625" style="12" customWidth="1"/>
    <col min="2377" max="2377" width="28.28515625" style="12" customWidth="1"/>
    <col min="2378" max="2378" width="4.7109375" style="12" customWidth="1"/>
    <col min="2379" max="2379" width="7.7109375" style="12" bestFit="1" customWidth="1"/>
    <col min="2380" max="2380" width="45.7109375" style="12" customWidth="1"/>
    <col min="2381" max="2381" width="16.42578125" style="12" customWidth="1"/>
    <col min="2382" max="2382" width="22.140625" style="12" customWidth="1"/>
    <col min="2383" max="2383" width="20.140625" style="12" customWidth="1"/>
    <col min="2384" max="2384" width="21.7109375" style="12" customWidth="1"/>
    <col min="2385" max="2385" width="16" style="12" customWidth="1"/>
    <col min="2386" max="2386" width="18.42578125" style="12" customWidth="1"/>
    <col min="2387" max="2387" width="21.7109375" style="12" customWidth="1"/>
    <col min="2388" max="2388" width="13.28515625" style="12" customWidth="1"/>
    <col min="2389" max="2389" width="28.28515625" style="12" customWidth="1"/>
    <col min="2390" max="2413" width="0" style="12" hidden="1" customWidth="1"/>
    <col min="2414" max="2416" width="8.7109375" style="12"/>
    <col min="2417" max="2417" width="21" style="12" customWidth="1"/>
    <col min="2418" max="2506" width="8.7109375" style="12"/>
    <col min="2507" max="2507" width="30.85546875" style="12" customWidth="1"/>
    <col min="2508" max="2508" width="17.28515625" style="12" customWidth="1"/>
    <col min="2509" max="2510" width="0" style="12" hidden="1" customWidth="1"/>
    <col min="2511" max="2511" width="36.28515625" style="12" customWidth="1"/>
    <col min="2512" max="2523" width="7.28515625" style="12" customWidth="1"/>
    <col min="2524" max="2524" width="7.7109375" style="12" customWidth="1"/>
    <col min="2525" max="2533" width="7.28515625" style="12" customWidth="1"/>
    <col min="2534" max="2534" width="8.140625" style="12" customWidth="1"/>
    <col min="2535" max="2558" width="7.28515625" style="12" customWidth="1"/>
    <col min="2559" max="2607" width="0" style="12" hidden="1" customWidth="1"/>
    <col min="2608" max="2608" width="13.28515625" style="12" customWidth="1"/>
    <col min="2609" max="2610" width="8.7109375" style="12"/>
    <col min="2611" max="2621" width="0" style="12" hidden="1" customWidth="1"/>
    <col min="2622" max="2622" width="8.7109375" style="12"/>
    <col min="2623" max="2623" width="7.7109375" style="12" bestFit="1" customWidth="1"/>
    <col min="2624" max="2624" width="45.7109375" style="12" customWidth="1"/>
    <col min="2625" max="2625" width="16.42578125" style="12" customWidth="1"/>
    <col min="2626" max="2626" width="22.140625" style="12" customWidth="1"/>
    <col min="2627" max="2627" width="20.140625" style="12" customWidth="1"/>
    <col min="2628" max="2628" width="21.7109375" style="12" customWidth="1"/>
    <col min="2629" max="2629" width="16" style="12" customWidth="1"/>
    <col min="2630" max="2630" width="18.42578125" style="12" customWidth="1"/>
    <col min="2631" max="2631" width="21.7109375" style="12" customWidth="1"/>
    <col min="2632" max="2632" width="13.28515625" style="12" customWidth="1"/>
    <col min="2633" max="2633" width="28.28515625" style="12" customWidth="1"/>
    <col min="2634" max="2634" width="4.7109375" style="12" customWidth="1"/>
    <col min="2635" max="2635" width="7.7109375" style="12" bestFit="1" customWidth="1"/>
    <col min="2636" max="2636" width="45.7109375" style="12" customWidth="1"/>
    <col min="2637" max="2637" width="16.42578125" style="12" customWidth="1"/>
    <col min="2638" max="2638" width="22.140625" style="12" customWidth="1"/>
    <col min="2639" max="2639" width="20.140625" style="12" customWidth="1"/>
    <col min="2640" max="2640" width="21.7109375" style="12" customWidth="1"/>
    <col min="2641" max="2641" width="16" style="12" customWidth="1"/>
    <col min="2642" max="2642" width="18.42578125" style="12" customWidth="1"/>
    <col min="2643" max="2643" width="21.7109375" style="12" customWidth="1"/>
    <col min="2644" max="2644" width="13.28515625" style="12" customWidth="1"/>
    <col min="2645" max="2645" width="28.28515625" style="12" customWidth="1"/>
    <col min="2646" max="2669" width="0" style="12" hidden="1" customWidth="1"/>
    <col min="2670" max="2672" width="8.7109375" style="12"/>
    <col min="2673" max="2673" width="21" style="12" customWidth="1"/>
    <col min="2674" max="2762" width="8.7109375" style="12"/>
    <col min="2763" max="2763" width="30.85546875" style="12" customWidth="1"/>
    <col min="2764" max="2764" width="17.28515625" style="12" customWidth="1"/>
    <col min="2765" max="2766" width="0" style="12" hidden="1" customWidth="1"/>
    <col min="2767" max="2767" width="36.28515625" style="12" customWidth="1"/>
    <col min="2768" max="2779" width="7.28515625" style="12" customWidth="1"/>
    <col min="2780" max="2780" width="7.7109375" style="12" customWidth="1"/>
    <col min="2781" max="2789" width="7.28515625" style="12" customWidth="1"/>
    <col min="2790" max="2790" width="8.140625" style="12" customWidth="1"/>
    <col min="2791" max="2814" width="7.28515625" style="12" customWidth="1"/>
    <col min="2815" max="2863" width="0" style="12" hidden="1" customWidth="1"/>
    <col min="2864" max="2864" width="13.28515625" style="12" customWidth="1"/>
    <col min="2865" max="2866" width="8.7109375" style="12"/>
    <col min="2867" max="2877" width="0" style="12" hidden="1" customWidth="1"/>
    <col min="2878" max="2878" width="8.7109375" style="12"/>
    <col min="2879" max="2879" width="7.7109375" style="12" bestFit="1" customWidth="1"/>
    <col min="2880" max="2880" width="45.7109375" style="12" customWidth="1"/>
    <col min="2881" max="2881" width="16.42578125" style="12" customWidth="1"/>
    <col min="2882" max="2882" width="22.140625" style="12" customWidth="1"/>
    <col min="2883" max="2883" width="20.140625" style="12" customWidth="1"/>
    <col min="2884" max="2884" width="21.7109375" style="12" customWidth="1"/>
    <col min="2885" max="2885" width="16" style="12" customWidth="1"/>
    <col min="2886" max="2886" width="18.42578125" style="12" customWidth="1"/>
    <col min="2887" max="2887" width="21.7109375" style="12" customWidth="1"/>
    <col min="2888" max="2888" width="13.28515625" style="12" customWidth="1"/>
    <col min="2889" max="2889" width="28.28515625" style="12" customWidth="1"/>
    <col min="2890" max="2890" width="4.7109375" style="12" customWidth="1"/>
    <col min="2891" max="2891" width="7.7109375" style="12" bestFit="1" customWidth="1"/>
    <col min="2892" max="2892" width="45.7109375" style="12" customWidth="1"/>
    <col min="2893" max="2893" width="16.42578125" style="12" customWidth="1"/>
    <col min="2894" max="2894" width="22.140625" style="12" customWidth="1"/>
    <col min="2895" max="2895" width="20.140625" style="12" customWidth="1"/>
    <col min="2896" max="2896" width="21.7109375" style="12" customWidth="1"/>
    <col min="2897" max="2897" width="16" style="12" customWidth="1"/>
    <col min="2898" max="2898" width="18.42578125" style="12" customWidth="1"/>
    <col min="2899" max="2899" width="21.7109375" style="12" customWidth="1"/>
    <col min="2900" max="2900" width="13.28515625" style="12" customWidth="1"/>
    <col min="2901" max="2901" width="28.28515625" style="12" customWidth="1"/>
    <col min="2902" max="2925" width="0" style="12" hidden="1" customWidth="1"/>
    <col min="2926" max="2928" width="8.7109375" style="12"/>
    <col min="2929" max="2929" width="21" style="12" customWidth="1"/>
    <col min="2930" max="3018" width="8.7109375" style="12"/>
    <col min="3019" max="3019" width="30.85546875" style="12" customWidth="1"/>
    <col min="3020" max="3020" width="17.28515625" style="12" customWidth="1"/>
    <col min="3021" max="3022" width="0" style="12" hidden="1" customWidth="1"/>
    <col min="3023" max="3023" width="36.28515625" style="12" customWidth="1"/>
    <col min="3024" max="3035" width="7.28515625" style="12" customWidth="1"/>
    <col min="3036" max="3036" width="7.7109375" style="12" customWidth="1"/>
    <col min="3037" max="3045" width="7.28515625" style="12" customWidth="1"/>
    <col min="3046" max="3046" width="8.140625" style="12" customWidth="1"/>
    <col min="3047" max="3070" width="7.28515625" style="12" customWidth="1"/>
    <col min="3071" max="3119" width="0" style="12" hidden="1" customWidth="1"/>
    <col min="3120" max="3120" width="13.28515625" style="12" customWidth="1"/>
    <col min="3121" max="3122" width="8.7109375" style="12"/>
    <col min="3123" max="3133" width="0" style="12" hidden="1" customWidth="1"/>
    <col min="3134" max="3134" width="8.7109375" style="12"/>
    <col min="3135" max="3135" width="7.7109375" style="12" bestFit="1" customWidth="1"/>
    <col min="3136" max="3136" width="45.7109375" style="12" customWidth="1"/>
    <col min="3137" max="3137" width="16.42578125" style="12" customWidth="1"/>
    <col min="3138" max="3138" width="22.140625" style="12" customWidth="1"/>
    <col min="3139" max="3139" width="20.140625" style="12" customWidth="1"/>
    <col min="3140" max="3140" width="21.7109375" style="12" customWidth="1"/>
    <col min="3141" max="3141" width="16" style="12" customWidth="1"/>
    <col min="3142" max="3142" width="18.42578125" style="12" customWidth="1"/>
    <col min="3143" max="3143" width="21.7109375" style="12" customWidth="1"/>
    <col min="3144" max="3144" width="13.28515625" style="12" customWidth="1"/>
    <col min="3145" max="3145" width="28.28515625" style="12" customWidth="1"/>
    <col min="3146" max="3146" width="4.7109375" style="12" customWidth="1"/>
    <col min="3147" max="3147" width="7.7109375" style="12" bestFit="1" customWidth="1"/>
    <col min="3148" max="3148" width="45.7109375" style="12" customWidth="1"/>
    <col min="3149" max="3149" width="16.42578125" style="12" customWidth="1"/>
    <col min="3150" max="3150" width="22.140625" style="12" customWidth="1"/>
    <col min="3151" max="3151" width="20.140625" style="12" customWidth="1"/>
    <col min="3152" max="3152" width="21.7109375" style="12" customWidth="1"/>
    <col min="3153" max="3153" width="16" style="12" customWidth="1"/>
    <col min="3154" max="3154" width="18.42578125" style="12" customWidth="1"/>
    <col min="3155" max="3155" width="21.7109375" style="12" customWidth="1"/>
    <col min="3156" max="3156" width="13.28515625" style="12" customWidth="1"/>
    <col min="3157" max="3157" width="28.28515625" style="12" customWidth="1"/>
    <col min="3158" max="3181" width="0" style="12" hidden="1" customWidth="1"/>
    <col min="3182" max="3184" width="8.7109375" style="12"/>
    <col min="3185" max="3185" width="21" style="12" customWidth="1"/>
    <col min="3186" max="3274" width="8.7109375" style="12"/>
    <col min="3275" max="3275" width="30.85546875" style="12" customWidth="1"/>
    <col min="3276" max="3276" width="17.28515625" style="12" customWidth="1"/>
    <col min="3277" max="3278" width="0" style="12" hidden="1" customWidth="1"/>
    <col min="3279" max="3279" width="36.28515625" style="12" customWidth="1"/>
    <col min="3280" max="3291" width="7.28515625" style="12" customWidth="1"/>
    <col min="3292" max="3292" width="7.7109375" style="12" customWidth="1"/>
    <col min="3293" max="3301" width="7.28515625" style="12" customWidth="1"/>
    <col min="3302" max="3302" width="8.140625" style="12" customWidth="1"/>
    <col min="3303" max="3326" width="7.28515625" style="12" customWidth="1"/>
    <col min="3327" max="3375" width="0" style="12" hidden="1" customWidth="1"/>
    <col min="3376" max="3376" width="13.28515625" style="12" customWidth="1"/>
    <col min="3377" max="3378" width="8.7109375" style="12"/>
    <col min="3379" max="3389" width="0" style="12" hidden="1" customWidth="1"/>
    <col min="3390" max="3390" width="8.7109375" style="12"/>
    <col min="3391" max="3391" width="7.7109375" style="12" bestFit="1" customWidth="1"/>
    <col min="3392" max="3392" width="45.7109375" style="12" customWidth="1"/>
    <col min="3393" max="3393" width="16.42578125" style="12" customWidth="1"/>
    <col min="3394" max="3394" width="22.140625" style="12" customWidth="1"/>
    <col min="3395" max="3395" width="20.140625" style="12" customWidth="1"/>
    <col min="3396" max="3396" width="21.7109375" style="12" customWidth="1"/>
    <col min="3397" max="3397" width="16" style="12" customWidth="1"/>
    <col min="3398" max="3398" width="18.42578125" style="12" customWidth="1"/>
    <col min="3399" max="3399" width="21.7109375" style="12" customWidth="1"/>
    <col min="3400" max="3400" width="13.28515625" style="12" customWidth="1"/>
    <col min="3401" max="3401" width="28.28515625" style="12" customWidth="1"/>
    <col min="3402" max="3402" width="4.7109375" style="12" customWidth="1"/>
    <col min="3403" max="3403" width="7.7109375" style="12" bestFit="1" customWidth="1"/>
    <col min="3404" max="3404" width="45.7109375" style="12" customWidth="1"/>
    <col min="3405" max="3405" width="16.42578125" style="12" customWidth="1"/>
    <col min="3406" max="3406" width="22.140625" style="12" customWidth="1"/>
    <col min="3407" max="3407" width="20.140625" style="12" customWidth="1"/>
    <col min="3408" max="3408" width="21.7109375" style="12" customWidth="1"/>
    <col min="3409" max="3409" width="16" style="12" customWidth="1"/>
    <col min="3410" max="3410" width="18.42578125" style="12" customWidth="1"/>
    <col min="3411" max="3411" width="21.7109375" style="12" customWidth="1"/>
    <col min="3412" max="3412" width="13.28515625" style="12" customWidth="1"/>
    <col min="3413" max="3413" width="28.28515625" style="12" customWidth="1"/>
    <col min="3414" max="3437" width="0" style="12" hidden="1" customWidth="1"/>
    <col min="3438" max="3440" width="8.7109375" style="12"/>
    <col min="3441" max="3441" width="21" style="12" customWidth="1"/>
    <col min="3442" max="3530" width="8.7109375" style="12"/>
    <col min="3531" max="3531" width="30.85546875" style="12" customWidth="1"/>
    <col min="3532" max="3532" width="17.28515625" style="12" customWidth="1"/>
    <col min="3533" max="3534" width="0" style="12" hidden="1" customWidth="1"/>
    <col min="3535" max="3535" width="36.28515625" style="12" customWidth="1"/>
    <col min="3536" max="3547" width="7.28515625" style="12" customWidth="1"/>
    <col min="3548" max="3548" width="7.7109375" style="12" customWidth="1"/>
    <col min="3549" max="3557" width="7.28515625" style="12" customWidth="1"/>
    <col min="3558" max="3558" width="8.140625" style="12" customWidth="1"/>
    <col min="3559" max="3582" width="7.28515625" style="12" customWidth="1"/>
    <col min="3583" max="3631" width="0" style="12" hidden="1" customWidth="1"/>
    <col min="3632" max="3632" width="13.28515625" style="12" customWidth="1"/>
    <col min="3633" max="3634" width="8.7109375" style="12"/>
    <col min="3635" max="3645" width="0" style="12" hidden="1" customWidth="1"/>
    <col min="3646" max="3646" width="8.7109375" style="12"/>
    <col min="3647" max="3647" width="7.7109375" style="12" bestFit="1" customWidth="1"/>
    <col min="3648" max="3648" width="45.7109375" style="12" customWidth="1"/>
    <col min="3649" max="3649" width="16.42578125" style="12" customWidth="1"/>
    <col min="3650" max="3650" width="22.140625" style="12" customWidth="1"/>
    <col min="3651" max="3651" width="20.140625" style="12" customWidth="1"/>
    <col min="3652" max="3652" width="21.7109375" style="12" customWidth="1"/>
    <col min="3653" max="3653" width="16" style="12" customWidth="1"/>
    <col min="3654" max="3654" width="18.42578125" style="12" customWidth="1"/>
    <col min="3655" max="3655" width="21.7109375" style="12" customWidth="1"/>
    <col min="3656" max="3656" width="13.28515625" style="12" customWidth="1"/>
    <col min="3657" max="3657" width="28.28515625" style="12" customWidth="1"/>
    <col min="3658" max="3658" width="4.7109375" style="12" customWidth="1"/>
    <col min="3659" max="3659" width="7.7109375" style="12" bestFit="1" customWidth="1"/>
    <col min="3660" max="3660" width="45.7109375" style="12" customWidth="1"/>
    <col min="3661" max="3661" width="16.42578125" style="12" customWidth="1"/>
    <col min="3662" max="3662" width="22.140625" style="12" customWidth="1"/>
    <col min="3663" max="3663" width="20.140625" style="12" customWidth="1"/>
    <col min="3664" max="3664" width="21.7109375" style="12" customWidth="1"/>
    <col min="3665" max="3665" width="16" style="12" customWidth="1"/>
    <col min="3666" max="3666" width="18.42578125" style="12" customWidth="1"/>
    <col min="3667" max="3667" width="21.7109375" style="12" customWidth="1"/>
    <col min="3668" max="3668" width="13.28515625" style="12" customWidth="1"/>
    <col min="3669" max="3669" width="28.28515625" style="12" customWidth="1"/>
    <col min="3670" max="3693" width="0" style="12" hidden="1" customWidth="1"/>
    <col min="3694" max="3696" width="8.7109375" style="12"/>
    <col min="3697" max="3697" width="21" style="12" customWidth="1"/>
    <col min="3698" max="3786" width="8.7109375" style="12"/>
    <col min="3787" max="3787" width="30.85546875" style="12" customWidth="1"/>
    <col min="3788" max="3788" width="17.28515625" style="12" customWidth="1"/>
    <col min="3789" max="3790" width="0" style="12" hidden="1" customWidth="1"/>
    <col min="3791" max="3791" width="36.28515625" style="12" customWidth="1"/>
    <col min="3792" max="3803" width="7.28515625" style="12" customWidth="1"/>
    <col min="3804" max="3804" width="7.7109375" style="12" customWidth="1"/>
    <col min="3805" max="3813" width="7.28515625" style="12" customWidth="1"/>
    <col min="3814" max="3814" width="8.140625" style="12" customWidth="1"/>
    <col min="3815" max="3838" width="7.28515625" style="12" customWidth="1"/>
    <col min="3839" max="3887" width="0" style="12" hidden="1" customWidth="1"/>
    <col min="3888" max="3888" width="13.28515625" style="12" customWidth="1"/>
    <col min="3889" max="3890" width="8.7109375" style="12"/>
    <col min="3891" max="3901" width="0" style="12" hidden="1" customWidth="1"/>
    <col min="3902" max="3902" width="8.7109375" style="12"/>
    <col min="3903" max="3903" width="7.7109375" style="12" bestFit="1" customWidth="1"/>
    <col min="3904" max="3904" width="45.7109375" style="12" customWidth="1"/>
    <col min="3905" max="3905" width="16.42578125" style="12" customWidth="1"/>
    <col min="3906" max="3906" width="22.140625" style="12" customWidth="1"/>
    <col min="3907" max="3907" width="20.140625" style="12" customWidth="1"/>
    <col min="3908" max="3908" width="21.7109375" style="12" customWidth="1"/>
    <col min="3909" max="3909" width="16" style="12" customWidth="1"/>
    <col min="3910" max="3910" width="18.42578125" style="12" customWidth="1"/>
    <col min="3911" max="3911" width="21.7109375" style="12" customWidth="1"/>
    <col min="3912" max="3912" width="13.28515625" style="12" customWidth="1"/>
    <col min="3913" max="3913" width="28.28515625" style="12" customWidth="1"/>
    <col min="3914" max="3914" width="4.7109375" style="12" customWidth="1"/>
    <col min="3915" max="3915" width="7.7109375" style="12" bestFit="1" customWidth="1"/>
    <col min="3916" max="3916" width="45.7109375" style="12" customWidth="1"/>
    <col min="3917" max="3917" width="16.42578125" style="12" customWidth="1"/>
    <col min="3918" max="3918" width="22.140625" style="12" customWidth="1"/>
    <col min="3919" max="3919" width="20.140625" style="12" customWidth="1"/>
    <col min="3920" max="3920" width="21.7109375" style="12" customWidth="1"/>
    <col min="3921" max="3921" width="16" style="12" customWidth="1"/>
    <col min="3922" max="3922" width="18.42578125" style="12" customWidth="1"/>
    <col min="3923" max="3923" width="21.7109375" style="12" customWidth="1"/>
    <col min="3924" max="3924" width="13.28515625" style="12" customWidth="1"/>
    <col min="3925" max="3925" width="28.28515625" style="12" customWidth="1"/>
    <col min="3926" max="3949" width="0" style="12" hidden="1" customWidth="1"/>
    <col min="3950" max="3952" width="8.7109375" style="12"/>
    <col min="3953" max="3953" width="21" style="12" customWidth="1"/>
    <col min="3954" max="4042" width="8.7109375" style="12"/>
    <col min="4043" max="4043" width="30.85546875" style="12" customWidth="1"/>
    <col min="4044" max="4044" width="17.28515625" style="12" customWidth="1"/>
    <col min="4045" max="4046" width="0" style="12" hidden="1" customWidth="1"/>
    <col min="4047" max="4047" width="36.28515625" style="12" customWidth="1"/>
    <col min="4048" max="4059" width="7.28515625" style="12" customWidth="1"/>
    <col min="4060" max="4060" width="7.7109375" style="12" customWidth="1"/>
    <col min="4061" max="4069" width="7.28515625" style="12" customWidth="1"/>
    <col min="4070" max="4070" width="8.140625" style="12" customWidth="1"/>
    <col min="4071" max="4094" width="7.28515625" style="12" customWidth="1"/>
    <col min="4095" max="4143" width="0" style="12" hidden="1" customWidth="1"/>
    <col min="4144" max="4144" width="13.28515625" style="12" customWidth="1"/>
    <col min="4145" max="4146" width="8.7109375" style="12"/>
    <col min="4147" max="4157" width="0" style="12" hidden="1" customWidth="1"/>
    <col min="4158" max="4158" width="8.7109375" style="12"/>
    <col min="4159" max="4159" width="7.7109375" style="12" bestFit="1" customWidth="1"/>
    <col min="4160" max="4160" width="45.7109375" style="12" customWidth="1"/>
    <col min="4161" max="4161" width="16.42578125" style="12" customWidth="1"/>
    <col min="4162" max="4162" width="22.140625" style="12" customWidth="1"/>
    <col min="4163" max="4163" width="20.140625" style="12" customWidth="1"/>
    <col min="4164" max="4164" width="21.7109375" style="12" customWidth="1"/>
    <col min="4165" max="4165" width="16" style="12" customWidth="1"/>
    <col min="4166" max="4166" width="18.42578125" style="12" customWidth="1"/>
    <col min="4167" max="4167" width="21.7109375" style="12" customWidth="1"/>
    <col min="4168" max="4168" width="13.28515625" style="12" customWidth="1"/>
    <col min="4169" max="4169" width="28.28515625" style="12" customWidth="1"/>
    <col min="4170" max="4170" width="4.7109375" style="12" customWidth="1"/>
    <col min="4171" max="4171" width="7.7109375" style="12" bestFit="1" customWidth="1"/>
    <col min="4172" max="4172" width="45.7109375" style="12" customWidth="1"/>
    <col min="4173" max="4173" width="16.42578125" style="12" customWidth="1"/>
    <col min="4174" max="4174" width="22.140625" style="12" customWidth="1"/>
    <col min="4175" max="4175" width="20.140625" style="12" customWidth="1"/>
    <col min="4176" max="4176" width="21.7109375" style="12" customWidth="1"/>
    <col min="4177" max="4177" width="16" style="12" customWidth="1"/>
    <col min="4178" max="4178" width="18.42578125" style="12" customWidth="1"/>
    <col min="4179" max="4179" width="21.7109375" style="12" customWidth="1"/>
    <col min="4180" max="4180" width="13.28515625" style="12" customWidth="1"/>
    <col min="4181" max="4181" width="28.28515625" style="12" customWidth="1"/>
    <col min="4182" max="4205" width="0" style="12" hidden="1" customWidth="1"/>
    <col min="4206" max="4208" width="8.7109375" style="12"/>
    <col min="4209" max="4209" width="21" style="12" customWidth="1"/>
    <col min="4210" max="4298" width="8.7109375" style="12"/>
    <col min="4299" max="4299" width="30.85546875" style="12" customWidth="1"/>
    <col min="4300" max="4300" width="17.28515625" style="12" customWidth="1"/>
    <col min="4301" max="4302" width="0" style="12" hidden="1" customWidth="1"/>
    <col min="4303" max="4303" width="36.28515625" style="12" customWidth="1"/>
    <col min="4304" max="4315" width="7.28515625" style="12" customWidth="1"/>
    <col min="4316" max="4316" width="7.7109375" style="12" customWidth="1"/>
    <col min="4317" max="4325" width="7.28515625" style="12" customWidth="1"/>
    <col min="4326" max="4326" width="8.140625" style="12" customWidth="1"/>
    <col min="4327" max="4350" width="7.28515625" style="12" customWidth="1"/>
    <col min="4351" max="4399" width="0" style="12" hidden="1" customWidth="1"/>
    <col min="4400" max="4400" width="13.28515625" style="12" customWidth="1"/>
    <col min="4401" max="4402" width="8.7109375" style="12"/>
    <col min="4403" max="4413" width="0" style="12" hidden="1" customWidth="1"/>
    <col min="4414" max="4414" width="8.7109375" style="12"/>
    <col min="4415" max="4415" width="7.7109375" style="12" bestFit="1" customWidth="1"/>
    <col min="4416" max="4416" width="45.7109375" style="12" customWidth="1"/>
    <col min="4417" max="4417" width="16.42578125" style="12" customWidth="1"/>
    <col min="4418" max="4418" width="22.140625" style="12" customWidth="1"/>
    <col min="4419" max="4419" width="20.140625" style="12" customWidth="1"/>
    <col min="4420" max="4420" width="21.7109375" style="12" customWidth="1"/>
    <col min="4421" max="4421" width="16" style="12" customWidth="1"/>
    <col min="4422" max="4422" width="18.42578125" style="12" customWidth="1"/>
    <col min="4423" max="4423" width="21.7109375" style="12" customWidth="1"/>
    <col min="4424" max="4424" width="13.28515625" style="12" customWidth="1"/>
    <col min="4425" max="4425" width="28.28515625" style="12" customWidth="1"/>
    <col min="4426" max="4426" width="4.7109375" style="12" customWidth="1"/>
    <col min="4427" max="4427" width="7.7109375" style="12" bestFit="1" customWidth="1"/>
    <col min="4428" max="4428" width="45.7109375" style="12" customWidth="1"/>
    <col min="4429" max="4429" width="16.42578125" style="12" customWidth="1"/>
    <col min="4430" max="4430" width="22.140625" style="12" customWidth="1"/>
    <col min="4431" max="4431" width="20.140625" style="12" customWidth="1"/>
    <col min="4432" max="4432" width="21.7109375" style="12" customWidth="1"/>
    <col min="4433" max="4433" width="16" style="12" customWidth="1"/>
    <col min="4434" max="4434" width="18.42578125" style="12" customWidth="1"/>
    <col min="4435" max="4435" width="21.7109375" style="12" customWidth="1"/>
    <col min="4436" max="4436" width="13.28515625" style="12" customWidth="1"/>
    <col min="4437" max="4437" width="28.28515625" style="12" customWidth="1"/>
    <col min="4438" max="4461" width="0" style="12" hidden="1" customWidth="1"/>
    <col min="4462" max="4464" width="8.7109375" style="12"/>
    <col min="4465" max="4465" width="21" style="12" customWidth="1"/>
    <col min="4466" max="4554" width="8.7109375" style="12"/>
    <col min="4555" max="4555" width="30.85546875" style="12" customWidth="1"/>
    <col min="4556" max="4556" width="17.28515625" style="12" customWidth="1"/>
    <col min="4557" max="4558" width="0" style="12" hidden="1" customWidth="1"/>
    <col min="4559" max="4559" width="36.28515625" style="12" customWidth="1"/>
    <col min="4560" max="4571" width="7.28515625" style="12" customWidth="1"/>
    <col min="4572" max="4572" width="7.7109375" style="12" customWidth="1"/>
    <col min="4573" max="4581" width="7.28515625" style="12" customWidth="1"/>
    <col min="4582" max="4582" width="8.140625" style="12" customWidth="1"/>
    <col min="4583" max="4606" width="7.28515625" style="12" customWidth="1"/>
    <col min="4607" max="4655" width="0" style="12" hidden="1" customWidth="1"/>
    <col min="4656" max="4656" width="13.28515625" style="12" customWidth="1"/>
    <col min="4657" max="4658" width="8.7109375" style="12"/>
    <col min="4659" max="4669" width="0" style="12" hidden="1" customWidth="1"/>
    <col min="4670" max="4670" width="8.7109375" style="12"/>
    <col min="4671" max="4671" width="7.7109375" style="12" bestFit="1" customWidth="1"/>
    <col min="4672" max="4672" width="45.7109375" style="12" customWidth="1"/>
    <col min="4673" max="4673" width="16.42578125" style="12" customWidth="1"/>
    <col min="4674" max="4674" width="22.140625" style="12" customWidth="1"/>
    <col min="4675" max="4675" width="20.140625" style="12" customWidth="1"/>
    <col min="4676" max="4676" width="21.7109375" style="12" customWidth="1"/>
    <col min="4677" max="4677" width="16" style="12" customWidth="1"/>
    <col min="4678" max="4678" width="18.42578125" style="12" customWidth="1"/>
    <col min="4679" max="4679" width="21.7109375" style="12" customWidth="1"/>
    <col min="4680" max="4680" width="13.28515625" style="12" customWidth="1"/>
    <col min="4681" max="4681" width="28.28515625" style="12" customWidth="1"/>
    <col min="4682" max="4682" width="4.7109375" style="12" customWidth="1"/>
    <col min="4683" max="4683" width="7.7109375" style="12" bestFit="1" customWidth="1"/>
    <col min="4684" max="4684" width="45.7109375" style="12" customWidth="1"/>
    <col min="4685" max="4685" width="16.42578125" style="12" customWidth="1"/>
    <col min="4686" max="4686" width="22.140625" style="12" customWidth="1"/>
    <col min="4687" max="4687" width="20.140625" style="12" customWidth="1"/>
    <col min="4688" max="4688" width="21.7109375" style="12" customWidth="1"/>
    <col min="4689" max="4689" width="16" style="12" customWidth="1"/>
    <col min="4690" max="4690" width="18.42578125" style="12" customWidth="1"/>
    <col min="4691" max="4691" width="21.7109375" style="12" customWidth="1"/>
    <col min="4692" max="4692" width="13.28515625" style="12" customWidth="1"/>
    <col min="4693" max="4693" width="28.28515625" style="12" customWidth="1"/>
    <col min="4694" max="4717" width="0" style="12" hidden="1" customWidth="1"/>
    <col min="4718" max="4720" width="8.7109375" style="12"/>
    <col min="4721" max="4721" width="21" style="12" customWidth="1"/>
    <col min="4722" max="4810" width="8.7109375" style="12"/>
    <col min="4811" max="4811" width="30.85546875" style="12" customWidth="1"/>
    <col min="4812" max="4812" width="17.28515625" style="12" customWidth="1"/>
    <col min="4813" max="4814" width="0" style="12" hidden="1" customWidth="1"/>
    <col min="4815" max="4815" width="36.28515625" style="12" customWidth="1"/>
    <col min="4816" max="4827" width="7.28515625" style="12" customWidth="1"/>
    <col min="4828" max="4828" width="7.7109375" style="12" customWidth="1"/>
    <col min="4829" max="4837" width="7.28515625" style="12" customWidth="1"/>
    <col min="4838" max="4838" width="8.140625" style="12" customWidth="1"/>
    <col min="4839" max="4862" width="7.28515625" style="12" customWidth="1"/>
    <col min="4863" max="4911" width="0" style="12" hidden="1" customWidth="1"/>
    <col min="4912" max="4912" width="13.28515625" style="12" customWidth="1"/>
    <col min="4913" max="4914" width="8.7109375" style="12"/>
    <col min="4915" max="4925" width="0" style="12" hidden="1" customWidth="1"/>
    <col min="4926" max="4926" width="8.7109375" style="12"/>
    <col min="4927" max="4927" width="7.7109375" style="12" bestFit="1" customWidth="1"/>
    <col min="4928" max="4928" width="45.7109375" style="12" customWidth="1"/>
    <col min="4929" max="4929" width="16.42578125" style="12" customWidth="1"/>
    <col min="4930" max="4930" width="22.140625" style="12" customWidth="1"/>
    <col min="4931" max="4931" width="20.140625" style="12" customWidth="1"/>
    <col min="4932" max="4932" width="21.7109375" style="12" customWidth="1"/>
    <col min="4933" max="4933" width="16" style="12" customWidth="1"/>
    <col min="4934" max="4934" width="18.42578125" style="12" customWidth="1"/>
    <col min="4935" max="4935" width="21.7109375" style="12" customWidth="1"/>
    <col min="4936" max="4936" width="13.28515625" style="12" customWidth="1"/>
    <col min="4937" max="4937" width="28.28515625" style="12" customWidth="1"/>
    <col min="4938" max="4938" width="4.7109375" style="12" customWidth="1"/>
    <col min="4939" max="4939" width="7.7109375" style="12" bestFit="1" customWidth="1"/>
    <col min="4940" max="4940" width="45.7109375" style="12" customWidth="1"/>
    <col min="4941" max="4941" width="16.42578125" style="12" customWidth="1"/>
    <col min="4942" max="4942" width="22.140625" style="12" customWidth="1"/>
    <col min="4943" max="4943" width="20.140625" style="12" customWidth="1"/>
    <col min="4944" max="4944" width="21.7109375" style="12" customWidth="1"/>
    <col min="4945" max="4945" width="16" style="12" customWidth="1"/>
    <col min="4946" max="4946" width="18.42578125" style="12" customWidth="1"/>
    <col min="4947" max="4947" width="21.7109375" style="12" customWidth="1"/>
    <col min="4948" max="4948" width="13.28515625" style="12" customWidth="1"/>
    <col min="4949" max="4949" width="28.28515625" style="12" customWidth="1"/>
    <col min="4950" max="4973" width="0" style="12" hidden="1" customWidth="1"/>
    <col min="4974" max="4976" width="8.7109375" style="12"/>
    <col min="4977" max="4977" width="21" style="12" customWidth="1"/>
    <col min="4978" max="5066" width="8.7109375" style="12"/>
    <col min="5067" max="5067" width="30.85546875" style="12" customWidth="1"/>
    <col min="5068" max="5068" width="17.28515625" style="12" customWidth="1"/>
    <col min="5069" max="5070" width="0" style="12" hidden="1" customWidth="1"/>
    <col min="5071" max="5071" width="36.28515625" style="12" customWidth="1"/>
    <col min="5072" max="5083" width="7.28515625" style="12" customWidth="1"/>
    <col min="5084" max="5084" width="7.7109375" style="12" customWidth="1"/>
    <col min="5085" max="5093" width="7.28515625" style="12" customWidth="1"/>
    <col min="5094" max="5094" width="8.140625" style="12" customWidth="1"/>
    <col min="5095" max="5118" width="7.28515625" style="12" customWidth="1"/>
    <col min="5119" max="5167" width="0" style="12" hidden="1" customWidth="1"/>
    <col min="5168" max="5168" width="13.28515625" style="12" customWidth="1"/>
    <col min="5169" max="5170" width="8.7109375" style="12"/>
    <col min="5171" max="5181" width="0" style="12" hidden="1" customWidth="1"/>
    <col min="5182" max="5182" width="8.7109375" style="12"/>
    <col min="5183" max="5183" width="7.7109375" style="12" bestFit="1" customWidth="1"/>
    <col min="5184" max="5184" width="45.7109375" style="12" customWidth="1"/>
    <col min="5185" max="5185" width="16.42578125" style="12" customWidth="1"/>
    <col min="5186" max="5186" width="22.140625" style="12" customWidth="1"/>
    <col min="5187" max="5187" width="20.140625" style="12" customWidth="1"/>
    <col min="5188" max="5188" width="21.7109375" style="12" customWidth="1"/>
    <col min="5189" max="5189" width="16" style="12" customWidth="1"/>
    <col min="5190" max="5190" width="18.42578125" style="12" customWidth="1"/>
    <col min="5191" max="5191" width="21.7109375" style="12" customWidth="1"/>
    <col min="5192" max="5192" width="13.28515625" style="12" customWidth="1"/>
    <col min="5193" max="5193" width="28.28515625" style="12" customWidth="1"/>
    <col min="5194" max="5194" width="4.7109375" style="12" customWidth="1"/>
    <col min="5195" max="5195" width="7.7109375" style="12" bestFit="1" customWidth="1"/>
    <col min="5196" max="5196" width="45.7109375" style="12" customWidth="1"/>
    <col min="5197" max="5197" width="16.42578125" style="12" customWidth="1"/>
    <col min="5198" max="5198" width="22.140625" style="12" customWidth="1"/>
    <col min="5199" max="5199" width="20.140625" style="12" customWidth="1"/>
    <col min="5200" max="5200" width="21.7109375" style="12" customWidth="1"/>
    <col min="5201" max="5201" width="16" style="12" customWidth="1"/>
    <col min="5202" max="5202" width="18.42578125" style="12" customWidth="1"/>
    <col min="5203" max="5203" width="21.7109375" style="12" customWidth="1"/>
    <col min="5204" max="5204" width="13.28515625" style="12" customWidth="1"/>
    <col min="5205" max="5205" width="28.28515625" style="12" customWidth="1"/>
    <col min="5206" max="5229" width="0" style="12" hidden="1" customWidth="1"/>
    <col min="5230" max="5232" width="8.7109375" style="12"/>
    <col min="5233" max="5233" width="21" style="12" customWidth="1"/>
    <col min="5234" max="5322" width="8.7109375" style="12"/>
    <col min="5323" max="5323" width="30.85546875" style="12" customWidth="1"/>
    <col min="5324" max="5324" width="17.28515625" style="12" customWidth="1"/>
    <col min="5325" max="5326" width="0" style="12" hidden="1" customWidth="1"/>
    <col min="5327" max="5327" width="36.28515625" style="12" customWidth="1"/>
    <col min="5328" max="5339" width="7.28515625" style="12" customWidth="1"/>
    <col min="5340" max="5340" width="7.7109375" style="12" customWidth="1"/>
    <col min="5341" max="5349" width="7.28515625" style="12" customWidth="1"/>
    <col min="5350" max="5350" width="8.140625" style="12" customWidth="1"/>
    <col min="5351" max="5374" width="7.28515625" style="12" customWidth="1"/>
    <col min="5375" max="5423" width="0" style="12" hidden="1" customWidth="1"/>
    <col min="5424" max="5424" width="13.28515625" style="12" customWidth="1"/>
    <col min="5425" max="5426" width="8.7109375" style="12"/>
    <col min="5427" max="5437" width="0" style="12" hidden="1" customWidth="1"/>
    <col min="5438" max="5438" width="8.7109375" style="12"/>
    <col min="5439" max="5439" width="7.7109375" style="12" bestFit="1" customWidth="1"/>
    <col min="5440" max="5440" width="45.7109375" style="12" customWidth="1"/>
    <col min="5441" max="5441" width="16.42578125" style="12" customWidth="1"/>
    <col min="5442" max="5442" width="22.140625" style="12" customWidth="1"/>
    <col min="5443" max="5443" width="20.140625" style="12" customWidth="1"/>
    <col min="5444" max="5444" width="21.7109375" style="12" customWidth="1"/>
    <col min="5445" max="5445" width="16" style="12" customWidth="1"/>
    <col min="5446" max="5446" width="18.42578125" style="12" customWidth="1"/>
    <col min="5447" max="5447" width="21.7109375" style="12" customWidth="1"/>
    <col min="5448" max="5448" width="13.28515625" style="12" customWidth="1"/>
    <col min="5449" max="5449" width="28.28515625" style="12" customWidth="1"/>
    <col min="5450" max="5450" width="4.7109375" style="12" customWidth="1"/>
    <col min="5451" max="5451" width="7.7109375" style="12" bestFit="1" customWidth="1"/>
    <col min="5452" max="5452" width="45.7109375" style="12" customWidth="1"/>
    <col min="5453" max="5453" width="16.42578125" style="12" customWidth="1"/>
    <col min="5454" max="5454" width="22.140625" style="12" customWidth="1"/>
    <col min="5455" max="5455" width="20.140625" style="12" customWidth="1"/>
    <col min="5456" max="5456" width="21.7109375" style="12" customWidth="1"/>
    <col min="5457" max="5457" width="16" style="12" customWidth="1"/>
    <col min="5458" max="5458" width="18.42578125" style="12" customWidth="1"/>
    <col min="5459" max="5459" width="21.7109375" style="12" customWidth="1"/>
    <col min="5460" max="5460" width="13.28515625" style="12" customWidth="1"/>
    <col min="5461" max="5461" width="28.28515625" style="12" customWidth="1"/>
    <col min="5462" max="5485" width="0" style="12" hidden="1" customWidth="1"/>
    <col min="5486" max="5488" width="8.7109375" style="12"/>
    <col min="5489" max="5489" width="21" style="12" customWidth="1"/>
    <col min="5490" max="5578" width="8.7109375" style="12"/>
    <col min="5579" max="5579" width="30.85546875" style="12" customWidth="1"/>
    <col min="5580" max="5580" width="17.28515625" style="12" customWidth="1"/>
    <col min="5581" max="5582" width="0" style="12" hidden="1" customWidth="1"/>
    <col min="5583" max="5583" width="36.28515625" style="12" customWidth="1"/>
    <col min="5584" max="5595" width="7.28515625" style="12" customWidth="1"/>
    <col min="5596" max="5596" width="7.7109375" style="12" customWidth="1"/>
    <col min="5597" max="5605" width="7.28515625" style="12" customWidth="1"/>
    <col min="5606" max="5606" width="8.140625" style="12" customWidth="1"/>
    <col min="5607" max="5630" width="7.28515625" style="12" customWidth="1"/>
    <col min="5631" max="5679" width="0" style="12" hidden="1" customWidth="1"/>
    <col min="5680" max="5680" width="13.28515625" style="12" customWidth="1"/>
    <col min="5681" max="5682" width="8.7109375" style="12"/>
    <col min="5683" max="5693" width="0" style="12" hidden="1" customWidth="1"/>
    <col min="5694" max="5694" width="8.7109375" style="12"/>
    <col min="5695" max="5695" width="7.7109375" style="12" bestFit="1" customWidth="1"/>
    <col min="5696" max="5696" width="45.7109375" style="12" customWidth="1"/>
    <col min="5697" max="5697" width="16.42578125" style="12" customWidth="1"/>
    <col min="5698" max="5698" width="22.140625" style="12" customWidth="1"/>
    <col min="5699" max="5699" width="20.140625" style="12" customWidth="1"/>
    <col min="5700" max="5700" width="21.7109375" style="12" customWidth="1"/>
    <col min="5701" max="5701" width="16" style="12" customWidth="1"/>
    <col min="5702" max="5702" width="18.42578125" style="12" customWidth="1"/>
    <col min="5703" max="5703" width="21.7109375" style="12" customWidth="1"/>
    <col min="5704" max="5704" width="13.28515625" style="12" customWidth="1"/>
    <col min="5705" max="5705" width="28.28515625" style="12" customWidth="1"/>
    <col min="5706" max="5706" width="4.7109375" style="12" customWidth="1"/>
    <col min="5707" max="5707" width="7.7109375" style="12" bestFit="1" customWidth="1"/>
    <col min="5708" max="5708" width="45.7109375" style="12" customWidth="1"/>
    <col min="5709" max="5709" width="16.42578125" style="12" customWidth="1"/>
    <col min="5710" max="5710" width="22.140625" style="12" customWidth="1"/>
    <col min="5711" max="5711" width="20.140625" style="12" customWidth="1"/>
    <col min="5712" max="5712" width="21.7109375" style="12" customWidth="1"/>
    <col min="5713" max="5713" width="16" style="12" customWidth="1"/>
    <col min="5714" max="5714" width="18.42578125" style="12" customWidth="1"/>
    <col min="5715" max="5715" width="21.7109375" style="12" customWidth="1"/>
    <col min="5716" max="5716" width="13.28515625" style="12" customWidth="1"/>
    <col min="5717" max="5717" width="28.28515625" style="12" customWidth="1"/>
    <col min="5718" max="5741" width="0" style="12" hidden="1" customWidth="1"/>
    <col min="5742" max="5744" width="8.7109375" style="12"/>
    <col min="5745" max="5745" width="21" style="12" customWidth="1"/>
    <col min="5746" max="5834" width="8.7109375" style="12"/>
    <col min="5835" max="5835" width="30.85546875" style="12" customWidth="1"/>
    <col min="5836" max="5836" width="17.28515625" style="12" customWidth="1"/>
    <col min="5837" max="5838" width="0" style="12" hidden="1" customWidth="1"/>
    <col min="5839" max="5839" width="36.28515625" style="12" customWidth="1"/>
    <col min="5840" max="5851" width="7.28515625" style="12" customWidth="1"/>
    <col min="5852" max="5852" width="7.7109375" style="12" customWidth="1"/>
    <col min="5853" max="5861" width="7.28515625" style="12" customWidth="1"/>
    <col min="5862" max="5862" width="8.140625" style="12" customWidth="1"/>
    <col min="5863" max="5886" width="7.28515625" style="12" customWidth="1"/>
    <col min="5887" max="5935" width="0" style="12" hidden="1" customWidth="1"/>
    <col min="5936" max="5936" width="13.28515625" style="12" customWidth="1"/>
    <col min="5937" max="5938" width="8.7109375" style="12"/>
    <col min="5939" max="5949" width="0" style="12" hidden="1" customWidth="1"/>
    <col min="5950" max="5950" width="8.7109375" style="12"/>
    <col min="5951" max="5951" width="7.7109375" style="12" bestFit="1" customWidth="1"/>
    <col min="5952" max="5952" width="45.7109375" style="12" customWidth="1"/>
    <col min="5953" max="5953" width="16.42578125" style="12" customWidth="1"/>
    <col min="5954" max="5954" width="22.140625" style="12" customWidth="1"/>
    <col min="5955" max="5955" width="20.140625" style="12" customWidth="1"/>
    <col min="5956" max="5956" width="21.7109375" style="12" customWidth="1"/>
    <col min="5957" max="5957" width="16" style="12" customWidth="1"/>
    <col min="5958" max="5958" width="18.42578125" style="12" customWidth="1"/>
    <col min="5959" max="5959" width="21.7109375" style="12" customWidth="1"/>
    <col min="5960" max="5960" width="13.28515625" style="12" customWidth="1"/>
    <col min="5961" max="5961" width="28.28515625" style="12" customWidth="1"/>
    <col min="5962" max="5962" width="4.7109375" style="12" customWidth="1"/>
    <col min="5963" max="5963" width="7.7109375" style="12" bestFit="1" customWidth="1"/>
    <col min="5964" max="5964" width="45.7109375" style="12" customWidth="1"/>
    <col min="5965" max="5965" width="16.42578125" style="12" customWidth="1"/>
    <col min="5966" max="5966" width="22.140625" style="12" customWidth="1"/>
    <col min="5967" max="5967" width="20.140625" style="12" customWidth="1"/>
    <col min="5968" max="5968" width="21.7109375" style="12" customWidth="1"/>
    <col min="5969" max="5969" width="16" style="12" customWidth="1"/>
    <col min="5970" max="5970" width="18.42578125" style="12" customWidth="1"/>
    <col min="5971" max="5971" width="21.7109375" style="12" customWidth="1"/>
    <col min="5972" max="5972" width="13.28515625" style="12" customWidth="1"/>
    <col min="5973" max="5973" width="28.28515625" style="12" customWidth="1"/>
    <col min="5974" max="5997" width="0" style="12" hidden="1" customWidth="1"/>
    <col min="5998" max="6000" width="8.7109375" style="12"/>
    <col min="6001" max="6001" width="21" style="12" customWidth="1"/>
    <col min="6002" max="6090" width="8.7109375" style="12"/>
    <col min="6091" max="6091" width="30.85546875" style="12" customWidth="1"/>
    <col min="6092" max="6092" width="17.28515625" style="12" customWidth="1"/>
    <col min="6093" max="6094" width="0" style="12" hidden="1" customWidth="1"/>
    <col min="6095" max="6095" width="36.28515625" style="12" customWidth="1"/>
    <col min="6096" max="6107" width="7.28515625" style="12" customWidth="1"/>
    <col min="6108" max="6108" width="7.7109375" style="12" customWidth="1"/>
    <col min="6109" max="6117" width="7.28515625" style="12" customWidth="1"/>
    <col min="6118" max="6118" width="8.140625" style="12" customWidth="1"/>
    <col min="6119" max="6142" width="7.28515625" style="12" customWidth="1"/>
    <col min="6143" max="6191" width="0" style="12" hidden="1" customWidth="1"/>
    <col min="6192" max="6192" width="13.28515625" style="12" customWidth="1"/>
    <col min="6193" max="6194" width="8.7109375" style="12"/>
    <col min="6195" max="6205" width="0" style="12" hidden="1" customWidth="1"/>
    <col min="6206" max="6206" width="8.7109375" style="12"/>
    <col min="6207" max="6207" width="7.7109375" style="12" bestFit="1" customWidth="1"/>
    <col min="6208" max="6208" width="45.7109375" style="12" customWidth="1"/>
    <col min="6209" max="6209" width="16.42578125" style="12" customWidth="1"/>
    <col min="6210" max="6210" width="22.140625" style="12" customWidth="1"/>
    <col min="6211" max="6211" width="20.140625" style="12" customWidth="1"/>
    <col min="6212" max="6212" width="21.7109375" style="12" customWidth="1"/>
    <col min="6213" max="6213" width="16" style="12" customWidth="1"/>
    <col min="6214" max="6214" width="18.42578125" style="12" customWidth="1"/>
    <col min="6215" max="6215" width="21.7109375" style="12" customWidth="1"/>
    <col min="6216" max="6216" width="13.28515625" style="12" customWidth="1"/>
    <col min="6217" max="6217" width="28.28515625" style="12" customWidth="1"/>
    <col min="6218" max="6218" width="4.7109375" style="12" customWidth="1"/>
    <col min="6219" max="6219" width="7.7109375" style="12" bestFit="1" customWidth="1"/>
    <col min="6220" max="6220" width="45.7109375" style="12" customWidth="1"/>
    <col min="6221" max="6221" width="16.42578125" style="12" customWidth="1"/>
    <col min="6222" max="6222" width="22.140625" style="12" customWidth="1"/>
    <col min="6223" max="6223" width="20.140625" style="12" customWidth="1"/>
    <col min="6224" max="6224" width="21.7109375" style="12" customWidth="1"/>
    <col min="6225" max="6225" width="16" style="12" customWidth="1"/>
    <col min="6226" max="6226" width="18.42578125" style="12" customWidth="1"/>
    <col min="6227" max="6227" width="21.7109375" style="12" customWidth="1"/>
    <col min="6228" max="6228" width="13.28515625" style="12" customWidth="1"/>
    <col min="6229" max="6229" width="28.28515625" style="12" customWidth="1"/>
    <col min="6230" max="6253" width="0" style="12" hidden="1" customWidth="1"/>
    <col min="6254" max="6256" width="8.7109375" style="12"/>
    <col min="6257" max="6257" width="21" style="12" customWidth="1"/>
    <col min="6258" max="6346" width="8.7109375" style="12"/>
    <col min="6347" max="6347" width="30.85546875" style="12" customWidth="1"/>
    <col min="6348" max="6348" width="17.28515625" style="12" customWidth="1"/>
    <col min="6349" max="6350" width="0" style="12" hidden="1" customWidth="1"/>
    <col min="6351" max="6351" width="36.28515625" style="12" customWidth="1"/>
    <col min="6352" max="6363" width="7.28515625" style="12" customWidth="1"/>
    <col min="6364" max="6364" width="7.7109375" style="12" customWidth="1"/>
    <col min="6365" max="6373" width="7.28515625" style="12" customWidth="1"/>
    <col min="6374" max="6374" width="8.140625" style="12" customWidth="1"/>
    <col min="6375" max="6398" width="7.28515625" style="12" customWidth="1"/>
    <col min="6399" max="6447" width="0" style="12" hidden="1" customWidth="1"/>
    <col min="6448" max="6448" width="13.28515625" style="12" customWidth="1"/>
    <col min="6449" max="6450" width="8.7109375" style="12"/>
    <col min="6451" max="6461" width="0" style="12" hidden="1" customWidth="1"/>
    <col min="6462" max="6462" width="8.7109375" style="12"/>
    <col min="6463" max="6463" width="7.7109375" style="12" bestFit="1" customWidth="1"/>
    <col min="6464" max="6464" width="45.7109375" style="12" customWidth="1"/>
    <col min="6465" max="6465" width="16.42578125" style="12" customWidth="1"/>
    <col min="6466" max="6466" width="22.140625" style="12" customWidth="1"/>
    <col min="6467" max="6467" width="20.140625" style="12" customWidth="1"/>
    <col min="6468" max="6468" width="21.7109375" style="12" customWidth="1"/>
    <col min="6469" max="6469" width="16" style="12" customWidth="1"/>
    <col min="6470" max="6470" width="18.42578125" style="12" customWidth="1"/>
    <col min="6471" max="6471" width="21.7109375" style="12" customWidth="1"/>
    <col min="6472" max="6472" width="13.28515625" style="12" customWidth="1"/>
    <col min="6473" max="6473" width="28.28515625" style="12" customWidth="1"/>
    <col min="6474" max="6474" width="4.7109375" style="12" customWidth="1"/>
    <col min="6475" max="6475" width="7.7109375" style="12" bestFit="1" customWidth="1"/>
    <col min="6476" max="6476" width="45.7109375" style="12" customWidth="1"/>
    <col min="6477" max="6477" width="16.42578125" style="12" customWidth="1"/>
    <col min="6478" max="6478" width="22.140625" style="12" customWidth="1"/>
    <col min="6479" max="6479" width="20.140625" style="12" customWidth="1"/>
    <col min="6480" max="6480" width="21.7109375" style="12" customWidth="1"/>
    <col min="6481" max="6481" width="16" style="12" customWidth="1"/>
    <col min="6482" max="6482" width="18.42578125" style="12" customWidth="1"/>
    <col min="6483" max="6483" width="21.7109375" style="12" customWidth="1"/>
    <col min="6484" max="6484" width="13.28515625" style="12" customWidth="1"/>
    <col min="6485" max="6485" width="28.28515625" style="12" customWidth="1"/>
    <col min="6486" max="6509" width="0" style="12" hidden="1" customWidth="1"/>
    <col min="6510" max="6512" width="8.7109375" style="12"/>
    <col min="6513" max="6513" width="21" style="12" customWidth="1"/>
    <col min="6514" max="6602" width="8.7109375" style="12"/>
    <col min="6603" max="6603" width="30.85546875" style="12" customWidth="1"/>
    <col min="6604" max="6604" width="17.28515625" style="12" customWidth="1"/>
    <col min="6605" max="6606" width="0" style="12" hidden="1" customWidth="1"/>
    <col min="6607" max="6607" width="36.28515625" style="12" customWidth="1"/>
    <col min="6608" max="6619" width="7.28515625" style="12" customWidth="1"/>
    <col min="6620" max="6620" width="7.7109375" style="12" customWidth="1"/>
    <col min="6621" max="6629" width="7.28515625" style="12" customWidth="1"/>
    <col min="6630" max="6630" width="8.140625" style="12" customWidth="1"/>
    <col min="6631" max="6654" width="7.28515625" style="12" customWidth="1"/>
    <col min="6655" max="6703" width="0" style="12" hidden="1" customWidth="1"/>
    <col min="6704" max="6704" width="13.28515625" style="12" customWidth="1"/>
    <col min="6705" max="6706" width="8.7109375" style="12"/>
    <col min="6707" max="6717" width="0" style="12" hidden="1" customWidth="1"/>
    <col min="6718" max="6718" width="8.7109375" style="12"/>
    <col min="6719" max="6719" width="7.7109375" style="12" bestFit="1" customWidth="1"/>
    <col min="6720" max="6720" width="45.7109375" style="12" customWidth="1"/>
    <col min="6721" max="6721" width="16.42578125" style="12" customWidth="1"/>
    <col min="6722" max="6722" width="22.140625" style="12" customWidth="1"/>
    <col min="6723" max="6723" width="20.140625" style="12" customWidth="1"/>
    <col min="6724" max="6724" width="21.7109375" style="12" customWidth="1"/>
    <col min="6725" max="6725" width="16" style="12" customWidth="1"/>
    <col min="6726" max="6726" width="18.42578125" style="12" customWidth="1"/>
    <col min="6727" max="6727" width="21.7109375" style="12" customWidth="1"/>
    <col min="6728" max="6728" width="13.28515625" style="12" customWidth="1"/>
    <col min="6729" max="6729" width="28.28515625" style="12" customWidth="1"/>
    <col min="6730" max="6730" width="4.7109375" style="12" customWidth="1"/>
    <col min="6731" max="6731" width="7.7109375" style="12" bestFit="1" customWidth="1"/>
    <col min="6732" max="6732" width="45.7109375" style="12" customWidth="1"/>
    <col min="6733" max="6733" width="16.42578125" style="12" customWidth="1"/>
    <col min="6734" max="6734" width="22.140625" style="12" customWidth="1"/>
    <col min="6735" max="6735" width="20.140625" style="12" customWidth="1"/>
    <col min="6736" max="6736" width="21.7109375" style="12" customWidth="1"/>
    <col min="6737" max="6737" width="16" style="12" customWidth="1"/>
    <col min="6738" max="6738" width="18.42578125" style="12" customWidth="1"/>
    <col min="6739" max="6739" width="21.7109375" style="12" customWidth="1"/>
    <col min="6740" max="6740" width="13.28515625" style="12" customWidth="1"/>
    <col min="6741" max="6741" width="28.28515625" style="12" customWidth="1"/>
    <col min="6742" max="6765" width="0" style="12" hidden="1" customWidth="1"/>
    <col min="6766" max="6768" width="8.7109375" style="12"/>
    <col min="6769" max="6769" width="21" style="12" customWidth="1"/>
    <col min="6770" max="6858" width="8.7109375" style="12"/>
    <col min="6859" max="6859" width="30.85546875" style="12" customWidth="1"/>
    <col min="6860" max="6860" width="17.28515625" style="12" customWidth="1"/>
    <col min="6861" max="6862" width="0" style="12" hidden="1" customWidth="1"/>
    <col min="6863" max="6863" width="36.28515625" style="12" customWidth="1"/>
    <col min="6864" max="6875" width="7.28515625" style="12" customWidth="1"/>
    <col min="6876" max="6876" width="7.7109375" style="12" customWidth="1"/>
    <col min="6877" max="6885" width="7.28515625" style="12" customWidth="1"/>
    <col min="6886" max="6886" width="8.140625" style="12" customWidth="1"/>
    <col min="6887" max="6910" width="7.28515625" style="12" customWidth="1"/>
    <col min="6911" max="6959" width="0" style="12" hidden="1" customWidth="1"/>
    <col min="6960" max="6960" width="13.28515625" style="12" customWidth="1"/>
    <col min="6961" max="6962" width="8.7109375" style="12"/>
    <col min="6963" max="6973" width="0" style="12" hidden="1" customWidth="1"/>
    <col min="6974" max="6974" width="8.7109375" style="12"/>
    <col min="6975" max="6975" width="7.7109375" style="12" bestFit="1" customWidth="1"/>
    <col min="6976" max="6976" width="45.7109375" style="12" customWidth="1"/>
    <col min="6977" max="6977" width="16.42578125" style="12" customWidth="1"/>
    <col min="6978" max="6978" width="22.140625" style="12" customWidth="1"/>
    <col min="6979" max="6979" width="20.140625" style="12" customWidth="1"/>
    <col min="6980" max="6980" width="21.7109375" style="12" customWidth="1"/>
    <col min="6981" max="6981" width="16" style="12" customWidth="1"/>
    <col min="6982" max="6982" width="18.42578125" style="12" customWidth="1"/>
    <col min="6983" max="6983" width="21.7109375" style="12" customWidth="1"/>
    <col min="6984" max="6984" width="13.28515625" style="12" customWidth="1"/>
    <col min="6985" max="6985" width="28.28515625" style="12" customWidth="1"/>
    <col min="6986" max="6986" width="4.7109375" style="12" customWidth="1"/>
    <col min="6987" max="6987" width="7.7109375" style="12" bestFit="1" customWidth="1"/>
    <col min="6988" max="6988" width="45.7109375" style="12" customWidth="1"/>
    <col min="6989" max="6989" width="16.42578125" style="12" customWidth="1"/>
    <col min="6990" max="6990" width="22.140625" style="12" customWidth="1"/>
    <col min="6991" max="6991" width="20.140625" style="12" customWidth="1"/>
    <col min="6992" max="6992" width="21.7109375" style="12" customWidth="1"/>
    <col min="6993" max="6993" width="16" style="12" customWidth="1"/>
    <col min="6994" max="6994" width="18.42578125" style="12" customWidth="1"/>
    <col min="6995" max="6995" width="21.7109375" style="12" customWidth="1"/>
    <col min="6996" max="6996" width="13.28515625" style="12" customWidth="1"/>
    <col min="6997" max="6997" width="28.28515625" style="12" customWidth="1"/>
    <col min="6998" max="7021" width="0" style="12" hidden="1" customWidth="1"/>
    <col min="7022" max="7024" width="8.7109375" style="12"/>
    <col min="7025" max="7025" width="21" style="12" customWidth="1"/>
    <col min="7026" max="7114" width="8.7109375" style="12"/>
    <col min="7115" max="7115" width="30.85546875" style="12" customWidth="1"/>
    <col min="7116" max="7116" width="17.28515625" style="12" customWidth="1"/>
    <col min="7117" max="7118" width="0" style="12" hidden="1" customWidth="1"/>
    <col min="7119" max="7119" width="36.28515625" style="12" customWidth="1"/>
    <col min="7120" max="7131" width="7.28515625" style="12" customWidth="1"/>
    <col min="7132" max="7132" width="7.7109375" style="12" customWidth="1"/>
    <col min="7133" max="7141" width="7.28515625" style="12" customWidth="1"/>
    <col min="7142" max="7142" width="8.140625" style="12" customWidth="1"/>
    <col min="7143" max="7166" width="7.28515625" style="12" customWidth="1"/>
    <col min="7167" max="7215" width="0" style="12" hidden="1" customWidth="1"/>
    <col min="7216" max="7216" width="13.28515625" style="12" customWidth="1"/>
    <col min="7217" max="7218" width="8.7109375" style="12"/>
    <col min="7219" max="7229" width="0" style="12" hidden="1" customWidth="1"/>
    <col min="7230" max="7230" width="8.7109375" style="12"/>
    <col min="7231" max="7231" width="7.7109375" style="12" bestFit="1" customWidth="1"/>
    <col min="7232" max="7232" width="45.7109375" style="12" customWidth="1"/>
    <col min="7233" max="7233" width="16.42578125" style="12" customWidth="1"/>
    <col min="7234" max="7234" width="22.140625" style="12" customWidth="1"/>
    <col min="7235" max="7235" width="20.140625" style="12" customWidth="1"/>
    <col min="7236" max="7236" width="21.7109375" style="12" customWidth="1"/>
    <col min="7237" max="7237" width="16" style="12" customWidth="1"/>
    <col min="7238" max="7238" width="18.42578125" style="12" customWidth="1"/>
    <col min="7239" max="7239" width="21.7109375" style="12" customWidth="1"/>
    <col min="7240" max="7240" width="13.28515625" style="12" customWidth="1"/>
    <col min="7241" max="7241" width="28.28515625" style="12" customWidth="1"/>
    <col min="7242" max="7242" width="4.7109375" style="12" customWidth="1"/>
    <col min="7243" max="7243" width="7.7109375" style="12" bestFit="1" customWidth="1"/>
    <col min="7244" max="7244" width="45.7109375" style="12" customWidth="1"/>
    <col min="7245" max="7245" width="16.42578125" style="12" customWidth="1"/>
    <col min="7246" max="7246" width="22.140625" style="12" customWidth="1"/>
    <col min="7247" max="7247" width="20.140625" style="12" customWidth="1"/>
    <col min="7248" max="7248" width="21.7109375" style="12" customWidth="1"/>
    <col min="7249" max="7249" width="16" style="12" customWidth="1"/>
    <col min="7250" max="7250" width="18.42578125" style="12" customWidth="1"/>
    <col min="7251" max="7251" width="21.7109375" style="12" customWidth="1"/>
    <col min="7252" max="7252" width="13.28515625" style="12" customWidth="1"/>
    <col min="7253" max="7253" width="28.28515625" style="12" customWidth="1"/>
    <col min="7254" max="7277" width="0" style="12" hidden="1" customWidth="1"/>
    <col min="7278" max="7280" width="8.7109375" style="12"/>
    <col min="7281" max="7281" width="21" style="12" customWidth="1"/>
    <col min="7282" max="7370" width="8.7109375" style="12"/>
    <col min="7371" max="7371" width="30.85546875" style="12" customWidth="1"/>
    <col min="7372" max="7372" width="17.28515625" style="12" customWidth="1"/>
    <col min="7373" max="7374" width="0" style="12" hidden="1" customWidth="1"/>
    <col min="7375" max="7375" width="36.28515625" style="12" customWidth="1"/>
    <col min="7376" max="7387" width="7.28515625" style="12" customWidth="1"/>
    <col min="7388" max="7388" width="7.7109375" style="12" customWidth="1"/>
    <col min="7389" max="7397" width="7.28515625" style="12" customWidth="1"/>
    <col min="7398" max="7398" width="8.140625" style="12" customWidth="1"/>
    <col min="7399" max="7422" width="7.28515625" style="12" customWidth="1"/>
    <col min="7423" max="7471" width="0" style="12" hidden="1" customWidth="1"/>
    <col min="7472" max="7472" width="13.28515625" style="12" customWidth="1"/>
    <col min="7473" max="7474" width="8.7109375" style="12"/>
    <col min="7475" max="7485" width="0" style="12" hidden="1" customWidth="1"/>
    <col min="7486" max="7486" width="8.7109375" style="12"/>
    <col min="7487" max="7487" width="7.7109375" style="12" bestFit="1" customWidth="1"/>
    <col min="7488" max="7488" width="45.7109375" style="12" customWidth="1"/>
    <col min="7489" max="7489" width="16.42578125" style="12" customWidth="1"/>
    <col min="7490" max="7490" width="22.140625" style="12" customWidth="1"/>
    <col min="7491" max="7491" width="20.140625" style="12" customWidth="1"/>
    <col min="7492" max="7492" width="21.7109375" style="12" customWidth="1"/>
    <col min="7493" max="7493" width="16" style="12" customWidth="1"/>
    <col min="7494" max="7494" width="18.42578125" style="12" customWidth="1"/>
    <col min="7495" max="7495" width="21.7109375" style="12" customWidth="1"/>
    <col min="7496" max="7496" width="13.28515625" style="12" customWidth="1"/>
    <col min="7497" max="7497" width="28.28515625" style="12" customWidth="1"/>
    <col min="7498" max="7498" width="4.7109375" style="12" customWidth="1"/>
    <col min="7499" max="7499" width="7.7109375" style="12" bestFit="1" customWidth="1"/>
    <col min="7500" max="7500" width="45.7109375" style="12" customWidth="1"/>
    <col min="7501" max="7501" width="16.42578125" style="12" customWidth="1"/>
    <col min="7502" max="7502" width="22.140625" style="12" customWidth="1"/>
    <col min="7503" max="7503" width="20.140625" style="12" customWidth="1"/>
    <col min="7504" max="7504" width="21.7109375" style="12" customWidth="1"/>
    <col min="7505" max="7505" width="16" style="12" customWidth="1"/>
    <col min="7506" max="7506" width="18.42578125" style="12" customWidth="1"/>
    <col min="7507" max="7507" width="21.7109375" style="12" customWidth="1"/>
    <col min="7508" max="7508" width="13.28515625" style="12" customWidth="1"/>
    <col min="7509" max="7509" width="28.28515625" style="12" customWidth="1"/>
    <col min="7510" max="7533" width="0" style="12" hidden="1" customWidth="1"/>
    <col min="7534" max="7536" width="8.7109375" style="12"/>
    <col min="7537" max="7537" width="21" style="12" customWidth="1"/>
    <col min="7538" max="7626" width="8.7109375" style="12"/>
    <col min="7627" max="7627" width="30.85546875" style="12" customWidth="1"/>
    <col min="7628" max="7628" width="17.28515625" style="12" customWidth="1"/>
    <col min="7629" max="7630" width="0" style="12" hidden="1" customWidth="1"/>
    <col min="7631" max="7631" width="36.28515625" style="12" customWidth="1"/>
    <col min="7632" max="7643" width="7.28515625" style="12" customWidth="1"/>
    <col min="7644" max="7644" width="7.7109375" style="12" customWidth="1"/>
    <col min="7645" max="7653" width="7.28515625" style="12" customWidth="1"/>
    <col min="7654" max="7654" width="8.140625" style="12" customWidth="1"/>
    <col min="7655" max="7678" width="7.28515625" style="12" customWidth="1"/>
    <col min="7679" max="7727" width="0" style="12" hidden="1" customWidth="1"/>
    <col min="7728" max="7728" width="13.28515625" style="12" customWidth="1"/>
    <col min="7729" max="7730" width="8.7109375" style="12"/>
    <col min="7731" max="7741" width="0" style="12" hidden="1" customWidth="1"/>
    <col min="7742" max="7742" width="8.7109375" style="12"/>
    <col min="7743" max="7743" width="7.7109375" style="12" bestFit="1" customWidth="1"/>
    <col min="7744" max="7744" width="45.7109375" style="12" customWidth="1"/>
    <col min="7745" max="7745" width="16.42578125" style="12" customWidth="1"/>
    <col min="7746" max="7746" width="22.140625" style="12" customWidth="1"/>
    <col min="7747" max="7747" width="20.140625" style="12" customWidth="1"/>
    <col min="7748" max="7748" width="21.7109375" style="12" customWidth="1"/>
    <col min="7749" max="7749" width="16" style="12" customWidth="1"/>
    <col min="7750" max="7750" width="18.42578125" style="12" customWidth="1"/>
    <col min="7751" max="7751" width="21.7109375" style="12" customWidth="1"/>
    <col min="7752" max="7752" width="13.28515625" style="12" customWidth="1"/>
    <col min="7753" max="7753" width="28.28515625" style="12" customWidth="1"/>
    <col min="7754" max="7754" width="4.7109375" style="12" customWidth="1"/>
    <col min="7755" max="7755" width="7.7109375" style="12" bestFit="1" customWidth="1"/>
    <col min="7756" max="7756" width="45.7109375" style="12" customWidth="1"/>
    <col min="7757" max="7757" width="16.42578125" style="12" customWidth="1"/>
    <col min="7758" max="7758" width="22.140625" style="12" customWidth="1"/>
    <col min="7759" max="7759" width="20.140625" style="12" customWidth="1"/>
    <col min="7760" max="7760" width="21.7109375" style="12" customWidth="1"/>
    <col min="7761" max="7761" width="16" style="12" customWidth="1"/>
    <col min="7762" max="7762" width="18.42578125" style="12" customWidth="1"/>
    <col min="7763" max="7763" width="21.7109375" style="12" customWidth="1"/>
    <col min="7764" max="7764" width="13.28515625" style="12" customWidth="1"/>
    <col min="7765" max="7765" width="28.28515625" style="12" customWidth="1"/>
    <col min="7766" max="7789" width="0" style="12" hidden="1" customWidth="1"/>
    <col min="7790" max="7792" width="8.7109375" style="12"/>
    <col min="7793" max="7793" width="21" style="12" customWidth="1"/>
    <col min="7794" max="7882" width="8.7109375" style="12"/>
    <col min="7883" max="7883" width="30.85546875" style="12" customWidth="1"/>
    <col min="7884" max="7884" width="17.28515625" style="12" customWidth="1"/>
    <col min="7885" max="7886" width="0" style="12" hidden="1" customWidth="1"/>
    <col min="7887" max="7887" width="36.28515625" style="12" customWidth="1"/>
    <col min="7888" max="7899" width="7.28515625" style="12" customWidth="1"/>
    <col min="7900" max="7900" width="7.7109375" style="12" customWidth="1"/>
    <col min="7901" max="7909" width="7.28515625" style="12" customWidth="1"/>
    <col min="7910" max="7910" width="8.140625" style="12" customWidth="1"/>
    <col min="7911" max="7934" width="7.28515625" style="12" customWidth="1"/>
    <col min="7935" max="7983" width="0" style="12" hidden="1" customWidth="1"/>
    <col min="7984" max="7984" width="13.28515625" style="12" customWidth="1"/>
    <col min="7985" max="7986" width="8.7109375" style="12"/>
    <col min="7987" max="7997" width="0" style="12" hidden="1" customWidth="1"/>
    <col min="7998" max="7998" width="8.7109375" style="12"/>
    <col min="7999" max="7999" width="7.7109375" style="12" bestFit="1" customWidth="1"/>
    <col min="8000" max="8000" width="45.7109375" style="12" customWidth="1"/>
    <col min="8001" max="8001" width="16.42578125" style="12" customWidth="1"/>
    <col min="8002" max="8002" width="22.140625" style="12" customWidth="1"/>
    <col min="8003" max="8003" width="20.140625" style="12" customWidth="1"/>
    <col min="8004" max="8004" width="21.7109375" style="12" customWidth="1"/>
    <col min="8005" max="8005" width="16" style="12" customWidth="1"/>
    <col min="8006" max="8006" width="18.42578125" style="12" customWidth="1"/>
    <col min="8007" max="8007" width="21.7109375" style="12" customWidth="1"/>
    <col min="8008" max="8008" width="13.28515625" style="12" customWidth="1"/>
    <col min="8009" max="8009" width="28.28515625" style="12" customWidth="1"/>
    <col min="8010" max="8010" width="4.7109375" style="12" customWidth="1"/>
    <col min="8011" max="8011" width="7.7109375" style="12" bestFit="1" customWidth="1"/>
    <col min="8012" max="8012" width="45.7109375" style="12" customWidth="1"/>
    <col min="8013" max="8013" width="16.42578125" style="12" customWidth="1"/>
    <col min="8014" max="8014" width="22.140625" style="12" customWidth="1"/>
    <col min="8015" max="8015" width="20.140625" style="12" customWidth="1"/>
    <col min="8016" max="8016" width="21.7109375" style="12" customWidth="1"/>
    <col min="8017" max="8017" width="16" style="12" customWidth="1"/>
    <col min="8018" max="8018" width="18.42578125" style="12" customWidth="1"/>
    <col min="8019" max="8019" width="21.7109375" style="12" customWidth="1"/>
    <col min="8020" max="8020" width="13.28515625" style="12" customWidth="1"/>
    <col min="8021" max="8021" width="28.28515625" style="12" customWidth="1"/>
    <col min="8022" max="8045" width="0" style="12" hidden="1" customWidth="1"/>
    <col min="8046" max="8048" width="8.7109375" style="12"/>
    <col min="8049" max="8049" width="21" style="12" customWidth="1"/>
    <col min="8050" max="8138" width="8.7109375" style="12"/>
    <col min="8139" max="8139" width="30.85546875" style="12" customWidth="1"/>
    <col min="8140" max="8140" width="17.28515625" style="12" customWidth="1"/>
    <col min="8141" max="8142" width="0" style="12" hidden="1" customWidth="1"/>
    <col min="8143" max="8143" width="36.28515625" style="12" customWidth="1"/>
    <col min="8144" max="8155" width="7.28515625" style="12" customWidth="1"/>
    <col min="8156" max="8156" width="7.7109375" style="12" customWidth="1"/>
    <col min="8157" max="8165" width="7.28515625" style="12" customWidth="1"/>
    <col min="8166" max="8166" width="8.140625" style="12" customWidth="1"/>
    <col min="8167" max="8190" width="7.28515625" style="12" customWidth="1"/>
    <col min="8191" max="8239" width="0" style="12" hidden="1" customWidth="1"/>
    <col min="8240" max="8240" width="13.28515625" style="12" customWidth="1"/>
    <col min="8241" max="8242" width="8.7109375" style="12"/>
    <col min="8243" max="8253" width="0" style="12" hidden="1" customWidth="1"/>
    <col min="8254" max="8254" width="8.7109375" style="12"/>
    <col min="8255" max="8255" width="7.7109375" style="12" bestFit="1" customWidth="1"/>
    <col min="8256" max="8256" width="45.7109375" style="12" customWidth="1"/>
    <col min="8257" max="8257" width="16.42578125" style="12" customWidth="1"/>
    <col min="8258" max="8258" width="22.140625" style="12" customWidth="1"/>
    <col min="8259" max="8259" width="20.140625" style="12" customWidth="1"/>
    <col min="8260" max="8260" width="21.7109375" style="12" customWidth="1"/>
    <col min="8261" max="8261" width="16" style="12" customWidth="1"/>
    <col min="8262" max="8262" width="18.42578125" style="12" customWidth="1"/>
    <col min="8263" max="8263" width="21.7109375" style="12" customWidth="1"/>
    <col min="8264" max="8264" width="13.28515625" style="12" customWidth="1"/>
    <col min="8265" max="8265" width="28.28515625" style="12" customWidth="1"/>
    <col min="8266" max="8266" width="4.7109375" style="12" customWidth="1"/>
    <col min="8267" max="8267" width="7.7109375" style="12" bestFit="1" customWidth="1"/>
    <col min="8268" max="8268" width="45.7109375" style="12" customWidth="1"/>
    <col min="8269" max="8269" width="16.42578125" style="12" customWidth="1"/>
    <col min="8270" max="8270" width="22.140625" style="12" customWidth="1"/>
    <col min="8271" max="8271" width="20.140625" style="12" customWidth="1"/>
    <col min="8272" max="8272" width="21.7109375" style="12" customWidth="1"/>
    <col min="8273" max="8273" width="16" style="12" customWidth="1"/>
    <col min="8274" max="8274" width="18.42578125" style="12" customWidth="1"/>
    <col min="8275" max="8275" width="21.7109375" style="12" customWidth="1"/>
    <col min="8276" max="8276" width="13.28515625" style="12" customWidth="1"/>
    <col min="8277" max="8277" width="28.28515625" style="12" customWidth="1"/>
    <col min="8278" max="8301" width="0" style="12" hidden="1" customWidth="1"/>
    <col min="8302" max="8304" width="8.7109375" style="12"/>
    <col min="8305" max="8305" width="21" style="12" customWidth="1"/>
    <col min="8306" max="8394" width="8.7109375" style="12"/>
    <col min="8395" max="8395" width="30.85546875" style="12" customWidth="1"/>
    <col min="8396" max="8396" width="17.28515625" style="12" customWidth="1"/>
    <col min="8397" max="8398" width="0" style="12" hidden="1" customWidth="1"/>
    <col min="8399" max="8399" width="36.28515625" style="12" customWidth="1"/>
    <col min="8400" max="8411" width="7.28515625" style="12" customWidth="1"/>
    <col min="8412" max="8412" width="7.7109375" style="12" customWidth="1"/>
    <col min="8413" max="8421" width="7.28515625" style="12" customWidth="1"/>
    <col min="8422" max="8422" width="8.140625" style="12" customWidth="1"/>
    <col min="8423" max="8446" width="7.28515625" style="12" customWidth="1"/>
    <col min="8447" max="8495" width="0" style="12" hidden="1" customWidth="1"/>
    <col min="8496" max="8496" width="13.28515625" style="12" customWidth="1"/>
    <col min="8497" max="8498" width="8.7109375" style="12"/>
    <col min="8499" max="8509" width="0" style="12" hidden="1" customWidth="1"/>
    <col min="8510" max="8510" width="8.7109375" style="12"/>
    <col min="8511" max="8511" width="7.7109375" style="12" bestFit="1" customWidth="1"/>
    <col min="8512" max="8512" width="45.7109375" style="12" customWidth="1"/>
    <col min="8513" max="8513" width="16.42578125" style="12" customWidth="1"/>
    <col min="8514" max="8514" width="22.140625" style="12" customWidth="1"/>
    <col min="8515" max="8515" width="20.140625" style="12" customWidth="1"/>
    <col min="8516" max="8516" width="21.7109375" style="12" customWidth="1"/>
    <col min="8517" max="8517" width="16" style="12" customWidth="1"/>
    <col min="8518" max="8518" width="18.42578125" style="12" customWidth="1"/>
    <col min="8519" max="8519" width="21.7109375" style="12" customWidth="1"/>
    <col min="8520" max="8520" width="13.28515625" style="12" customWidth="1"/>
    <col min="8521" max="8521" width="28.28515625" style="12" customWidth="1"/>
    <col min="8522" max="8522" width="4.7109375" style="12" customWidth="1"/>
    <col min="8523" max="8523" width="7.7109375" style="12" bestFit="1" customWidth="1"/>
    <col min="8524" max="8524" width="45.7109375" style="12" customWidth="1"/>
    <col min="8525" max="8525" width="16.42578125" style="12" customWidth="1"/>
    <col min="8526" max="8526" width="22.140625" style="12" customWidth="1"/>
    <col min="8527" max="8527" width="20.140625" style="12" customWidth="1"/>
    <col min="8528" max="8528" width="21.7109375" style="12" customWidth="1"/>
    <col min="8529" max="8529" width="16" style="12" customWidth="1"/>
    <col min="8530" max="8530" width="18.42578125" style="12" customWidth="1"/>
    <col min="8531" max="8531" width="21.7109375" style="12" customWidth="1"/>
    <col min="8532" max="8532" width="13.28515625" style="12" customWidth="1"/>
    <col min="8533" max="8533" width="28.28515625" style="12" customWidth="1"/>
    <col min="8534" max="8557" width="0" style="12" hidden="1" customWidth="1"/>
    <col min="8558" max="8560" width="8.7109375" style="12"/>
    <col min="8561" max="8561" width="21" style="12" customWidth="1"/>
    <col min="8562" max="8650" width="8.7109375" style="12"/>
    <col min="8651" max="8651" width="30.85546875" style="12" customWidth="1"/>
    <col min="8652" max="8652" width="17.28515625" style="12" customWidth="1"/>
    <col min="8653" max="8654" width="0" style="12" hidden="1" customWidth="1"/>
    <col min="8655" max="8655" width="36.28515625" style="12" customWidth="1"/>
    <col min="8656" max="8667" width="7.28515625" style="12" customWidth="1"/>
    <col min="8668" max="8668" width="7.7109375" style="12" customWidth="1"/>
    <col min="8669" max="8677" width="7.28515625" style="12" customWidth="1"/>
    <col min="8678" max="8678" width="8.140625" style="12" customWidth="1"/>
    <col min="8679" max="8702" width="7.28515625" style="12" customWidth="1"/>
    <col min="8703" max="8751" width="0" style="12" hidden="1" customWidth="1"/>
    <col min="8752" max="8752" width="13.28515625" style="12" customWidth="1"/>
    <col min="8753" max="8754" width="8.7109375" style="12"/>
    <col min="8755" max="8765" width="0" style="12" hidden="1" customWidth="1"/>
    <col min="8766" max="8766" width="8.7109375" style="12"/>
    <col min="8767" max="8767" width="7.7109375" style="12" bestFit="1" customWidth="1"/>
    <col min="8768" max="8768" width="45.7109375" style="12" customWidth="1"/>
    <col min="8769" max="8769" width="16.42578125" style="12" customWidth="1"/>
    <col min="8770" max="8770" width="22.140625" style="12" customWidth="1"/>
    <col min="8771" max="8771" width="20.140625" style="12" customWidth="1"/>
    <col min="8772" max="8772" width="21.7109375" style="12" customWidth="1"/>
    <col min="8773" max="8773" width="16" style="12" customWidth="1"/>
    <col min="8774" max="8774" width="18.42578125" style="12" customWidth="1"/>
    <col min="8775" max="8775" width="21.7109375" style="12" customWidth="1"/>
    <col min="8776" max="8776" width="13.28515625" style="12" customWidth="1"/>
    <col min="8777" max="8777" width="28.28515625" style="12" customWidth="1"/>
    <col min="8778" max="8778" width="4.7109375" style="12" customWidth="1"/>
    <col min="8779" max="8779" width="7.7109375" style="12" bestFit="1" customWidth="1"/>
    <col min="8780" max="8780" width="45.7109375" style="12" customWidth="1"/>
    <col min="8781" max="8781" width="16.42578125" style="12" customWidth="1"/>
    <col min="8782" max="8782" width="22.140625" style="12" customWidth="1"/>
    <col min="8783" max="8783" width="20.140625" style="12" customWidth="1"/>
    <col min="8784" max="8784" width="21.7109375" style="12" customWidth="1"/>
    <col min="8785" max="8785" width="16" style="12" customWidth="1"/>
    <col min="8786" max="8786" width="18.42578125" style="12" customWidth="1"/>
    <col min="8787" max="8787" width="21.7109375" style="12" customWidth="1"/>
    <col min="8788" max="8788" width="13.28515625" style="12" customWidth="1"/>
    <col min="8789" max="8789" width="28.28515625" style="12" customWidth="1"/>
    <col min="8790" max="8813" width="0" style="12" hidden="1" customWidth="1"/>
    <col min="8814" max="8816" width="8.7109375" style="12"/>
    <col min="8817" max="8817" width="21" style="12" customWidth="1"/>
    <col min="8818" max="8906" width="8.7109375" style="12"/>
    <col min="8907" max="8907" width="30.85546875" style="12" customWidth="1"/>
    <col min="8908" max="8908" width="17.28515625" style="12" customWidth="1"/>
    <col min="8909" max="8910" width="0" style="12" hidden="1" customWidth="1"/>
    <col min="8911" max="8911" width="36.28515625" style="12" customWidth="1"/>
    <col min="8912" max="8923" width="7.28515625" style="12" customWidth="1"/>
    <col min="8924" max="8924" width="7.7109375" style="12" customWidth="1"/>
    <col min="8925" max="8933" width="7.28515625" style="12" customWidth="1"/>
    <col min="8934" max="8934" width="8.140625" style="12" customWidth="1"/>
    <col min="8935" max="8958" width="7.28515625" style="12" customWidth="1"/>
    <col min="8959" max="9007" width="0" style="12" hidden="1" customWidth="1"/>
    <col min="9008" max="9008" width="13.28515625" style="12" customWidth="1"/>
    <col min="9009" max="9010" width="8.7109375" style="12"/>
    <col min="9011" max="9021" width="0" style="12" hidden="1" customWidth="1"/>
    <col min="9022" max="9022" width="8.7109375" style="12"/>
    <col min="9023" max="9023" width="7.7109375" style="12" bestFit="1" customWidth="1"/>
    <col min="9024" max="9024" width="45.7109375" style="12" customWidth="1"/>
    <col min="9025" max="9025" width="16.42578125" style="12" customWidth="1"/>
    <col min="9026" max="9026" width="22.140625" style="12" customWidth="1"/>
    <col min="9027" max="9027" width="20.140625" style="12" customWidth="1"/>
    <col min="9028" max="9028" width="21.7109375" style="12" customWidth="1"/>
    <col min="9029" max="9029" width="16" style="12" customWidth="1"/>
    <col min="9030" max="9030" width="18.42578125" style="12" customWidth="1"/>
    <col min="9031" max="9031" width="21.7109375" style="12" customWidth="1"/>
    <col min="9032" max="9032" width="13.28515625" style="12" customWidth="1"/>
    <col min="9033" max="9033" width="28.28515625" style="12" customWidth="1"/>
    <col min="9034" max="9034" width="4.7109375" style="12" customWidth="1"/>
    <col min="9035" max="9035" width="7.7109375" style="12" bestFit="1" customWidth="1"/>
    <col min="9036" max="9036" width="45.7109375" style="12" customWidth="1"/>
    <col min="9037" max="9037" width="16.42578125" style="12" customWidth="1"/>
    <col min="9038" max="9038" width="22.140625" style="12" customWidth="1"/>
    <col min="9039" max="9039" width="20.140625" style="12" customWidth="1"/>
    <col min="9040" max="9040" width="21.7109375" style="12" customWidth="1"/>
    <col min="9041" max="9041" width="16" style="12" customWidth="1"/>
    <col min="9042" max="9042" width="18.42578125" style="12" customWidth="1"/>
    <col min="9043" max="9043" width="21.7109375" style="12" customWidth="1"/>
    <col min="9044" max="9044" width="13.28515625" style="12" customWidth="1"/>
    <col min="9045" max="9045" width="28.28515625" style="12" customWidth="1"/>
    <col min="9046" max="9069" width="0" style="12" hidden="1" customWidth="1"/>
    <col min="9070" max="9072" width="8.7109375" style="12"/>
    <col min="9073" max="9073" width="21" style="12" customWidth="1"/>
    <col min="9074" max="9162" width="8.7109375" style="12"/>
    <col min="9163" max="9163" width="30.85546875" style="12" customWidth="1"/>
    <col min="9164" max="9164" width="17.28515625" style="12" customWidth="1"/>
    <col min="9165" max="9166" width="0" style="12" hidden="1" customWidth="1"/>
    <col min="9167" max="9167" width="36.28515625" style="12" customWidth="1"/>
    <col min="9168" max="9179" width="7.28515625" style="12" customWidth="1"/>
    <col min="9180" max="9180" width="7.7109375" style="12" customWidth="1"/>
    <col min="9181" max="9189" width="7.28515625" style="12" customWidth="1"/>
    <col min="9190" max="9190" width="8.140625" style="12" customWidth="1"/>
    <col min="9191" max="9214" width="7.28515625" style="12" customWidth="1"/>
    <col min="9215" max="9263" width="0" style="12" hidden="1" customWidth="1"/>
    <col min="9264" max="9264" width="13.28515625" style="12" customWidth="1"/>
    <col min="9265" max="9266" width="8.7109375" style="12"/>
    <col min="9267" max="9277" width="0" style="12" hidden="1" customWidth="1"/>
    <col min="9278" max="9278" width="8.7109375" style="12"/>
    <col min="9279" max="9279" width="7.7109375" style="12" bestFit="1" customWidth="1"/>
    <col min="9280" max="9280" width="45.7109375" style="12" customWidth="1"/>
    <col min="9281" max="9281" width="16.42578125" style="12" customWidth="1"/>
    <col min="9282" max="9282" width="22.140625" style="12" customWidth="1"/>
    <col min="9283" max="9283" width="20.140625" style="12" customWidth="1"/>
    <col min="9284" max="9284" width="21.7109375" style="12" customWidth="1"/>
    <col min="9285" max="9285" width="16" style="12" customWidth="1"/>
    <col min="9286" max="9286" width="18.42578125" style="12" customWidth="1"/>
    <col min="9287" max="9287" width="21.7109375" style="12" customWidth="1"/>
    <col min="9288" max="9288" width="13.28515625" style="12" customWidth="1"/>
    <col min="9289" max="9289" width="28.28515625" style="12" customWidth="1"/>
    <col min="9290" max="9290" width="4.7109375" style="12" customWidth="1"/>
    <col min="9291" max="9291" width="7.7109375" style="12" bestFit="1" customWidth="1"/>
    <col min="9292" max="9292" width="45.7109375" style="12" customWidth="1"/>
    <col min="9293" max="9293" width="16.42578125" style="12" customWidth="1"/>
    <col min="9294" max="9294" width="22.140625" style="12" customWidth="1"/>
    <col min="9295" max="9295" width="20.140625" style="12" customWidth="1"/>
    <col min="9296" max="9296" width="21.7109375" style="12" customWidth="1"/>
    <col min="9297" max="9297" width="16" style="12" customWidth="1"/>
    <col min="9298" max="9298" width="18.42578125" style="12" customWidth="1"/>
    <col min="9299" max="9299" width="21.7109375" style="12" customWidth="1"/>
    <col min="9300" max="9300" width="13.28515625" style="12" customWidth="1"/>
    <col min="9301" max="9301" width="28.28515625" style="12" customWidth="1"/>
    <col min="9302" max="9325" width="0" style="12" hidden="1" customWidth="1"/>
    <col min="9326" max="9328" width="8.7109375" style="12"/>
    <col min="9329" max="9329" width="21" style="12" customWidth="1"/>
    <col min="9330" max="9418" width="8.7109375" style="12"/>
    <col min="9419" max="9419" width="30.85546875" style="12" customWidth="1"/>
    <col min="9420" max="9420" width="17.28515625" style="12" customWidth="1"/>
    <col min="9421" max="9422" width="0" style="12" hidden="1" customWidth="1"/>
    <col min="9423" max="9423" width="36.28515625" style="12" customWidth="1"/>
    <col min="9424" max="9435" width="7.28515625" style="12" customWidth="1"/>
    <col min="9436" max="9436" width="7.7109375" style="12" customWidth="1"/>
    <col min="9437" max="9445" width="7.28515625" style="12" customWidth="1"/>
    <col min="9446" max="9446" width="8.140625" style="12" customWidth="1"/>
    <col min="9447" max="9470" width="7.28515625" style="12" customWidth="1"/>
    <col min="9471" max="9519" width="0" style="12" hidden="1" customWidth="1"/>
    <col min="9520" max="9520" width="13.28515625" style="12" customWidth="1"/>
    <col min="9521" max="9522" width="8.7109375" style="12"/>
    <col min="9523" max="9533" width="0" style="12" hidden="1" customWidth="1"/>
    <col min="9534" max="9534" width="8.7109375" style="12"/>
    <col min="9535" max="9535" width="7.7109375" style="12" bestFit="1" customWidth="1"/>
    <col min="9536" max="9536" width="45.7109375" style="12" customWidth="1"/>
    <col min="9537" max="9537" width="16.42578125" style="12" customWidth="1"/>
    <col min="9538" max="9538" width="22.140625" style="12" customWidth="1"/>
    <col min="9539" max="9539" width="20.140625" style="12" customWidth="1"/>
    <col min="9540" max="9540" width="21.7109375" style="12" customWidth="1"/>
    <col min="9541" max="9541" width="16" style="12" customWidth="1"/>
    <col min="9542" max="9542" width="18.42578125" style="12" customWidth="1"/>
    <col min="9543" max="9543" width="21.7109375" style="12" customWidth="1"/>
    <col min="9544" max="9544" width="13.28515625" style="12" customWidth="1"/>
    <col min="9545" max="9545" width="28.28515625" style="12" customWidth="1"/>
    <col min="9546" max="9546" width="4.7109375" style="12" customWidth="1"/>
    <col min="9547" max="9547" width="7.7109375" style="12" bestFit="1" customWidth="1"/>
    <col min="9548" max="9548" width="45.7109375" style="12" customWidth="1"/>
    <col min="9549" max="9549" width="16.42578125" style="12" customWidth="1"/>
    <col min="9550" max="9550" width="22.140625" style="12" customWidth="1"/>
    <col min="9551" max="9551" width="20.140625" style="12" customWidth="1"/>
    <col min="9552" max="9552" width="21.7109375" style="12" customWidth="1"/>
    <col min="9553" max="9553" width="16" style="12" customWidth="1"/>
    <col min="9554" max="9554" width="18.42578125" style="12" customWidth="1"/>
    <col min="9555" max="9555" width="21.7109375" style="12" customWidth="1"/>
    <col min="9556" max="9556" width="13.28515625" style="12" customWidth="1"/>
    <col min="9557" max="9557" width="28.28515625" style="12" customWidth="1"/>
    <col min="9558" max="9581" width="0" style="12" hidden="1" customWidth="1"/>
    <col min="9582" max="9584" width="8.7109375" style="12"/>
    <col min="9585" max="9585" width="21" style="12" customWidth="1"/>
    <col min="9586" max="9674" width="8.7109375" style="12"/>
    <col min="9675" max="9675" width="30.85546875" style="12" customWidth="1"/>
    <col min="9676" max="9676" width="17.28515625" style="12" customWidth="1"/>
    <col min="9677" max="9678" width="0" style="12" hidden="1" customWidth="1"/>
    <col min="9679" max="9679" width="36.28515625" style="12" customWidth="1"/>
    <col min="9680" max="9691" width="7.28515625" style="12" customWidth="1"/>
    <col min="9692" max="9692" width="7.7109375" style="12" customWidth="1"/>
    <col min="9693" max="9701" width="7.28515625" style="12" customWidth="1"/>
    <col min="9702" max="9702" width="8.140625" style="12" customWidth="1"/>
    <col min="9703" max="9726" width="7.28515625" style="12" customWidth="1"/>
    <col min="9727" max="9775" width="0" style="12" hidden="1" customWidth="1"/>
    <col min="9776" max="9776" width="13.28515625" style="12" customWidth="1"/>
    <col min="9777" max="9778" width="8.7109375" style="12"/>
    <col min="9779" max="9789" width="0" style="12" hidden="1" customWidth="1"/>
    <col min="9790" max="9790" width="8.7109375" style="12"/>
    <col min="9791" max="9791" width="7.7109375" style="12" bestFit="1" customWidth="1"/>
    <col min="9792" max="9792" width="45.7109375" style="12" customWidth="1"/>
    <col min="9793" max="9793" width="16.42578125" style="12" customWidth="1"/>
    <col min="9794" max="9794" width="22.140625" style="12" customWidth="1"/>
    <col min="9795" max="9795" width="20.140625" style="12" customWidth="1"/>
    <col min="9796" max="9796" width="21.7109375" style="12" customWidth="1"/>
    <col min="9797" max="9797" width="16" style="12" customWidth="1"/>
    <col min="9798" max="9798" width="18.42578125" style="12" customWidth="1"/>
    <col min="9799" max="9799" width="21.7109375" style="12" customWidth="1"/>
    <col min="9800" max="9800" width="13.28515625" style="12" customWidth="1"/>
    <col min="9801" max="9801" width="28.28515625" style="12" customWidth="1"/>
    <col min="9802" max="9802" width="4.7109375" style="12" customWidth="1"/>
    <col min="9803" max="9803" width="7.7109375" style="12" bestFit="1" customWidth="1"/>
    <col min="9804" max="9804" width="45.7109375" style="12" customWidth="1"/>
    <col min="9805" max="9805" width="16.42578125" style="12" customWidth="1"/>
    <col min="9806" max="9806" width="22.140625" style="12" customWidth="1"/>
    <col min="9807" max="9807" width="20.140625" style="12" customWidth="1"/>
    <col min="9808" max="9808" width="21.7109375" style="12" customWidth="1"/>
    <col min="9809" max="9809" width="16" style="12" customWidth="1"/>
    <col min="9810" max="9810" width="18.42578125" style="12" customWidth="1"/>
    <col min="9811" max="9811" width="21.7109375" style="12" customWidth="1"/>
    <col min="9812" max="9812" width="13.28515625" style="12" customWidth="1"/>
    <col min="9813" max="9813" width="28.28515625" style="12" customWidth="1"/>
    <col min="9814" max="9837" width="0" style="12" hidden="1" customWidth="1"/>
    <col min="9838" max="9840" width="8.7109375" style="12"/>
    <col min="9841" max="9841" width="21" style="12" customWidth="1"/>
    <col min="9842" max="9930" width="8.7109375" style="12"/>
    <col min="9931" max="9931" width="30.85546875" style="12" customWidth="1"/>
    <col min="9932" max="9932" width="17.28515625" style="12" customWidth="1"/>
    <col min="9933" max="9934" width="0" style="12" hidden="1" customWidth="1"/>
    <col min="9935" max="9935" width="36.28515625" style="12" customWidth="1"/>
    <col min="9936" max="9947" width="7.28515625" style="12" customWidth="1"/>
    <col min="9948" max="9948" width="7.7109375" style="12" customWidth="1"/>
    <col min="9949" max="9957" width="7.28515625" style="12" customWidth="1"/>
    <col min="9958" max="9958" width="8.140625" style="12" customWidth="1"/>
    <col min="9959" max="9982" width="7.28515625" style="12" customWidth="1"/>
    <col min="9983" max="10031" width="0" style="12" hidden="1" customWidth="1"/>
    <col min="10032" max="10032" width="13.28515625" style="12" customWidth="1"/>
    <col min="10033" max="10034" width="8.7109375" style="12"/>
    <col min="10035" max="10045" width="0" style="12" hidden="1" customWidth="1"/>
    <col min="10046" max="10046" width="8.7109375" style="12"/>
    <col min="10047" max="10047" width="7.7109375" style="12" bestFit="1" customWidth="1"/>
    <col min="10048" max="10048" width="45.7109375" style="12" customWidth="1"/>
    <col min="10049" max="10049" width="16.42578125" style="12" customWidth="1"/>
    <col min="10050" max="10050" width="22.140625" style="12" customWidth="1"/>
    <col min="10051" max="10051" width="20.140625" style="12" customWidth="1"/>
    <col min="10052" max="10052" width="21.7109375" style="12" customWidth="1"/>
    <col min="10053" max="10053" width="16" style="12" customWidth="1"/>
    <col min="10054" max="10054" width="18.42578125" style="12" customWidth="1"/>
    <col min="10055" max="10055" width="21.7109375" style="12" customWidth="1"/>
    <col min="10056" max="10056" width="13.28515625" style="12" customWidth="1"/>
    <col min="10057" max="10057" width="28.28515625" style="12" customWidth="1"/>
    <col min="10058" max="10058" width="4.7109375" style="12" customWidth="1"/>
    <col min="10059" max="10059" width="7.7109375" style="12" bestFit="1" customWidth="1"/>
    <col min="10060" max="10060" width="45.7109375" style="12" customWidth="1"/>
    <col min="10061" max="10061" width="16.42578125" style="12" customWidth="1"/>
    <col min="10062" max="10062" width="22.140625" style="12" customWidth="1"/>
    <col min="10063" max="10063" width="20.140625" style="12" customWidth="1"/>
    <col min="10064" max="10064" width="21.7109375" style="12" customWidth="1"/>
    <col min="10065" max="10065" width="16" style="12" customWidth="1"/>
    <col min="10066" max="10066" width="18.42578125" style="12" customWidth="1"/>
    <col min="10067" max="10067" width="21.7109375" style="12" customWidth="1"/>
    <col min="10068" max="10068" width="13.28515625" style="12" customWidth="1"/>
    <col min="10069" max="10069" width="28.28515625" style="12" customWidth="1"/>
    <col min="10070" max="10093" width="0" style="12" hidden="1" customWidth="1"/>
    <col min="10094" max="10096" width="8.7109375" style="12"/>
    <col min="10097" max="10097" width="21" style="12" customWidth="1"/>
    <col min="10098" max="10186" width="8.7109375" style="12"/>
    <col min="10187" max="10187" width="30.85546875" style="12" customWidth="1"/>
    <col min="10188" max="10188" width="17.28515625" style="12" customWidth="1"/>
    <col min="10189" max="10190" width="0" style="12" hidden="1" customWidth="1"/>
    <col min="10191" max="10191" width="36.28515625" style="12" customWidth="1"/>
    <col min="10192" max="10203" width="7.28515625" style="12" customWidth="1"/>
    <col min="10204" max="10204" width="7.7109375" style="12" customWidth="1"/>
    <col min="10205" max="10213" width="7.28515625" style="12" customWidth="1"/>
    <col min="10214" max="10214" width="8.140625" style="12" customWidth="1"/>
    <col min="10215" max="10238" width="7.28515625" style="12" customWidth="1"/>
    <col min="10239" max="10287" width="0" style="12" hidden="1" customWidth="1"/>
    <col min="10288" max="10288" width="13.28515625" style="12" customWidth="1"/>
    <col min="10289" max="10290" width="8.7109375" style="12"/>
    <col min="10291" max="10301" width="0" style="12" hidden="1" customWidth="1"/>
    <col min="10302" max="10302" width="8.7109375" style="12"/>
    <col min="10303" max="10303" width="7.7109375" style="12" bestFit="1" customWidth="1"/>
    <col min="10304" max="10304" width="45.7109375" style="12" customWidth="1"/>
    <col min="10305" max="10305" width="16.42578125" style="12" customWidth="1"/>
    <col min="10306" max="10306" width="22.140625" style="12" customWidth="1"/>
    <col min="10307" max="10307" width="20.140625" style="12" customWidth="1"/>
    <col min="10308" max="10308" width="21.7109375" style="12" customWidth="1"/>
    <col min="10309" max="10309" width="16" style="12" customWidth="1"/>
    <col min="10310" max="10310" width="18.42578125" style="12" customWidth="1"/>
    <col min="10311" max="10311" width="21.7109375" style="12" customWidth="1"/>
    <col min="10312" max="10312" width="13.28515625" style="12" customWidth="1"/>
    <col min="10313" max="10313" width="28.28515625" style="12" customWidth="1"/>
    <col min="10314" max="10314" width="4.7109375" style="12" customWidth="1"/>
    <col min="10315" max="10315" width="7.7109375" style="12" bestFit="1" customWidth="1"/>
    <col min="10316" max="10316" width="45.7109375" style="12" customWidth="1"/>
    <col min="10317" max="10317" width="16.42578125" style="12" customWidth="1"/>
    <col min="10318" max="10318" width="22.140625" style="12" customWidth="1"/>
    <col min="10319" max="10319" width="20.140625" style="12" customWidth="1"/>
    <col min="10320" max="10320" width="21.7109375" style="12" customWidth="1"/>
    <col min="10321" max="10321" width="16" style="12" customWidth="1"/>
    <col min="10322" max="10322" width="18.42578125" style="12" customWidth="1"/>
    <col min="10323" max="10323" width="21.7109375" style="12" customWidth="1"/>
    <col min="10324" max="10324" width="13.28515625" style="12" customWidth="1"/>
    <col min="10325" max="10325" width="28.28515625" style="12" customWidth="1"/>
    <col min="10326" max="10349" width="0" style="12" hidden="1" customWidth="1"/>
    <col min="10350" max="10352" width="8.7109375" style="12"/>
    <col min="10353" max="10353" width="21" style="12" customWidth="1"/>
    <col min="10354" max="10442" width="8.7109375" style="12"/>
    <col min="10443" max="10443" width="30.85546875" style="12" customWidth="1"/>
    <col min="10444" max="10444" width="17.28515625" style="12" customWidth="1"/>
    <col min="10445" max="10446" width="0" style="12" hidden="1" customWidth="1"/>
    <col min="10447" max="10447" width="36.28515625" style="12" customWidth="1"/>
    <col min="10448" max="10459" width="7.28515625" style="12" customWidth="1"/>
    <col min="10460" max="10460" width="7.7109375" style="12" customWidth="1"/>
    <col min="10461" max="10469" width="7.28515625" style="12" customWidth="1"/>
    <col min="10470" max="10470" width="8.140625" style="12" customWidth="1"/>
    <col min="10471" max="10494" width="7.28515625" style="12" customWidth="1"/>
    <col min="10495" max="10543" width="0" style="12" hidden="1" customWidth="1"/>
    <col min="10544" max="10544" width="13.28515625" style="12" customWidth="1"/>
    <col min="10545" max="10546" width="8.7109375" style="12"/>
    <col min="10547" max="10557" width="0" style="12" hidden="1" customWidth="1"/>
    <col min="10558" max="10558" width="8.7109375" style="12"/>
    <col min="10559" max="10559" width="7.7109375" style="12" bestFit="1" customWidth="1"/>
    <col min="10560" max="10560" width="45.7109375" style="12" customWidth="1"/>
    <col min="10561" max="10561" width="16.42578125" style="12" customWidth="1"/>
    <col min="10562" max="10562" width="22.140625" style="12" customWidth="1"/>
    <col min="10563" max="10563" width="20.140625" style="12" customWidth="1"/>
    <col min="10564" max="10564" width="21.7109375" style="12" customWidth="1"/>
    <col min="10565" max="10565" width="16" style="12" customWidth="1"/>
    <col min="10566" max="10566" width="18.42578125" style="12" customWidth="1"/>
    <col min="10567" max="10567" width="21.7109375" style="12" customWidth="1"/>
    <col min="10568" max="10568" width="13.28515625" style="12" customWidth="1"/>
    <col min="10569" max="10569" width="28.28515625" style="12" customWidth="1"/>
    <col min="10570" max="10570" width="4.7109375" style="12" customWidth="1"/>
    <col min="10571" max="10571" width="7.7109375" style="12" bestFit="1" customWidth="1"/>
    <col min="10572" max="10572" width="45.7109375" style="12" customWidth="1"/>
    <col min="10573" max="10573" width="16.42578125" style="12" customWidth="1"/>
    <col min="10574" max="10574" width="22.140625" style="12" customWidth="1"/>
    <col min="10575" max="10575" width="20.140625" style="12" customWidth="1"/>
    <col min="10576" max="10576" width="21.7109375" style="12" customWidth="1"/>
    <col min="10577" max="10577" width="16" style="12" customWidth="1"/>
    <col min="10578" max="10578" width="18.42578125" style="12" customWidth="1"/>
    <col min="10579" max="10579" width="21.7109375" style="12" customWidth="1"/>
    <col min="10580" max="10580" width="13.28515625" style="12" customWidth="1"/>
    <col min="10581" max="10581" width="28.28515625" style="12" customWidth="1"/>
    <col min="10582" max="10605" width="0" style="12" hidden="1" customWidth="1"/>
    <col min="10606" max="10608" width="8.7109375" style="12"/>
    <col min="10609" max="10609" width="21" style="12" customWidth="1"/>
    <col min="10610" max="10698" width="8.7109375" style="12"/>
    <col min="10699" max="10699" width="30.85546875" style="12" customWidth="1"/>
    <col min="10700" max="10700" width="17.28515625" style="12" customWidth="1"/>
    <col min="10701" max="10702" width="0" style="12" hidden="1" customWidth="1"/>
    <col min="10703" max="10703" width="36.28515625" style="12" customWidth="1"/>
    <col min="10704" max="10715" width="7.28515625" style="12" customWidth="1"/>
    <col min="10716" max="10716" width="7.7109375" style="12" customWidth="1"/>
    <col min="10717" max="10725" width="7.28515625" style="12" customWidth="1"/>
    <col min="10726" max="10726" width="8.140625" style="12" customWidth="1"/>
    <col min="10727" max="10750" width="7.28515625" style="12" customWidth="1"/>
    <col min="10751" max="10799" width="0" style="12" hidden="1" customWidth="1"/>
    <col min="10800" max="10800" width="13.28515625" style="12" customWidth="1"/>
    <col min="10801" max="10802" width="8.7109375" style="12"/>
    <col min="10803" max="10813" width="0" style="12" hidden="1" customWidth="1"/>
    <col min="10814" max="10814" width="8.7109375" style="12"/>
    <col min="10815" max="10815" width="7.7109375" style="12" bestFit="1" customWidth="1"/>
    <col min="10816" max="10816" width="45.7109375" style="12" customWidth="1"/>
    <col min="10817" max="10817" width="16.42578125" style="12" customWidth="1"/>
    <col min="10818" max="10818" width="22.140625" style="12" customWidth="1"/>
    <col min="10819" max="10819" width="20.140625" style="12" customWidth="1"/>
    <col min="10820" max="10820" width="21.7109375" style="12" customWidth="1"/>
    <col min="10821" max="10821" width="16" style="12" customWidth="1"/>
    <col min="10822" max="10822" width="18.42578125" style="12" customWidth="1"/>
    <col min="10823" max="10823" width="21.7109375" style="12" customWidth="1"/>
    <col min="10824" max="10824" width="13.28515625" style="12" customWidth="1"/>
    <col min="10825" max="10825" width="28.28515625" style="12" customWidth="1"/>
    <col min="10826" max="10826" width="4.7109375" style="12" customWidth="1"/>
    <col min="10827" max="10827" width="7.7109375" style="12" bestFit="1" customWidth="1"/>
    <col min="10828" max="10828" width="45.7109375" style="12" customWidth="1"/>
    <col min="10829" max="10829" width="16.42578125" style="12" customWidth="1"/>
    <col min="10830" max="10830" width="22.140625" style="12" customWidth="1"/>
    <col min="10831" max="10831" width="20.140625" style="12" customWidth="1"/>
    <col min="10832" max="10832" width="21.7109375" style="12" customWidth="1"/>
    <col min="10833" max="10833" width="16" style="12" customWidth="1"/>
    <col min="10834" max="10834" width="18.42578125" style="12" customWidth="1"/>
    <col min="10835" max="10835" width="21.7109375" style="12" customWidth="1"/>
    <col min="10836" max="10836" width="13.28515625" style="12" customWidth="1"/>
    <col min="10837" max="10837" width="28.28515625" style="12" customWidth="1"/>
    <col min="10838" max="10861" width="0" style="12" hidden="1" customWidth="1"/>
    <col min="10862" max="10864" width="8.7109375" style="12"/>
    <col min="10865" max="10865" width="21" style="12" customWidth="1"/>
    <col min="10866" max="10954" width="8.7109375" style="12"/>
    <col min="10955" max="10955" width="30.85546875" style="12" customWidth="1"/>
    <col min="10956" max="10956" width="17.28515625" style="12" customWidth="1"/>
    <col min="10957" max="10958" width="0" style="12" hidden="1" customWidth="1"/>
    <col min="10959" max="10959" width="36.28515625" style="12" customWidth="1"/>
    <col min="10960" max="10971" width="7.28515625" style="12" customWidth="1"/>
    <col min="10972" max="10972" width="7.7109375" style="12" customWidth="1"/>
    <col min="10973" max="10981" width="7.28515625" style="12" customWidth="1"/>
    <col min="10982" max="10982" width="8.140625" style="12" customWidth="1"/>
    <col min="10983" max="11006" width="7.28515625" style="12" customWidth="1"/>
    <col min="11007" max="11055" width="0" style="12" hidden="1" customWidth="1"/>
    <col min="11056" max="11056" width="13.28515625" style="12" customWidth="1"/>
    <col min="11057" max="11058" width="8.7109375" style="12"/>
    <col min="11059" max="11069" width="0" style="12" hidden="1" customWidth="1"/>
    <col min="11070" max="11070" width="8.7109375" style="12"/>
    <col min="11071" max="11071" width="7.7109375" style="12" bestFit="1" customWidth="1"/>
    <col min="11072" max="11072" width="45.7109375" style="12" customWidth="1"/>
    <col min="11073" max="11073" width="16.42578125" style="12" customWidth="1"/>
    <col min="11074" max="11074" width="22.140625" style="12" customWidth="1"/>
    <col min="11075" max="11075" width="20.140625" style="12" customWidth="1"/>
    <col min="11076" max="11076" width="21.7109375" style="12" customWidth="1"/>
    <col min="11077" max="11077" width="16" style="12" customWidth="1"/>
    <col min="11078" max="11078" width="18.42578125" style="12" customWidth="1"/>
    <col min="11079" max="11079" width="21.7109375" style="12" customWidth="1"/>
    <col min="11080" max="11080" width="13.28515625" style="12" customWidth="1"/>
    <col min="11081" max="11081" width="28.28515625" style="12" customWidth="1"/>
    <col min="11082" max="11082" width="4.7109375" style="12" customWidth="1"/>
    <col min="11083" max="11083" width="7.7109375" style="12" bestFit="1" customWidth="1"/>
    <col min="11084" max="11084" width="45.7109375" style="12" customWidth="1"/>
    <col min="11085" max="11085" width="16.42578125" style="12" customWidth="1"/>
    <col min="11086" max="11086" width="22.140625" style="12" customWidth="1"/>
    <col min="11087" max="11087" width="20.140625" style="12" customWidth="1"/>
    <col min="11088" max="11088" width="21.7109375" style="12" customWidth="1"/>
    <col min="11089" max="11089" width="16" style="12" customWidth="1"/>
    <col min="11090" max="11090" width="18.42578125" style="12" customWidth="1"/>
    <col min="11091" max="11091" width="21.7109375" style="12" customWidth="1"/>
    <col min="11092" max="11092" width="13.28515625" style="12" customWidth="1"/>
    <col min="11093" max="11093" width="28.28515625" style="12" customWidth="1"/>
    <col min="11094" max="11117" width="0" style="12" hidden="1" customWidth="1"/>
    <col min="11118" max="11120" width="8.7109375" style="12"/>
    <col min="11121" max="11121" width="21" style="12" customWidth="1"/>
    <col min="11122" max="11210" width="8.7109375" style="12"/>
    <col min="11211" max="11211" width="30.85546875" style="12" customWidth="1"/>
    <col min="11212" max="11212" width="17.28515625" style="12" customWidth="1"/>
    <col min="11213" max="11214" width="0" style="12" hidden="1" customWidth="1"/>
    <col min="11215" max="11215" width="36.28515625" style="12" customWidth="1"/>
    <col min="11216" max="11227" width="7.28515625" style="12" customWidth="1"/>
    <col min="11228" max="11228" width="7.7109375" style="12" customWidth="1"/>
    <col min="11229" max="11237" width="7.28515625" style="12" customWidth="1"/>
    <col min="11238" max="11238" width="8.140625" style="12" customWidth="1"/>
    <col min="11239" max="11262" width="7.28515625" style="12" customWidth="1"/>
    <col min="11263" max="11311" width="0" style="12" hidden="1" customWidth="1"/>
    <col min="11312" max="11312" width="13.28515625" style="12" customWidth="1"/>
    <col min="11313" max="11314" width="8.7109375" style="12"/>
    <col min="11315" max="11325" width="0" style="12" hidden="1" customWidth="1"/>
    <col min="11326" max="11326" width="8.7109375" style="12"/>
    <col min="11327" max="11327" width="7.7109375" style="12" bestFit="1" customWidth="1"/>
    <col min="11328" max="11328" width="45.7109375" style="12" customWidth="1"/>
    <col min="11329" max="11329" width="16.42578125" style="12" customWidth="1"/>
    <col min="11330" max="11330" width="22.140625" style="12" customWidth="1"/>
    <col min="11331" max="11331" width="20.140625" style="12" customWidth="1"/>
    <col min="11332" max="11332" width="21.7109375" style="12" customWidth="1"/>
    <col min="11333" max="11333" width="16" style="12" customWidth="1"/>
    <col min="11334" max="11334" width="18.42578125" style="12" customWidth="1"/>
    <col min="11335" max="11335" width="21.7109375" style="12" customWidth="1"/>
    <col min="11336" max="11336" width="13.28515625" style="12" customWidth="1"/>
    <col min="11337" max="11337" width="28.28515625" style="12" customWidth="1"/>
    <col min="11338" max="11338" width="4.7109375" style="12" customWidth="1"/>
    <col min="11339" max="11339" width="7.7109375" style="12" bestFit="1" customWidth="1"/>
    <col min="11340" max="11340" width="45.7109375" style="12" customWidth="1"/>
    <col min="11341" max="11341" width="16.42578125" style="12" customWidth="1"/>
    <col min="11342" max="11342" width="22.140625" style="12" customWidth="1"/>
    <col min="11343" max="11343" width="20.140625" style="12" customWidth="1"/>
    <col min="11344" max="11344" width="21.7109375" style="12" customWidth="1"/>
    <col min="11345" max="11345" width="16" style="12" customWidth="1"/>
    <col min="11346" max="11346" width="18.42578125" style="12" customWidth="1"/>
    <col min="11347" max="11347" width="21.7109375" style="12" customWidth="1"/>
    <col min="11348" max="11348" width="13.28515625" style="12" customWidth="1"/>
    <col min="11349" max="11349" width="28.28515625" style="12" customWidth="1"/>
    <col min="11350" max="11373" width="0" style="12" hidden="1" customWidth="1"/>
    <col min="11374" max="11376" width="8.7109375" style="12"/>
    <col min="11377" max="11377" width="21" style="12" customWidth="1"/>
    <col min="11378" max="11466" width="8.7109375" style="12"/>
    <col min="11467" max="11467" width="30.85546875" style="12" customWidth="1"/>
    <col min="11468" max="11468" width="17.28515625" style="12" customWidth="1"/>
    <col min="11469" max="11470" width="0" style="12" hidden="1" customWidth="1"/>
    <col min="11471" max="11471" width="36.28515625" style="12" customWidth="1"/>
    <col min="11472" max="11483" width="7.28515625" style="12" customWidth="1"/>
    <col min="11484" max="11484" width="7.7109375" style="12" customWidth="1"/>
    <col min="11485" max="11493" width="7.28515625" style="12" customWidth="1"/>
    <col min="11494" max="11494" width="8.140625" style="12" customWidth="1"/>
    <col min="11495" max="11518" width="7.28515625" style="12" customWidth="1"/>
    <col min="11519" max="11567" width="0" style="12" hidden="1" customWidth="1"/>
    <col min="11568" max="11568" width="13.28515625" style="12" customWidth="1"/>
    <col min="11569" max="11570" width="8.7109375" style="12"/>
    <col min="11571" max="11581" width="0" style="12" hidden="1" customWidth="1"/>
    <col min="11582" max="11582" width="8.7109375" style="12"/>
    <col min="11583" max="11583" width="7.7109375" style="12" bestFit="1" customWidth="1"/>
    <col min="11584" max="11584" width="45.7109375" style="12" customWidth="1"/>
    <col min="11585" max="11585" width="16.42578125" style="12" customWidth="1"/>
    <col min="11586" max="11586" width="22.140625" style="12" customWidth="1"/>
    <col min="11587" max="11587" width="20.140625" style="12" customWidth="1"/>
    <col min="11588" max="11588" width="21.7109375" style="12" customWidth="1"/>
    <col min="11589" max="11589" width="16" style="12" customWidth="1"/>
    <col min="11590" max="11590" width="18.42578125" style="12" customWidth="1"/>
    <col min="11591" max="11591" width="21.7109375" style="12" customWidth="1"/>
    <col min="11592" max="11592" width="13.28515625" style="12" customWidth="1"/>
    <col min="11593" max="11593" width="28.28515625" style="12" customWidth="1"/>
    <col min="11594" max="11594" width="4.7109375" style="12" customWidth="1"/>
    <col min="11595" max="11595" width="7.7109375" style="12" bestFit="1" customWidth="1"/>
    <col min="11596" max="11596" width="45.7109375" style="12" customWidth="1"/>
    <col min="11597" max="11597" width="16.42578125" style="12" customWidth="1"/>
    <col min="11598" max="11598" width="22.140625" style="12" customWidth="1"/>
    <col min="11599" max="11599" width="20.140625" style="12" customWidth="1"/>
    <col min="11600" max="11600" width="21.7109375" style="12" customWidth="1"/>
    <col min="11601" max="11601" width="16" style="12" customWidth="1"/>
    <col min="11602" max="11602" width="18.42578125" style="12" customWidth="1"/>
    <col min="11603" max="11603" width="21.7109375" style="12" customWidth="1"/>
    <col min="11604" max="11604" width="13.28515625" style="12" customWidth="1"/>
    <col min="11605" max="11605" width="28.28515625" style="12" customWidth="1"/>
    <col min="11606" max="11629" width="0" style="12" hidden="1" customWidth="1"/>
    <col min="11630" max="11632" width="8.7109375" style="12"/>
    <col min="11633" max="11633" width="21" style="12" customWidth="1"/>
    <col min="11634" max="11722" width="8.7109375" style="12"/>
    <col min="11723" max="11723" width="30.85546875" style="12" customWidth="1"/>
    <col min="11724" max="11724" width="17.28515625" style="12" customWidth="1"/>
    <col min="11725" max="11726" width="0" style="12" hidden="1" customWidth="1"/>
    <col min="11727" max="11727" width="36.28515625" style="12" customWidth="1"/>
    <col min="11728" max="11739" width="7.28515625" style="12" customWidth="1"/>
    <col min="11740" max="11740" width="7.7109375" style="12" customWidth="1"/>
    <col min="11741" max="11749" width="7.28515625" style="12" customWidth="1"/>
    <col min="11750" max="11750" width="8.140625" style="12" customWidth="1"/>
    <col min="11751" max="11774" width="7.28515625" style="12" customWidth="1"/>
    <col min="11775" max="11823" width="0" style="12" hidden="1" customWidth="1"/>
    <col min="11824" max="11824" width="13.28515625" style="12" customWidth="1"/>
    <col min="11825" max="11826" width="8.7109375" style="12"/>
    <col min="11827" max="11837" width="0" style="12" hidden="1" customWidth="1"/>
    <col min="11838" max="11838" width="8.7109375" style="12"/>
    <col min="11839" max="11839" width="7.7109375" style="12" bestFit="1" customWidth="1"/>
    <col min="11840" max="11840" width="45.7109375" style="12" customWidth="1"/>
    <col min="11841" max="11841" width="16.42578125" style="12" customWidth="1"/>
    <col min="11842" max="11842" width="22.140625" style="12" customWidth="1"/>
    <col min="11843" max="11843" width="20.140625" style="12" customWidth="1"/>
    <col min="11844" max="11844" width="21.7109375" style="12" customWidth="1"/>
    <col min="11845" max="11845" width="16" style="12" customWidth="1"/>
    <col min="11846" max="11846" width="18.42578125" style="12" customWidth="1"/>
    <col min="11847" max="11847" width="21.7109375" style="12" customWidth="1"/>
    <col min="11848" max="11848" width="13.28515625" style="12" customWidth="1"/>
    <col min="11849" max="11849" width="28.28515625" style="12" customWidth="1"/>
    <col min="11850" max="11850" width="4.7109375" style="12" customWidth="1"/>
    <col min="11851" max="11851" width="7.7109375" style="12" bestFit="1" customWidth="1"/>
    <col min="11852" max="11852" width="45.7109375" style="12" customWidth="1"/>
    <col min="11853" max="11853" width="16.42578125" style="12" customWidth="1"/>
    <col min="11854" max="11854" width="22.140625" style="12" customWidth="1"/>
    <col min="11855" max="11855" width="20.140625" style="12" customWidth="1"/>
    <col min="11856" max="11856" width="21.7109375" style="12" customWidth="1"/>
    <col min="11857" max="11857" width="16" style="12" customWidth="1"/>
    <col min="11858" max="11858" width="18.42578125" style="12" customWidth="1"/>
    <col min="11859" max="11859" width="21.7109375" style="12" customWidth="1"/>
    <col min="11860" max="11860" width="13.28515625" style="12" customWidth="1"/>
    <col min="11861" max="11861" width="28.28515625" style="12" customWidth="1"/>
    <col min="11862" max="11885" width="0" style="12" hidden="1" customWidth="1"/>
    <col min="11886" max="11888" width="8.7109375" style="12"/>
    <col min="11889" max="11889" width="21" style="12" customWidth="1"/>
    <col min="11890" max="11978" width="8.7109375" style="12"/>
    <col min="11979" max="11979" width="30.85546875" style="12" customWidth="1"/>
    <col min="11980" max="11980" width="17.28515625" style="12" customWidth="1"/>
    <col min="11981" max="11982" width="0" style="12" hidden="1" customWidth="1"/>
    <col min="11983" max="11983" width="36.28515625" style="12" customWidth="1"/>
    <col min="11984" max="11995" width="7.28515625" style="12" customWidth="1"/>
    <col min="11996" max="11996" width="7.7109375" style="12" customWidth="1"/>
    <col min="11997" max="12005" width="7.28515625" style="12" customWidth="1"/>
    <col min="12006" max="12006" width="8.140625" style="12" customWidth="1"/>
    <col min="12007" max="12030" width="7.28515625" style="12" customWidth="1"/>
    <col min="12031" max="12079" width="0" style="12" hidden="1" customWidth="1"/>
    <col min="12080" max="12080" width="13.28515625" style="12" customWidth="1"/>
    <col min="12081" max="12082" width="8.7109375" style="12"/>
    <col min="12083" max="12093" width="0" style="12" hidden="1" customWidth="1"/>
    <col min="12094" max="12094" width="8.7109375" style="12"/>
    <col min="12095" max="12095" width="7.7109375" style="12" bestFit="1" customWidth="1"/>
    <col min="12096" max="12096" width="45.7109375" style="12" customWidth="1"/>
    <col min="12097" max="12097" width="16.42578125" style="12" customWidth="1"/>
    <col min="12098" max="12098" width="22.140625" style="12" customWidth="1"/>
    <col min="12099" max="12099" width="20.140625" style="12" customWidth="1"/>
    <col min="12100" max="12100" width="21.7109375" style="12" customWidth="1"/>
    <col min="12101" max="12101" width="16" style="12" customWidth="1"/>
    <col min="12102" max="12102" width="18.42578125" style="12" customWidth="1"/>
    <col min="12103" max="12103" width="21.7109375" style="12" customWidth="1"/>
    <col min="12104" max="12104" width="13.28515625" style="12" customWidth="1"/>
    <col min="12105" max="12105" width="28.28515625" style="12" customWidth="1"/>
    <col min="12106" max="12106" width="4.7109375" style="12" customWidth="1"/>
    <col min="12107" max="12107" width="7.7109375" style="12" bestFit="1" customWidth="1"/>
    <col min="12108" max="12108" width="45.7109375" style="12" customWidth="1"/>
    <col min="12109" max="12109" width="16.42578125" style="12" customWidth="1"/>
    <col min="12110" max="12110" width="22.140625" style="12" customWidth="1"/>
    <col min="12111" max="12111" width="20.140625" style="12" customWidth="1"/>
    <col min="12112" max="12112" width="21.7109375" style="12" customWidth="1"/>
    <col min="12113" max="12113" width="16" style="12" customWidth="1"/>
    <col min="12114" max="12114" width="18.42578125" style="12" customWidth="1"/>
    <col min="12115" max="12115" width="21.7109375" style="12" customWidth="1"/>
    <col min="12116" max="12116" width="13.28515625" style="12" customWidth="1"/>
    <col min="12117" max="12117" width="28.28515625" style="12" customWidth="1"/>
    <col min="12118" max="12141" width="0" style="12" hidden="1" customWidth="1"/>
    <col min="12142" max="12144" width="8.7109375" style="12"/>
    <col min="12145" max="12145" width="21" style="12" customWidth="1"/>
    <col min="12146" max="12234" width="8.7109375" style="12"/>
    <col min="12235" max="12235" width="30.85546875" style="12" customWidth="1"/>
    <col min="12236" max="12236" width="17.28515625" style="12" customWidth="1"/>
    <col min="12237" max="12238" width="0" style="12" hidden="1" customWidth="1"/>
    <col min="12239" max="12239" width="36.28515625" style="12" customWidth="1"/>
    <col min="12240" max="12251" width="7.28515625" style="12" customWidth="1"/>
    <col min="12252" max="12252" width="7.7109375" style="12" customWidth="1"/>
    <col min="12253" max="12261" width="7.28515625" style="12" customWidth="1"/>
    <col min="12262" max="12262" width="8.140625" style="12" customWidth="1"/>
    <col min="12263" max="12286" width="7.28515625" style="12" customWidth="1"/>
    <col min="12287" max="12335" width="0" style="12" hidden="1" customWidth="1"/>
    <col min="12336" max="12336" width="13.28515625" style="12" customWidth="1"/>
    <col min="12337" max="12338" width="8.7109375" style="12"/>
    <col min="12339" max="12349" width="0" style="12" hidden="1" customWidth="1"/>
    <col min="12350" max="12350" width="8.7109375" style="12"/>
    <col min="12351" max="12351" width="7.7109375" style="12" bestFit="1" customWidth="1"/>
    <col min="12352" max="12352" width="45.7109375" style="12" customWidth="1"/>
    <col min="12353" max="12353" width="16.42578125" style="12" customWidth="1"/>
    <col min="12354" max="12354" width="22.140625" style="12" customWidth="1"/>
    <col min="12355" max="12355" width="20.140625" style="12" customWidth="1"/>
    <col min="12356" max="12356" width="21.7109375" style="12" customWidth="1"/>
    <col min="12357" max="12357" width="16" style="12" customWidth="1"/>
    <col min="12358" max="12358" width="18.42578125" style="12" customWidth="1"/>
    <col min="12359" max="12359" width="21.7109375" style="12" customWidth="1"/>
    <col min="12360" max="12360" width="13.28515625" style="12" customWidth="1"/>
    <col min="12361" max="12361" width="28.28515625" style="12" customWidth="1"/>
    <col min="12362" max="12362" width="4.7109375" style="12" customWidth="1"/>
    <col min="12363" max="12363" width="7.7109375" style="12" bestFit="1" customWidth="1"/>
    <col min="12364" max="12364" width="45.7109375" style="12" customWidth="1"/>
    <col min="12365" max="12365" width="16.42578125" style="12" customWidth="1"/>
    <col min="12366" max="12366" width="22.140625" style="12" customWidth="1"/>
    <col min="12367" max="12367" width="20.140625" style="12" customWidth="1"/>
    <col min="12368" max="12368" width="21.7109375" style="12" customWidth="1"/>
    <col min="12369" max="12369" width="16" style="12" customWidth="1"/>
    <col min="12370" max="12370" width="18.42578125" style="12" customWidth="1"/>
    <col min="12371" max="12371" width="21.7109375" style="12" customWidth="1"/>
    <col min="12372" max="12372" width="13.28515625" style="12" customWidth="1"/>
    <col min="12373" max="12373" width="28.28515625" style="12" customWidth="1"/>
    <col min="12374" max="12397" width="0" style="12" hidden="1" customWidth="1"/>
    <col min="12398" max="12400" width="8.7109375" style="12"/>
    <col min="12401" max="12401" width="21" style="12" customWidth="1"/>
    <col min="12402" max="12490" width="8.7109375" style="12"/>
    <col min="12491" max="12491" width="30.85546875" style="12" customWidth="1"/>
    <col min="12492" max="12492" width="17.28515625" style="12" customWidth="1"/>
    <col min="12493" max="12494" width="0" style="12" hidden="1" customWidth="1"/>
    <col min="12495" max="12495" width="36.28515625" style="12" customWidth="1"/>
    <col min="12496" max="12507" width="7.28515625" style="12" customWidth="1"/>
    <col min="12508" max="12508" width="7.7109375" style="12" customWidth="1"/>
    <col min="12509" max="12517" width="7.28515625" style="12" customWidth="1"/>
    <col min="12518" max="12518" width="8.140625" style="12" customWidth="1"/>
    <col min="12519" max="12542" width="7.28515625" style="12" customWidth="1"/>
    <col min="12543" max="12591" width="0" style="12" hidden="1" customWidth="1"/>
    <col min="12592" max="12592" width="13.28515625" style="12" customWidth="1"/>
    <col min="12593" max="12594" width="8.7109375" style="12"/>
    <col min="12595" max="12605" width="0" style="12" hidden="1" customWidth="1"/>
    <col min="12606" max="12606" width="8.7109375" style="12"/>
    <col min="12607" max="12607" width="7.7109375" style="12" bestFit="1" customWidth="1"/>
    <col min="12608" max="12608" width="45.7109375" style="12" customWidth="1"/>
    <col min="12609" max="12609" width="16.42578125" style="12" customWidth="1"/>
    <col min="12610" max="12610" width="22.140625" style="12" customWidth="1"/>
    <col min="12611" max="12611" width="20.140625" style="12" customWidth="1"/>
    <col min="12612" max="12612" width="21.7109375" style="12" customWidth="1"/>
    <col min="12613" max="12613" width="16" style="12" customWidth="1"/>
    <col min="12614" max="12614" width="18.42578125" style="12" customWidth="1"/>
    <col min="12615" max="12615" width="21.7109375" style="12" customWidth="1"/>
    <col min="12616" max="12616" width="13.28515625" style="12" customWidth="1"/>
    <col min="12617" max="12617" width="28.28515625" style="12" customWidth="1"/>
    <col min="12618" max="12618" width="4.7109375" style="12" customWidth="1"/>
    <col min="12619" max="12619" width="7.7109375" style="12" bestFit="1" customWidth="1"/>
    <col min="12620" max="12620" width="45.7109375" style="12" customWidth="1"/>
    <col min="12621" max="12621" width="16.42578125" style="12" customWidth="1"/>
    <col min="12622" max="12622" width="22.140625" style="12" customWidth="1"/>
    <col min="12623" max="12623" width="20.140625" style="12" customWidth="1"/>
    <col min="12624" max="12624" width="21.7109375" style="12" customWidth="1"/>
    <col min="12625" max="12625" width="16" style="12" customWidth="1"/>
    <col min="12626" max="12626" width="18.42578125" style="12" customWidth="1"/>
    <col min="12627" max="12627" width="21.7109375" style="12" customWidth="1"/>
    <col min="12628" max="12628" width="13.28515625" style="12" customWidth="1"/>
    <col min="12629" max="12629" width="28.28515625" style="12" customWidth="1"/>
    <col min="12630" max="12653" width="0" style="12" hidden="1" customWidth="1"/>
    <col min="12654" max="12656" width="8.7109375" style="12"/>
    <col min="12657" max="12657" width="21" style="12" customWidth="1"/>
    <col min="12658" max="12746" width="8.7109375" style="12"/>
    <col min="12747" max="12747" width="30.85546875" style="12" customWidth="1"/>
    <col min="12748" max="12748" width="17.28515625" style="12" customWidth="1"/>
    <col min="12749" max="12750" width="0" style="12" hidden="1" customWidth="1"/>
    <col min="12751" max="12751" width="36.28515625" style="12" customWidth="1"/>
    <col min="12752" max="12763" width="7.28515625" style="12" customWidth="1"/>
    <col min="12764" max="12764" width="7.7109375" style="12" customWidth="1"/>
    <col min="12765" max="12773" width="7.28515625" style="12" customWidth="1"/>
    <col min="12774" max="12774" width="8.140625" style="12" customWidth="1"/>
    <col min="12775" max="12798" width="7.28515625" style="12" customWidth="1"/>
    <col min="12799" max="12847" width="0" style="12" hidden="1" customWidth="1"/>
    <col min="12848" max="12848" width="13.28515625" style="12" customWidth="1"/>
    <col min="12849" max="12850" width="8.7109375" style="12"/>
    <col min="12851" max="12861" width="0" style="12" hidden="1" customWidth="1"/>
    <col min="12862" max="12862" width="8.7109375" style="12"/>
    <col min="12863" max="12863" width="7.7109375" style="12" bestFit="1" customWidth="1"/>
    <col min="12864" max="12864" width="45.7109375" style="12" customWidth="1"/>
    <col min="12865" max="12865" width="16.42578125" style="12" customWidth="1"/>
    <col min="12866" max="12866" width="22.140625" style="12" customWidth="1"/>
    <col min="12867" max="12867" width="20.140625" style="12" customWidth="1"/>
    <col min="12868" max="12868" width="21.7109375" style="12" customWidth="1"/>
    <col min="12869" max="12869" width="16" style="12" customWidth="1"/>
    <col min="12870" max="12870" width="18.42578125" style="12" customWidth="1"/>
    <col min="12871" max="12871" width="21.7109375" style="12" customWidth="1"/>
    <col min="12872" max="12872" width="13.28515625" style="12" customWidth="1"/>
    <col min="12873" max="12873" width="28.28515625" style="12" customWidth="1"/>
    <col min="12874" max="12874" width="4.7109375" style="12" customWidth="1"/>
    <col min="12875" max="12875" width="7.7109375" style="12" bestFit="1" customWidth="1"/>
    <col min="12876" max="12876" width="45.7109375" style="12" customWidth="1"/>
    <col min="12877" max="12877" width="16.42578125" style="12" customWidth="1"/>
    <col min="12878" max="12878" width="22.140625" style="12" customWidth="1"/>
    <col min="12879" max="12879" width="20.140625" style="12" customWidth="1"/>
    <col min="12880" max="12880" width="21.7109375" style="12" customWidth="1"/>
    <col min="12881" max="12881" width="16" style="12" customWidth="1"/>
    <col min="12882" max="12882" width="18.42578125" style="12" customWidth="1"/>
    <col min="12883" max="12883" width="21.7109375" style="12" customWidth="1"/>
    <col min="12884" max="12884" width="13.28515625" style="12" customWidth="1"/>
    <col min="12885" max="12885" width="28.28515625" style="12" customWidth="1"/>
    <col min="12886" max="12909" width="0" style="12" hidden="1" customWidth="1"/>
    <col min="12910" max="12912" width="8.7109375" style="12"/>
    <col min="12913" max="12913" width="21" style="12" customWidth="1"/>
    <col min="12914" max="13002" width="8.7109375" style="12"/>
    <col min="13003" max="13003" width="30.85546875" style="12" customWidth="1"/>
    <col min="13004" max="13004" width="17.28515625" style="12" customWidth="1"/>
    <col min="13005" max="13006" width="0" style="12" hidden="1" customWidth="1"/>
    <col min="13007" max="13007" width="36.28515625" style="12" customWidth="1"/>
    <col min="13008" max="13019" width="7.28515625" style="12" customWidth="1"/>
    <col min="13020" max="13020" width="7.7109375" style="12" customWidth="1"/>
    <col min="13021" max="13029" width="7.28515625" style="12" customWidth="1"/>
    <col min="13030" max="13030" width="8.140625" style="12" customWidth="1"/>
    <col min="13031" max="13054" width="7.28515625" style="12" customWidth="1"/>
    <col min="13055" max="13103" width="0" style="12" hidden="1" customWidth="1"/>
    <col min="13104" max="13104" width="13.28515625" style="12" customWidth="1"/>
    <col min="13105" max="13106" width="8.7109375" style="12"/>
    <col min="13107" max="13117" width="0" style="12" hidden="1" customWidth="1"/>
    <col min="13118" max="13118" width="8.7109375" style="12"/>
    <col min="13119" max="13119" width="7.7109375" style="12" bestFit="1" customWidth="1"/>
    <col min="13120" max="13120" width="45.7109375" style="12" customWidth="1"/>
    <col min="13121" max="13121" width="16.42578125" style="12" customWidth="1"/>
    <col min="13122" max="13122" width="22.140625" style="12" customWidth="1"/>
    <col min="13123" max="13123" width="20.140625" style="12" customWidth="1"/>
    <col min="13124" max="13124" width="21.7109375" style="12" customWidth="1"/>
    <col min="13125" max="13125" width="16" style="12" customWidth="1"/>
    <col min="13126" max="13126" width="18.42578125" style="12" customWidth="1"/>
    <col min="13127" max="13127" width="21.7109375" style="12" customWidth="1"/>
    <col min="13128" max="13128" width="13.28515625" style="12" customWidth="1"/>
    <col min="13129" max="13129" width="28.28515625" style="12" customWidth="1"/>
    <col min="13130" max="13130" width="4.7109375" style="12" customWidth="1"/>
    <col min="13131" max="13131" width="7.7109375" style="12" bestFit="1" customWidth="1"/>
    <col min="13132" max="13132" width="45.7109375" style="12" customWidth="1"/>
    <col min="13133" max="13133" width="16.42578125" style="12" customWidth="1"/>
    <col min="13134" max="13134" width="22.140625" style="12" customWidth="1"/>
    <col min="13135" max="13135" width="20.140625" style="12" customWidth="1"/>
    <col min="13136" max="13136" width="21.7109375" style="12" customWidth="1"/>
    <col min="13137" max="13137" width="16" style="12" customWidth="1"/>
    <col min="13138" max="13138" width="18.42578125" style="12" customWidth="1"/>
    <col min="13139" max="13139" width="21.7109375" style="12" customWidth="1"/>
    <col min="13140" max="13140" width="13.28515625" style="12" customWidth="1"/>
    <col min="13141" max="13141" width="28.28515625" style="12" customWidth="1"/>
    <col min="13142" max="13165" width="0" style="12" hidden="1" customWidth="1"/>
    <col min="13166" max="13168" width="8.7109375" style="12"/>
    <col min="13169" max="13169" width="21" style="12" customWidth="1"/>
    <col min="13170" max="13258" width="8.7109375" style="12"/>
    <col min="13259" max="13259" width="30.85546875" style="12" customWidth="1"/>
    <col min="13260" max="13260" width="17.28515625" style="12" customWidth="1"/>
    <col min="13261" max="13262" width="0" style="12" hidden="1" customWidth="1"/>
    <col min="13263" max="13263" width="36.28515625" style="12" customWidth="1"/>
    <col min="13264" max="13275" width="7.28515625" style="12" customWidth="1"/>
    <col min="13276" max="13276" width="7.7109375" style="12" customWidth="1"/>
    <col min="13277" max="13285" width="7.28515625" style="12" customWidth="1"/>
    <col min="13286" max="13286" width="8.140625" style="12" customWidth="1"/>
    <col min="13287" max="13310" width="7.28515625" style="12" customWidth="1"/>
    <col min="13311" max="13359" width="0" style="12" hidden="1" customWidth="1"/>
    <col min="13360" max="13360" width="13.28515625" style="12" customWidth="1"/>
    <col min="13361" max="13362" width="8.7109375" style="12"/>
    <col min="13363" max="13373" width="0" style="12" hidden="1" customWidth="1"/>
    <col min="13374" max="13374" width="8.7109375" style="12"/>
    <col min="13375" max="13375" width="7.7109375" style="12" bestFit="1" customWidth="1"/>
    <col min="13376" max="13376" width="45.7109375" style="12" customWidth="1"/>
    <col min="13377" max="13377" width="16.42578125" style="12" customWidth="1"/>
    <col min="13378" max="13378" width="22.140625" style="12" customWidth="1"/>
    <col min="13379" max="13379" width="20.140625" style="12" customWidth="1"/>
    <col min="13380" max="13380" width="21.7109375" style="12" customWidth="1"/>
    <col min="13381" max="13381" width="16" style="12" customWidth="1"/>
    <col min="13382" max="13382" width="18.42578125" style="12" customWidth="1"/>
    <col min="13383" max="13383" width="21.7109375" style="12" customWidth="1"/>
    <col min="13384" max="13384" width="13.28515625" style="12" customWidth="1"/>
    <col min="13385" max="13385" width="28.28515625" style="12" customWidth="1"/>
    <col min="13386" max="13386" width="4.7109375" style="12" customWidth="1"/>
    <col min="13387" max="13387" width="7.7109375" style="12" bestFit="1" customWidth="1"/>
    <col min="13388" max="13388" width="45.7109375" style="12" customWidth="1"/>
    <col min="13389" max="13389" width="16.42578125" style="12" customWidth="1"/>
    <col min="13390" max="13390" width="22.140625" style="12" customWidth="1"/>
    <col min="13391" max="13391" width="20.140625" style="12" customWidth="1"/>
    <col min="13392" max="13392" width="21.7109375" style="12" customWidth="1"/>
    <col min="13393" max="13393" width="16" style="12" customWidth="1"/>
    <col min="13394" max="13394" width="18.42578125" style="12" customWidth="1"/>
    <col min="13395" max="13395" width="21.7109375" style="12" customWidth="1"/>
    <col min="13396" max="13396" width="13.28515625" style="12" customWidth="1"/>
    <col min="13397" max="13397" width="28.28515625" style="12" customWidth="1"/>
    <col min="13398" max="13421" width="0" style="12" hidden="1" customWidth="1"/>
    <col min="13422" max="13424" width="8.7109375" style="12"/>
    <col min="13425" max="13425" width="21" style="12" customWidth="1"/>
    <col min="13426" max="13514" width="8.7109375" style="12"/>
    <col min="13515" max="13515" width="30.85546875" style="12" customWidth="1"/>
    <col min="13516" max="13516" width="17.28515625" style="12" customWidth="1"/>
    <col min="13517" max="13518" width="0" style="12" hidden="1" customWidth="1"/>
    <col min="13519" max="13519" width="36.28515625" style="12" customWidth="1"/>
    <col min="13520" max="13531" width="7.28515625" style="12" customWidth="1"/>
    <col min="13532" max="13532" width="7.7109375" style="12" customWidth="1"/>
    <col min="13533" max="13541" width="7.28515625" style="12" customWidth="1"/>
    <col min="13542" max="13542" width="8.140625" style="12" customWidth="1"/>
    <col min="13543" max="13566" width="7.28515625" style="12" customWidth="1"/>
    <col min="13567" max="13615" width="0" style="12" hidden="1" customWidth="1"/>
    <col min="13616" max="13616" width="13.28515625" style="12" customWidth="1"/>
    <col min="13617" max="13618" width="8.7109375" style="12"/>
    <col min="13619" max="13629" width="0" style="12" hidden="1" customWidth="1"/>
    <col min="13630" max="13630" width="8.7109375" style="12"/>
    <col min="13631" max="13631" width="7.7109375" style="12" bestFit="1" customWidth="1"/>
    <col min="13632" max="13632" width="45.7109375" style="12" customWidth="1"/>
    <col min="13633" max="13633" width="16.42578125" style="12" customWidth="1"/>
    <col min="13634" max="13634" width="22.140625" style="12" customWidth="1"/>
    <col min="13635" max="13635" width="20.140625" style="12" customWidth="1"/>
    <col min="13636" max="13636" width="21.7109375" style="12" customWidth="1"/>
    <col min="13637" max="13637" width="16" style="12" customWidth="1"/>
    <col min="13638" max="13638" width="18.42578125" style="12" customWidth="1"/>
    <col min="13639" max="13639" width="21.7109375" style="12" customWidth="1"/>
    <col min="13640" max="13640" width="13.28515625" style="12" customWidth="1"/>
    <col min="13641" max="13641" width="28.28515625" style="12" customWidth="1"/>
    <col min="13642" max="13642" width="4.7109375" style="12" customWidth="1"/>
    <col min="13643" max="13643" width="7.7109375" style="12" bestFit="1" customWidth="1"/>
    <col min="13644" max="13644" width="45.7109375" style="12" customWidth="1"/>
    <col min="13645" max="13645" width="16.42578125" style="12" customWidth="1"/>
    <col min="13646" max="13646" width="22.140625" style="12" customWidth="1"/>
    <col min="13647" max="13647" width="20.140625" style="12" customWidth="1"/>
    <col min="13648" max="13648" width="21.7109375" style="12" customWidth="1"/>
    <col min="13649" max="13649" width="16" style="12" customWidth="1"/>
    <col min="13650" max="13650" width="18.42578125" style="12" customWidth="1"/>
    <col min="13651" max="13651" width="21.7109375" style="12" customWidth="1"/>
    <col min="13652" max="13652" width="13.28515625" style="12" customWidth="1"/>
    <col min="13653" max="13653" width="28.28515625" style="12" customWidth="1"/>
    <col min="13654" max="13677" width="0" style="12" hidden="1" customWidth="1"/>
    <col min="13678" max="13680" width="8.7109375" style="12"/>
    <col min="13681" max="13681" width="21" style="12" customWidth="1"/>
    <col min="13682" max="13770" width="8.7109375" style="12"/>
    <col min="13771" max="13771" width="30.85546875" style="12" customWidth="1"/>
    <col min="13772" max="13772" width="17.28515625" style="12" customWidth="1"/>
    <col min="13773" max="13774" width="0" style="12" hidden="1" customWidth="1"/>
    <col min="13775" max="13775" width="36.28515625" style="12" customWidth="1"/>
    <col min="13776" max="13787" width="7.28515625" style="12" customWidth="1"/>
    <col min="13788" max="13788" width="7.7109375" style="12" customWidth="1"/>
    <col min="13789" max="13797" width="7.28515625" style="12" customWidth="1"/>
    <col min="13798" max="13798" width="8.140625" style="12" customWidth="1"/>
    <col min="13799" max="13822" width="7.28515625" style="12" customWidth="1"/>
    <col min="13823" max="13871" width="0" style="12" hidden="1" customWidth="1"/>
    <col min="13872" max="13872" width="13.28515625" style="12" customWidth="1"/>
    <col min="13873" max="13874" width="8.7109375" style="12"/>
    <col min="13875" max="13885" width="0" style="12" hidden="1" customWidth="1"/>
    <col min="13886" max="13886" width="8.7109375" style="12"/>
    <col min="13887" max="13887" width="7.7109375" style="12" bestFit="1" customWidth="1"/>
    <col min="13888" max="13888" width="45.7109375" style="12" customWidth="1"/>
    <col min="13889" max="13889" width="16.42578125" style="12" customWidth="1"/>
    <col min="13890" max="13890" width="22.140625" style="12" customWidth="1"/>
    <col min="13891" max="13891" width="20.140625" style="12" customWidth="1"/>
    <col min="13892" max="13892" width="21.7109375" style="12" customWidth="1"/>
    <col min="13893" max="13893" width="16" style="12" customWidth="1"/>
    <col min="13894" max="13894" width="18.42578125" style="12" customWidth="1"/>
    <col min="13895" max="13895" width="21.7109375" style="12" customWidth="1"/>
    <col min="13896" max="13896" width="13.28515625" style="12" customWidth="1"/>
    <col min="13897" max="13897" width="28.28515625" style="12" customWidth="1"/>
    <col min="13898" max="13898" width="4.7109375" style="12" customWidth="1"/>
    <col min="13899" max="13899" width="7.7109375" style="12" bestFit="1" customWidth="1"/>
    <col min="13900" max="13900" width="45.7109375" style="12" customWidth="1"/>
    <col min="13901" max="13901" width="16.42578125" style="12" customWidth="1"/>
    <col min="13902" max="13902" width="22.140625" style="12" customWidth="1"/>
    <col min="13903" max="13903" width="20.140625" style="12" customWidth="1"/>
    <col min="13904" max="13904" width="21.7109375" style="12" customWidth="1"/>
    <col min="13905" max="13905" width="16" style="12" customWidth="1"/>
    <col min="13906" max="13906" width="18.42578125" style="12" customWidth="1"/>
    <col min="13907" max="13907" width="21.7109375" style="12" customWidth="1"/>
    <col min="13908" max="13908" width="13.28515625" style="12" customWidth="1"/>
    <col min="13909" max="13909" width="28.28515625" style="12" customWidth="1"/>
    <col min="13910" max="13933" width="0" style="12" hidden="1" customWidth="1"/>
    <col min="13934" max="13936" width="8.7109375" style="12"/>
    <col min="13937" max="13937" width="21" style="12" customWidth="1"/>
    <col min="13938" max="14026" width="8.7109375" style="12"/>
    <col min="14027" max="14027" width="30.85546875" style="12" customWidth="1"/>
    <col min="14028" max="14028" width="17.28515625" style="12" customWidth="1"/>
    <col min="14029" max="14030" width="0" style="12" hidden="1" customWidth="1"/>
    <col min="14031" max="14031" width="36.28515625" style="12" customWidth="1"/>
    <col min="14032" max="14043" width="7.28515625" style="12" customWidth="1"/>
    <col min="14044" max="14044" width="7.7109375" style="12" customWidth="1"/>
    <col min="14045" max="14053" width="7.28515625" style="12" customWidth="1"/>
    <col min="14054" max="14054" width="8.140625" style="12" customWidth="1"/>
    <col min="14055" max="14078" width="7.28515625" style="12" customWidth="1"/>
    <col min="14079" max="14127" width="0" style="12" hidden="1" customWidth="1"/>
    <col min="14128" max="14128" width="13.28515625" style="12" customWidth="1"/>
    <col min="14129" max="14130" width="8.7109375" style="12"/>
    <col min="14131" max="14141" width="0" style="12" hidden="1" customWidth="1"/>
    <col min="14142" max="14142" width="8.7109375" style="12"/>
    <col min="14143" max="14143" width="7.7109375" style="12" bestFit="1" customWidth="1"/>
    <col min="14144" max="14144" width="45.7109375" style="12" customWidth="1"/>
    <col min="14145" max="14145" width="16.42578125" style="12" customWidth="1"/>
    <col min="14146" max="14146" width="22.140625" style="12" customWidth="1"/>
    <col min="14147" max="14147" width="20.140625" style="12" customWidth="1"/>
    <col min="14148" max="14148" width="21.7109375" style="12" customWidth="1"/>
    <col min="14149" max="14149" width="16" style="12" customWidth="1"/>
    <col min="14150" max="14150" width="18.42578125" style="12" customWidth="1"/>
    <col min="14151" max="14151" width="21.7109375" style="12" customWidth="1"/>
    <col min="14152" max="14152" width="13.28515625" style="12" customWidth="1"/>
    <col min="14153" max="14153" width="28.28515625" style="12" customWidth="1"/>
    <col min="14154" max="14154" width="4.7109375" style="12" customWidth="1"/>
    <col min="14155" max="14155" width="7.7109375" style="12" bestFit="1" customWidth="1"/>
    <col min="14156" max="14156" width="45.7109375" style="12" customWidth="1"/>
    <col min="14157" max="14157" width="16.42578125" style="12" customWidth="1"/>
    <col min="14158" max="14158" width="22.140625" style="12" customWidth="1"/>
    <col min="14159" max="14159" width="20.140625" style="12" customWidth="1"/>
    <col min="14160" max="14160" width="21.7109375" style="12" customWidth="1"/>
    <col min="14161" max="14161" width="16" style="12" customWidth="1"/>
    <col min="14162" max="14162" width="18.42578125" style="12" customWidth="1"/>
    <col min="14163" max="14163" width="21.7109375" style="12" customWidth="1"/>
    <col min="14164" max="14164" width="13.28515625" style="12" customWidth="1"/>
    <col min="14165" max="14165" width="28.28515625" style="12" customWidth="1"/>
    <col min="14166" max="14189" width="0" style="12" hidden="1" customWidth="1"/>
    <col min="14190" max="14192" width="8.7109375" style="12"/>
    <col min="14193" max="14193" width="21" style="12" customWidth="1"/>
    <col min="14194" max="14282" width="8.7109375" style="12"/>
    <col min="14283" max="14283" width="30.85546875" style="12" customWidth="1"/>
    <col min="14284" max="14284" width="17.28515625" style="12" customWidth="1"/>
    <col min="14285" max="14286" width="0" style="12" hidden="1" customWidth="1"/>
    <col min="14287" max="14287" width="36.28515625" style="12" customWidth="1"/>
    <col min="14288" max="14299" width="7.28515625" style="12" customWidth="1"/>
    <col min="14300" max="14300" width="7.7109375" style="12" customWidth="1"/>
    <col min="14301" max="14309" width="7.28515625" style="12" customWidth="1"/>
    <col min="14310" max="14310" width="8.140625" style="12" customWidth="1"/>
    <col min="14311" max="14334" width="7.28515625" style="12" customWidth="1"/>
    <col min="14335" max="14383" width="0" style="12" hidden="1" customWidth="1"/>
    <col min="14384" max="14384" width="13.28515625" style="12" customWidth="1"/>
    <col min="14385" max="14386" width="8.7109375" style="12"/>
    <col min="14387" max="14397" width="0" style="12" hidden="1" customWidth="1"/>
    <col min="14398" max="14398" width="8.7109375" style="12"/>
    <col min="14399" max="14399" width="7.7109375" style="12" bestFit="1" customWidth="1"/>
    <col min="14400" max="14400" width="45.7109375" style="12" customWidth="1"/>
    <col min="14401" max="14401" width="16.42578125" style="12" customWidth="1"/>
    <col min="14402" max="14402" width="22.140625" style="12" customWidth="1"/>
    <col min="14403" max="14403" width="20.140625" style="12" customWidth="1"/>
    <col min="14404" max="14404" width="21.7109375" style="12" customWidth="1"/>
    <col min="14405" max="14405" width="16" style="12" customWidth="1"/>
    <col min="14406" max="14406" width="18.42578125" style="12" customWidth="1"/>
    <col min="14407" max="14407" width="21.7109375" style="12" customWidth="1"/>
    <col min="14408" max="14408" width="13.28515625" style="12" customWidth="1"/>
    <col min="14409" max="14409" width="28.28515625" style="12" customWidth="1"/>
    <col min="14410" max="14410" width="4.7109375" style="12" customWidth="1"/>
    <col min="14411" max="14411" width="7.7109375" style="12" bestFit="1" customWidth="1"/>
    <col min="14412" max="14412" width="45.7109375" style="12" customWidth="1"/>
    <col min="14413" max="14413" width="16.42578125" style="12" customWidth="1"/>
    <col min="14414" max="14414" width="22.140625" style="12" customWidth="1"/>
    <col min="14415" max="14415" width="20.140625" style="12" customWidth="1"/>
    <col min="14416" max="14416" width="21.7109375" style="12" customWidth="1"/>
    <col min="14417" max="14417" width="16" style="12" customWidth="1"/>
    <col min="14418" max="14418" width="18.42578125" style="12" customWidth="1"/>
    <col min="14419" max="14419" width="21.7109375" style="12" customWidth="1"/>
    <col min="14420" max="14420" width="13.28515625" style="12" customWidth="1"/>
    <col min="14421" max="14421" width="28.28515625" style="12" customWidth="1"/>
    <col min="14422" max="14445" width="0" style="12" hidden="1" customWidth="1"/>
    <col min="14446" max="14448" width="8.7109375" style="12"/>
    <col min="14449" max="14449" width="21" style="12" customWidth="1"/>
    <col min="14450" max="14538" width="8.7109375" style="12"/>
    <col min="14539" max="14539" width="30.85546875" style="12" customWidth="1"/>
    <col min="14540" max="14540" width="17.28515625" style="12" customWidth="1"/>
    <col min="14541" max="14542" width="0" style="12" hidden="1" customWidth="1"/>
    <col min="14543" max="14543" width="36.28515625" style="12" customWidth="1"/>
    <col min="14544" max="14555" width="7.28515625" style="12" customWidth="1"/>
    <col min="14556" max="14556" width="7.7109375" style="12" customWidth="1"/>
    <col min="14557" max="14565" width="7.28515625" style="12" customWidth="1"/>
    <col min="14566" max="14566" width="8.140625" style="12" customWidth="1"/>
    <col min="14567" max="14590" width="7.28515625" style="12" customWidth="1"/>
    <col min="14591" max="14639" width="0" style="12" hidden="1" customWidth="1"/>
    <col min="14640" max="14640" width="13.28515625" style="12" customWidth="1"/>
    <col min="14641" max="14642" width="8.7109375" style="12"/>
    <col min="14643" max="14653" width="0" style="12" hidden="1" customWidth="1"/>
    <col min="14654" max="14654" width="8.7109375" style="12"/>
    <col min="14655" max="14655" width="7.7109375" style="12" bestFit="1" customWidth="1"/>
    <col min="14656" max="14656" width="45.7109375" style="12" customWidth="1"/>
    <col min="14657" max="14657" width="16.42578125" style="12" customWidth="1"/>
    <col min="14658" max="14658" width="22.140625" style="12" customWidth="1"/>
    <col min="14659" max="14659" width="20.140625" style="12" customWidth="1"/>
    <col min="14660" max="14660" width="21.7109375" style="12" customWidth="1"/>
    <col min="14661" max="14661" width="16" style="12" customWidth="1"/>
    <col min="14662" max="14662" width="18.42578125" style="12" customWidth="1"/>
    <col min="14663" max="14663" width="21.7109375" style="12" customWidth="1"/>
    <col min="14664" max="14664" width="13.28515625" style="12" customWidth="1"/>
    <col min="14665" max="14665" width="28.28515625" style="12" customWidth="1"/>
    <col min="14666" max="14666" width="4.7109375" style="12" customWidth="1"/>
    <col min="14667" max="14667" width="7.7109375" style="12" bestFit="1" customWidth="1"/>
    <col min="14668" max="14668" width="45.7109375" style="12" customWidth="1"/>
    <col min="14669" max="14669" width="16.42578125" style="12" customWidth="1"/>
    <col min="14670" max="14670" width="22.140625" style="12" customWidth="1"/>
    <col min="14671" max="14671" width="20.140625" style="12" customWidth="1"/>
    <col min="14672" max="14672" width="21.7109375" style="12" customWidth="1"/>
    <col min="14673" max="14673" width="16" style="12" customWidth="1"/>
    <col min="14674" max="14674" width="18.42578125" style="12" customWidth="1"/>
    <col min="14675" max="14675" width="21.7109375" style="12" customWidth="1"/>
    <col min="14676" max="14676" width="13.28515625" style="12" customWidth="1"/>
    <col min="14677" max="14677" width="28.28515625" style="12" customWidth="1"/>
    <col min="14678" max="14701" width="0" style="12" hidden="1" customWidth="1"/>
    <col min="14702" max="14704" width="8.7109375" style="12"/>
    <col min="14705" max="14705" width="21" style="12" customWidth="1"/>
    <col min="14706" max="14794" width="8.7109375" style="12"/>
    <col min="14795" max="14795" width="30.85546875" style="12" customWidth="1"/>
    <col min="14796" max="14796" width="17.28515625" style="12" customWidth="1"/>
    <col min="14797" max="14798" width="0" style="12" hidden="1" customWidth="1"/>
    <col min="14799" max="14799" width="36.28515625" style="12" customWidth="1"/>
    <col min="14800" max="14811" width="7.28515625" style="12" customWidth="1"/>
    <col min="14812" max="14812" width="7.7109375" style="12" customWidth="1"/>
    <col min="14813" max="14821" width="7.28515625" style="12" customWidth="1"/>
    <col min="14822" max="14822" width="8.140625" style="12" customWidth="1"/>
    <col min="14823" max="14846" width="7.28515625" style="12" customWidth="1"/>
    <col min="14847" max="14895" width="0" style="12" hidden="1" customWidth="1"/>
    <col min="14896" max="14896" width="13.28515625" style="12" customWidth="1"/>
    <col min="14897" max="14898" width="8.7109375" style="12"/>
    <col min="14899" max="14909" width="0" style="12" hidden="1" customWidth="1"/>
    <col min="14910" max="14910" width="8.7109375" style="12"/>
    <col min="14911" max="14911" width="7.7109375" style="12" bestFit="1" customWidth="1"/>
    <col min="14912" max="14912" width="45.7109375" style="12" customWidth="1"/>
    <col min="14913" max="14913" width="16.42578125" style="12" customWidth="1"/>
    <col min="14914" max="14914" width="22.140625" style="12" customWidth="1"/>
    <col min="14915" max="14915" width="20.140625" style="12" customWidth="1"/>
    <col min="14916" max="14916" width="21.7109375" style="12" customWidth="1"/>
    <col min="14917" max="14917" width="16" style="12" customWidth="1"/>
    <col min="14918" max="14918" width="18.42578125" style="12" customWidth="1"/>
    <col min="14919" max="14919" width="21.7109375" style="12" customWidth="1"/>
    <col min="14920" max="14920" width="13.28515625" style="12" customWidth="1"/>
    <col min="14921" max="14921" width="28.28515625" style="12" customWidth="1"/>
    <col min="14922" max="14922" width="4.7109375" style="12" customWidth="1"/>
    <col min="14923" max="14923" width="7.7109375" style="12" bestFit="1" customWidth="1"/>
    <col min="14924" max="14924" width="45.7109375" style="12" customWidth="1"/>
    <col min="14925" max="14925" width="16.42578125" style="12" customWidth="1"/>
    <col min="14926" max="14926" width="22.140625" style="12" customWidth="1"/>
    <col min="14927" max="14927" width="20.140625" style="12" customWidth="1"/>
    <col min="14928" max="14928" width="21.7109375" style="12" customWidth="1"/>
    <col min="14929" max="14929" width="16" style="12" customWidth="1"/>
    <col min="14930" max="14930" width="18.42578125" style="12" customWidth="1"/>
    <col min="14931" max="14931" width="21.7109375" style="12" customWidth="1"/>
    <col min="14932" max="14932" width="13.28515625" style="12" customWidth="1"/>
    <col min="14933" max="14933" width="28.28515625" style="12" customWidth="1"/>
    <col min="14934" max="14957" width="0" style="12" hidden="1" customWidth="1"/>
    <col min="14958" max="14960" width="8.7109375" style="12"/>
    <col min="14961" max="14961" width="21" style="12" customWidth="1"/>
    <col min="14962" max="15050" width="8.7109375" style="12"/>
    <col min="15051" max="15051" width="30.85546875" style="12" customWidth="1"/>
    <col min="15052" max="15052" width="17.28515625" style="12" customWidth="1"/>
    <col min="15053" max="15054" width="0" style="12" hidden="1" customWidth="1"/>
    <col min="15055" max="15055" width="36.28515625" style="12" customWidth="1"/>
    <col min="15056" max="15067" width="7.28515625" style="12" customWidth="1"/>
    <col min="15068" max="15068" width="7.7109375" style="12" customWidth="1"/>
    <col min="15069" max="15077" width="7.28515625" style="12" customWidth="1"/>
    <col min="15078" max="15078" width="8.140625" style="12" customWidth="1"/>
    <col min="15079" max="15102" width="7.28515625" style="12" customWidth="1"/>
    <col min="15103" max="15151" width="0" style="12" hidden="1" customWidth="1"/>
    <col min="15152" max="15152" width="13.28515625" style="12" customWidth="1"/>
    <col min="15153" max="15154" width="8.7109375" style="12"/>
    <col min="15155" max="15165" width="0" style="12" hidden="1" customWidth="1"/>
    <col min="15166" max="15166" width="8.7109375" style="12"/>
    <col min="15167" max="15167" width="7.7109375" style="12" bestFit="1" customWidth="1"/>
    <col min="15168" max="15168" width="45.7109375" style="12" customWidth="1"/>
    <col min="15169" max="15169" width="16.42578125" style="12" customWidth="1"/>
    <col min="15170" max="15170" width="22.140625" style="12" customWidth="1"/>
    <col min="15171" max="15171" width="20.140625" style="12" customWidth="1"/>
    <col min="15172" max="15172" width="21.7109375" style="12" customWidth="1"/>
    <col min="15173" max="15173" width="16" style="12" customWidth="1"/>
    <col min="15174" max="15174" width="18.42578125" style="12" customWidth="1"/>
    <col min="15175" max="15175" width="21.7109375" style="12" customWidth="1"/>
    <col min="15176" max="15176" width="13.28515625" style="12" customWidth="1"/>
    <col min="15177" max="15177" width="28.28515625" style="12" customWidth="1"/>
    <col min="15178" max="15178" width="4.7109375" style="12" customWidth="1"/>
    <col min="15179" max="15179" width="7.7109375" style="12" bestFit="1" customWidth="1"/>
    <col min="15180" max="15180" width="45.7109375" style="12" customWidth="1"/>
    <col min="15181" max="15181" width="16.42578125" style="12" customWidth="1"/>
    <col min="15182" max="15182" width="22.140625" style="12" customWidth="1"/>
    <col min="15183" max="15183" width="20.140625" style="12" customWidth="1"/>
    <col min="15184" max="15184" width="21.7109375" style="12" customWidth="1"/>
    <col min="15185" max="15185" width="16" style="12" customWidth="1"/>
    <col min="15186" max="15186" width="18.42578125" style="12" customWidth="1"/>
    <col min="15187" max="15187" width="21.7109375" style="12" customWidth="1"/>
    <col min="15188" max="15188" width="13.28515625" style="12" customWidth="1"/>
    <col min="15189" max="15189" width="28.28515625" style="12" customWidth="1"/>
    <col min="15190" max="15213" width="0" style="12" hidden="1" customWidth="1"/>
    <col min="15214" max="15216" width="8.7109375" style="12"/>
    <col min="15217" max="15217" width="21" style="12" customWidth="1"/>
    <col min="15218" max="15306" width="8.7109375" style="12"/>
    <col min="15307" max="15307" width="30.85546875" style="12" customWidth="1"/>
    <col min="15308" max="15308" width="17.28515625" style="12" customWidth="1"/>
    <col min="15309" max="15310" width="0" style="12" hidden="1" customWidth="1"/>
    <col min="15311" max="15311" width="36.28515625" style="12" customWidth="1"/>
    <col min="15312" max="15323" width="7.28515625" style="12" customWidth="1"/>
    <col min="15324" max="15324" width="7.7109375" style="12" customWidth="1"/>
    <col min="15325" max="15333" width="7.28515625" style="12" customWidth="1"/>
    <col min="15334" max="15334" width="8.140625" style="12" customWidth="1"/>
    <col min="15335" max="15358" width="7.28515625" style="12" customWidth="1"/>
    <col min="15359" max="15407" width="0" style="12" hidden="1" customWidth="1"/>
    <col min="15408" max="15408" width="13.28515625" style="12" customWidth="1"/>
    <col min="15409" max="15410" width="8.7109375" style="12"/>
    <col min="15411" max="15421" width="0" style="12" hidden="1" customWidth="1"/>
    <col min="15422" max="15422" width="8.7109375" style="12"/>
    <col min="15423" max="15423" width="7.7109375" style="12" bestFit="1" customWidth="1"/>
    <col min="15424" max="15424" width="45.7109375" style="12" customWidth="1"/>
    <col min="15425" max="15425" width="16.42578125" style="12" customWidth="1"/>
    <col min="15426" max="15426" width="22.140625" style="12" customWidth="1"/>
    <col min="15427" max="15427" width="20.140625" style="12" customWidth="1"/>
    <col min="15428" max="15428" width="21.7109375" style="12" customWidth="1"/>
    <col min="15429" max="15429" width="16" style="12" customWidth="1"/>
    <col min="15430" max="15430" width="18.42578125" style="12" customWidth="1"/>
    <col min="15431" max="15431" width="21.7109375" style="12" customWidth="1"/>
    <col min="15432" max="15432" width="13.28515625" style="12" customWidth="1"/>
    <col min="15433" max="15433" width="28.28515625" style="12" customWidth="1"/>
    <col min="15434" max="15434" width="4.7109375" style="12" customWidth="1"/>
    <col min="15435" max="15435" width="7.7109375" style="12" bestFit="1" customWidth="1"/>
    <col min="15436" max="15436" width="45.7109375" style="12" customWidth="1"/>
    <col min="15437" max="15437" width="16.42578125" style="12" customWidth="1"/>
    <col min="15438" max="15438" width="22.140625" style="12" customWidth="1"/>
    <col min="15439" max="15439" width="20.140625" style="12" customWidth="1"/>
    <col min="15440" max="15440" width="21.7109375" style="12" customWidth="1"/>
    <col min="15441" max="15441" width="16" style="12" customWidth="1"/>
    <col min="15442" max="15442" width="18.42578125" style="12" customWidth="1"/>
    <col min="15443" max="15443" width="21.7109375" style="12" customWidth="1"/>
    <col min="15444" max="15444" width="13.28515625" style="12" customWidth="1"/>
    <col min="15445" max="15445" width="28.28515625" style="12" customWidth="1"/>
    <col min="15446" max="15469" width="0" style="12" hidden="1" customWidth="1"/>
    <col min="15470" max="15472" width="8.7109375" style="12"/>
    <col min="15473" max="15473" width="21" style="12" customWidth="1"/>
    <col min="15474" max="15562" width="8.7109375" style="12"/>
    <col min="15563" max="15563" width="30.85546875" style="12" customWidth="1"/>
    <col min="15564" max="15564" width="17.28515625" style="12" customWidth="1"/>
    <col min="15565" max="15566" width="0" style="12" hidden="1" customWidth="1"/>
    <col min="15567" max="15567" width="36.28515625" style="12" customWidth="1"/>
    <col min="15568" max="15579" width="7.28515625" style="12" customWidth="1"/>
    <col min="15580" max="15580" width="7.7109375" style="12" customWidth="1"/>
    <col min="15581" max="15589" width="7.28515625" style="12" customWidth="1"/>
    <col min="15590" max="15590" width="8.140625" style="12" customWidth="1"/>
    <col min="15591" max="15614" width="7.28515625" style="12" customWidth="1"/>
    <col min="15615" max="15663" width="0" style="12" hidden="1" customWidth="1"/>
    <col min="15664" max="15664" width="13.28515625" style="12" customWidth="1"/>
    <col min="15665" max="15666" width="8.7109375" style="12"/>
    <col min="15667" max="15677" width="0" style="12" hidden="1" customWidth="1"/>
    <col min="15678" max="15678" width="8.7109375" style="12"/>
    <col min="15679" max="15679" width="7.7109375" style="12" bestFit="1" customWidth="1"/>
    <col min="15680" max="15680" width="45.7109375" style="12" customWidth="1"/>
    <col min="15681" max="15681" width="16.42578125" style="12" customWidth="1"/>
    <col min="15682" max="15682" width="22.140625" style="12" customWidth="1"/>
    <col min="15683" max="15683" width="20.140625" style="12" customWidth="1"/>
    <col min="15684" max="15684" width="21.7109375" style="12" customWidth="1"/>
    <col min="15685" max="15685" width="16" style="12" customWidth="1"/>
    <col min="15686" max="15686" width="18.42578125" style="12" customWidth="1"/>
    <col min="15687" max="15687" width="21.7109375" style="12" customWidth="1"/>
    <col min="15688" max="15688" width="13.28515625" style="12" customWidth="1"/>
    <col min="15689" max="15689" width="28.28515625" style="12" customWidth="1"/>
    <col min="15690" max="15690" width="4.7109375" style="12" customWidth="1"/>
    <col min="15691" max="15691" width="7.7109375" style="12" bestFit="1" customWidth="1"/>
    <col min="15692" max="15692" width="45.7109375" style="12" customWidth="1"/>
    <col min="15693" max="15693" width="16.42578125" style="12" customWidth="1"/>
    <col min="15694" max="15694" width="22.140625" style="12" customWidth="1"/>
    <col min="15695" max="15695" width="20.140625" style="12" customWidth="1"/>
    <col min="15696" max="15696" width="21.7109375" style="12" customWidth="1"/>
    <col min="15697" max="15697" width="16" style="12" customWidth="1"/>
    <col min="15698" max="15698" width="18.42578125" style="12" customWidth="1"/>
    <col min="15699" max="15699" width="21.7109375" style="12" customWidth="1"/>
    <col min="15700" max="15700" width="13.28515625" style="12" customWidth="1"/>
    <col min="15701" max="15701" width="28.28515625" style="12" customWidth="1"/>
    <col min="15702" max="15725" width="0" style="12" hidden="1" customWidth="1"/>
    <col min="15726" max="15728" width="8.7109375" style="12"/>
    <col min="15729" max="15729" width="21" style="12" customWidth="1"/>
    <col min="15730" max="15818" width="8.7109375" style="12"/>
    <col min="15819" max="15819" width="30.85546875" style="12" customWidth="1"/>
    <col min="15820" max="15820" width="17.28515625" style="12" customWidth="1"/>
    <col min="15821" max="15822" width="0" style="12" hidden="1" customWidth="1"/>
    <col min="15823" max="15823" width="36.28515625" style="12" customWidth="1"/>
    <col min="15824" max="15835" width="7.28515625" style="12" customWidth="1"/>
    <col min="15836" max="15836" width="7.7109375" style="12" customWidth="1"/>
    <col min="15837" max="15845" width="7.28515625" style="12" customWidth="1"/>
    <col min="15846" max="15846" width="8.140625" style="12" customWidth="1"/>
    <col min="15847" max="15870" width="7.28515625" style="12" customWidth="1"/>
    <col min="15871" max="15919" width="0" style="12" hidden="1" customWidth="1"/>
    <col min="15920" max="15920" width="13.28515625" style="12" customWidth="1"/>
    <col min="15921" max="15922" width="8.7109375" style="12"/>
    <col min="15923" max="15933" width="0" style="12" hidden="1" customWidth="1"/>
    <col min="15934" max="15934" width="8.7109375" style="12"/>
    <col min="15935" max="15935" width="7.7109375" style="12" bestFit="1" customWidth="1"/>
    <col min="15936" max="15936" width="45.7109375" style="12" customWidth="1"/>
    <col min="15937" max="15937" width="16.42578125" style="12" customWidth="1"/>
    <col min="15938" max="15938" width="22.140625" style="12" customWidth="1"/>
    <col min="15939" max="15939" width="20.140625" style="12" customWidth="1"/>
    <col min="15940" max="15940" width="21.7109375" style="12" customWidth="1"/>
    <col min="15941" max="15941" width="16" style="12" customWidth="1"/>
    <col min="15942" max="15942" width="18.42578125" style="12" customWidth="1"/>
    <col min="15943" max="15943" width="21.7109375" style="12" customWidth="1"/>
    <col min="15944" max="15944" width="13.28515625" style="12" customWidth="1"/>
    <col min="15945" max="15945" width="28.28515625" style="12" customWidth="1"/>
    <col min="15946" max="15946" width="4.7109375" style="12" customWidth="1"/>
    <col min="15947" max="15947" width="7.7109375" style="12" bestFit="1" customWidth="1"/>
    <col min="15948" max="15948" width="45.7109375" style="12" customWidth="1"/>
    <col min="15949" max="15949" width="16.42578125" style="12" customWidth="1"/>
    <col min="15950" max="15950" width="22.140625" style="12" customWidth="1"/>
    <col min="15951" max="15951" width="20.140625" style="12" customWidth="1"/>
    <col min="15952" max="15952" width="21.7109375" style="12" customWidth="1"/>
    <col min="15953" max="15953" width="16" style="12" customWidth="1"/>
    <col min="15954" max="15954" width="18.42578125" style="12" customWidth="1"/>
    <col min="15955" max="15955" width="21.7109375" style="12" customWidth="1"/>
    <col min="15956" max="15956" width="13.28515625" style="12" customWidth="1"/>
    <col min="15957" max="15957" width="28.28515625" style="12" customWidth="1"/>
    <col min="15958" max="15981" width="0" style="12" hidden="1" customWidth="1"/>
    <col min="15982" max="15984" width="8.7109375" style="12"/>
    <col min="15985" max="15985" width="21" style="12" customWidth="1"/>
    <col min="15986" max="16074" width="8.7109375" style="12"/>
    <col min="16075" max="16075" width="30.85546875" style="12" customWidth="1"/>
    <col min="16076" max="16076" width="17.28515625" style="12" customWidth="1"/>
    <col min="16077" max="16078" width="0" style="12" hidden="1" customWidth="1"/>
    <col min="16079" max="16079" width="36.28515625" style="12" customWidth="1"/>
    <col min="16080" max="16091" width="7.28515625" style="12" customWidth="1"/>
    <col min="16092" max="16092" width="7.7109375" style="12" customWidth="1"/>
    <col min="16093" max="16101" width="7.28515625" style="12" customWidth="1"/>
    <col min="16102" max="16102" width="8.140625" style="12" customWidth="1"/>
    <col min="16103" max="16126" width="7.28515625" style="12" customWidth="1"/>
    <col min="16127" max="16175" width="0" style="12" hidden="1" customWidth="1"/>
    <col min="16176" max="16176" width="13.28515625" style="12" customWidth="1"/>
    <col min="16177" max="16178" width="8.7109375" style="12"/>
    <col min="16179" max="16189" width="0" style="12" hidden="1" customWidth="1"/>
    <col min="16190" max="16190" width="8.7109375" style="12"/>
    <col min="16191" max="16191" width="7.7109375" style="12" bestFit="1" customWidth="1"/>
    <col min="16192" max="16192" width="45.7109375" style="12" customWidth="1"/>
    <col min="16193" max="16193" width="16.42578125" style="12" customWidth="1"/>
    <col min="16194" max="16194" width="22.140625" style="12" customWidth="1"/>
    <col min="16195" max="16195" width="20.140625" style="12" customWidth="1"/>
    <col min="16196" max="16196" width="21.7109375" style="12" customWidth="1"/>
    <col min="16197" max="16197" width="16" style="12" customWidth="1"/>
    <col min="16198" max="16198" width="18.42578125" style="12" customWidth="1"/>
    <col min="16199" max="16199" width="21.7109375" style="12" customWidth="1"/>
    <col min="16200" max="16200" width="13.28515625" style="12" customWidth="1"/>
    <col min="16201" max="16201" width="28.28515625" style="12" customWidth="1"/>
    <col min="16202" max="16202" width="4.7109375" style="12" customWidth="1"/>
    <col min="16203" max="16203" width="7.7109375" style="12" bestFit="1" customWidth="1"/>
    <col min="16204" max="16204" width="45.7109375" style="12" customWidth="1"/>
    <col min="16205" max="16205" width="16.42578125" style="12" customWidth="1"/>
    <col min="16206" max="16206" width="22.140625" style="12" customWidth="1"/>
    <col min="16207" max="16207" width="20.140625" style="12" customWidth="1"/>
    <col min="16208" max="16208" width="21.7109375" style="12" customWidth="1"/>
    <col min="16209" max="16209" width="16" style="12" customWidth="1"/>
    <col min="16210" max="16210" width="18.42578125" style="12" customWidth="1"/>
    <col min="16211" max="16211" width="21.7109375" style="12" customWidth="1"/>
    <col min="16212" max="16212" width="13.28515625" style="12" customWidth="1"/>
    <col min="16213" max="16213" width="28.28515625" style="12" customWidth="1"/>
    <col min="16214" max="16237" width="0" style="12" hidden="1" customWidth="1"/>
    <col min="16238" max="16240" width="8.7109375" style="12"/>
    <col min="16241" max="16241" width="21" style="12" customWidth="1"/>
    <col min="16242" max="16384" width="8.7109375" style="12"/>
  </cols>
  <sheetData>
    <row r="1" spans="1:144" ht="25.35" hidden="1" customHeight="1" x14ac:dyDescent="0.25"/>
    <row r="2" spans="1:144" ht="24.6" hidden="1" customHeight="1" x14ac:dyDescent="0.25">
      <c r="DF2" s="50" t="s">
        <v>65</v>
      </c>
      <c r="DG2" s="246" t="s">
        <v>64</v>
      </c>
      <c r="DH2" s="246"/>
      <c r="DV2" s="50" t="s">
        <v>65</v>
      </c>
      <c r="DW2" s="246" t="s">
        <v>64</v>
      </c>
      <c r="DX2" s="246"/>
      <c r="EJ2" s="50" t="s">
        <v>65</v>
      </c>
      <c r="EK2" s="246" t="s">
        <v>64</v>
      </c>
      <c r="EL2" s="246"/>
    </row>
    <row r="3" spans="1:144" ht="20.100000000000001" hidden="1" customHeight="1" x14ac:dyDescent="0.25">
      <c r="DF3" s="51" t="e">
        <f>#REF!</f>
        <v>#REF!</v>
      </c>
      <c r="DG3" s="52" t="s">
        <v>13</v>
      </c>
      <c r="DH3" s="53">
        <v>0.5</v>
      </c>
      <c r="DV3" s="51" t="e">
        <f>#REF!</f>
        <v>#REF!</v>
      </c>
      <c r="DW3" s="52" t="s">
        <v>13</v>
      </c>
      <c r="DX3" s="53">
        <v>0.5</v>
      </c>
      <c r="EJ3" s="51" t="e">
        <f>#REF!</f>
        <v>#REF!</v>
      </c>
      <c r="EK3" s="52" t="s">
        <v>13</v>
      </c>
      <c r="EL3" s="53">
        <v>0.5</v>
      </c>
    </row>
    <row r="4" spans="1:144" ht="20.100000000000001" hidden="1" customHeight="1" x14ac:dyDescent="0.25">
      <c r="DF4" s="51" t="e">
        <f>#REF!</f>
        <v>#REF!</v>
      </c>
      <c r="DG4" s="52" t="s">
        <v>66</v>
      </c>
      <c r="DH4" s="53">
        <v>0.5</v>
      </c>
      <c r="DV4" s="51" t="e">
        <f>#REF!</f>
        <v>#REF!</v>
      </c>
      <c r="DW4" s="52" t="s">
        <v>66</v>
      </c>
      <c r="DX4" s="53">
        <v>0.5</v>
      </c>
      <c r="EJ4" s="51" t="e">
        <f>#REF!</f>
        <v>#REF!</v>
      </c>
      <c r="EK4" s="52" t="s">
        <v>66</v>
      </c>
      <c r="EL4" s="53">
        <v>0.5</v>
      </c>
    </row>
    <row r="5" spans="1:144" ht="20.100000000000001" hidden="1" customHeight="1" x14ac:dyDescent="0.25">
      <c r="DA5" s="54"/>
      <c r="DB5" s="54"/>
      <c r="DC5" s="55"/>
      <c r="DQ5" s="54"/>
      <c r="DR5" s="54"/>
      <c r="DS5" s="55"/>
      <c r="EE5" s="54"/>
      <c r="EF5" s="54"/>
      <c r="EG5" s="55"/>
    </row>
    <row r="6" spans="1:144" ht="20.100000000000001" hidden="1" customHeight="1" x14ac:dyDescent="0.25">
      <c r="DA6" s="54"/>
      <c r="DB6" s="54"/>
      <c r="DC6" s="55"/>
      <c r="DQ6" s="54"/>
      <c r="DR6" s="54"/>
      <c r="DS6" s="55"/>
      <c r="EE6" s="54"/>
      <c r="EF6" s="54"/>
      <c r="EG6" s="55"/>
    </row>
    <row r="7" spans="1:144" ht="40.5" hidden="1" customHeight="1" x14ac:dyDescent="0.25"/>
    <row r="8" spans="1:144" ht="40.5" customHeight="1" x14ac:dyDescent="0.25">
      <c r="E8" s="56"/>
      <c r="F8" s="56"/>
      <c r="G8" s="56"/>
      <c r="H8" s="56"/>
      <c r="I8" s="56"/>
      <c r="J8" s="56"/>
      <c r="K8" s="56"/>
      <c r="L8" s="56"/>
      <c r="M8" s="56"/>
      <c r="N8" s="56"/>
      <c r="O8" s="56"/>
      <c r="P8" s="56"/>
      <c r="Q8" s="56"/>
      <c r="CI8" s="133"/>
      <c r="CX8" s="247" t="s">
        <v>145</v>
      </c>
      <c r="CY8" s="248"/>
      <c r="CZ8" s="248"/>
      <c r="DA8" s="248"/>
      <c r="DB8" s="248"/>
      <c r="DC8" s="248"/>
      <c r="DD8" s="248"/>
      <c r="DE8" s="248"/>
      <c r="DF8" s="248"/>
      <c r="DG8" s="248"/>
      <c r="DH8" s="249"/>
      <c r="DN8" s="247" t="s">
        <v>143</v>
      </c>
      <c r="DO8" s="248"/>
      <c r="DP8" s="248"/>
      <c r="DQ8" s="248"/>
      <c r="DR8" s="248"/>
      <c r="DS8" s="248"/>
      <c r="DT8" s="248"/>
      <c r="DU8" s="248"/>
      <c r="DV8" s="248"/>
      <c r="DW8" s="248"/>
      <c r="DX8" s="249"/>
      <c r="EB8" s="247" t="s">
        <v>146</v>
      </c>
      <c r="EC8" s="248"/>
      <c r="ED8" s="248"/>
      <c r="EE8" s="248"/>
      <c r="EF8" s="248"/>
      <c r="EG8" s="248"/>
      <c r="EH8" s="248"/>
      <c r="EI8" s="248"/>
      <c r="EJ8" s="248"/>
      <c r="EK8" s="248"/>
      <c r="EL8" s="249"/>
    </row>
    <row r="9" spans="1:144" ht="32.25" customHeight="1" x14ac:dyDescent="0.25">
      <c r="E9" s="56"/>
      <c r="F9" s="57">
        <f t="shared" ref="F9:BQ9" si="0">F10</f>
        <v>45579</v>
      </c>
      <c r="G9" s="57">
        <f t="shared" si="0"/>
        <v>45580</v>
      </c>
      <c r="H9" s="57">
        <f t="shared" si="0"/>
        <v>45581</v>
      </c>
      <c r="I9" s="57">
        <f t="shared" si="0"/>
        <v>45582</v>
      </c>
      <c r="J9" s="57">
        <f t="shared" si="0"/>
        <v>45583</v>
      </c>
      <c r="K9" s="57">
        <f t="shared" si="0"/>
        <v>45584</v>
      </c>
      <c r="L9" s="57">
        <f t="shared" si="0"/>
        <v>45585</v>
      </c>
      <c r="M9" s="57">
        <f t="shared" si="0"/>
        <v>45586</v>
      </c>
      <c r="N9" s="57">
        <f t="shared" si="0"/>
        <v>45587</v>
      </c>
      <c r="O9" s="57">
        <f t="shared" si="0"/>
        <v>45588</v>
      </c>
      <c r="P9" s="57">
        <f t="shared" si="0"/>
        <v>45589</v>
      </c>
      <c r="Q9" s="57">
        <f t="shared" si="0"/>
        <v>45590</v>
      </c>
      <c r="R9" s="57">
        <f t="shared" si="0"/>
        <v>45591</v>
      </c>
      <c r="S9" s="57">
        <f t="shared" si="0"/>
        <v>45592</v>
      </c>
      <c r="T9" s="57">
        <f t="shared" si="0"/>
        <v>45593</v>
      </c>
      <c r="U9" s="57">
        <f t="shared" si="0"/>
        <v>45594</v>
      </c>
      <c r="V9" s="57">
        <f t="shared" si="0"/>
        <v>45595</v>
      </c>
      <c r="W9" s="57">
        <f t="shared" si="0"/>
        <v>45596</v>
      </c>
      <c r="X9" s="57">
        <f t="shared" si="0"/>
        <v>45597</v>
      </c>
      <c r="Y9" s="57">
        <f t="shared" si="0"/>
        <v>45598</v>
      </c>
      <c r="Z9" s="57">
        <f t="shared" si="0"/>
        <v>45599</v>
      </c>
      <c r="AA9" s="57">
        <f t="shared" si="0"/>
        <v>45600</v>
      </c>
      <c r="AB9" s="57">
        <f t="shared" si="0"/>
        <v>45601</v>
      </c>
      <c r="AC9" s="57">
        <f t="shared" si="0"/>
        <v>45602</v>
      </c>
      <c r="AD9" s="57">
        <f t="shared" si="0"/>
        <v>45603</v>
      </c>
      <c r="AE9" s="57">
        <f t="shared" si="0"/>
        <v>45604</v>
      </c>
      <c r="AF9" s="57">
        <f t="shared" si="0"/>
        <v>45605</v>
      </c>
      <c r="AG9" s="57">
        <f t="shared" si="0"/>
        <v>45606</v>
      </c>
      <c r="AH9" s="57">
        <f t="shared" si="0"/>
        <v>45607</v>
      </c>
      <c r="AI9" s="57">
        <f t="shared" si="0"/>
        <v>45608</v>
      </c>
      <c r="AJ9" s="57">
        <f t="shared" si="0"/>
        <v>45609</v>
      </c>
      <c r="AK9" s="57">
        <f t="shared" si="0"/>
        <v>45610</v>
      </c>
      <c r="AL9" s="57">
        <f t="shared" si="0"/>
        <v>45611</v>
      </c>
      <c r="AM9" s="57">
        <f t="shared" si="0"/>
        <v>45612</v>
      </c>
      <c r="AN9" s="57">
        <f t="shared" si="0"/>
        <v>45613</v>
      </c>
      <c r="AO9" s="57">
        <f t="shared" si="0"/>
        <v>45614</v>
      </c>
      <c r="AP9" s="57">
        <f t="shared" si="0"/>
        <v>45615</v>
      </c>
      <c r="AQ9" s="57">
        <f t="shared" si="0"/>
        <v>45616</v>
      </c>
      <c r="AR9" s="57">
        <f t="shared" si="0"/>
        <v>45617</v>
      </c>
      <c r="AS9" s="57">
        <f t="shared" si="0"/>
        <v>45618</v>
      </c>
      <c r="AT9" s="57">
        <f t="shared" si="0"/>
        <v>45619</v>
      </c>
      <c r="AU9" s="57">
        <f t="shared" si="0"/>
        <v>45620</v>
      </c>
      <c r="AV9" s="57">
        <f t="shared" si="0"/>
        <v>45621</v>
      </c>
      <c r="AW9" s="57">
        <f t="shared" si="0"/>
        <v>45622</v>
      </c>
      <c r="AX9" s="57">
        <f t="shared" si="0"/>
        <v>45623</v>
      </c>
      <c r="AY9" s="57">
        <f t="shared" si="0"/>
        <v>45624</v>
      </c>
      <c r="AZ9" s="57">
        <f t="shared" si="0"/>
        <v>45625</v>
      </c>
      <c r="BA9" s="57">
        <f t="shared" si="0"/>
        <v>45626</v>
      </c>
      <c r="BB9" s="57">
        <f t="shared" si="0"/>
        <v>45627</v>
      </c>
      <c r="BC9" s="57">
        <f t="shared" si="0"/>
        <v>45628</v>
      </c>
      <c r="BD9" s="57">
        <f t="shared" si="0"/>
        <v>45629</v>
      </c>
      <c r="BE9" s="57">
        <f t="shared" si="0"/>
        <v>45630</v>
      </c>
      <c r="BF9" s="57">
        <f t="shared" si="0"/>
        <v>45631</v>
      </c>
      <c r="BG9" s="57">
        <f t="shared" si="0"/>
        <v>45632</v>
      </c>
      <c r="BH9" s="57">
        <f t="shared" si="0"/>
        <v>45633</v>
      </c>
      <c r="BI9" s="57">
        <f t="shared" si="0"/>
        <v>45634</v>
      </c>
      <c r="BJ9" s="57">
        <f t="shared" si="0"/>
        <v>45635</v>
      </c>
      <c r="BK9" s="57">
        <f t="shared" si="0"/>
        <v>45636</v>
      </c>
      <c r="BL9" s="57">
        <f t="shared" si="0"/>
        <v>45637</v>
      </c>
      <c r="BM9" s="57">
        <f t="shared" si="0"/>
        <v>45638</v>
      </c>
      <c r="BN9" s="57">
        <f t="shared" si="0"/>
        <v>45639</v>
      </c>
      <c r="BO9" s="57">
        <f t="shared" si="0"/>
        <v>45640</v>
      </c>
      <c r="BP9" s="57">
        <f t="shared" si="0"/>
        <v>45641</v>
      </c>
      <c r="BQ9" s="57">
        <f t="shared" si="0"/>
        <v>45642</v>
      </c>
      <c r="BR9" s="57">
        <f t="shared" ref="BR9:CU9" si="1">BR10</f>
        <v>45643</v>
      </c>
      <c r="BS9" s="57">
        <f t="shared" si="1"/>
        <v>45644</v>
      </c>
      <c r="BT9" s="57">
        <f t="shared" si="1"/>
        <v>45645</v>
      </c>
      <c r="BU9" s="57">
        <f t="shared" si="1"/>
        <v>45646</v>
      </c>
      <c r="BV9" s="57">
        <f t="shared" si="1"/>
        <v>45647</v>
      </c>
      <c r="BW9" s="57">
        <f t="shared" si="1"/>
        <v>45648</v>
      </c>
      <c r="BX9" s="57">
        <f t="shared" si="1"/>
        <v>45649</v>
      </c>
      <c r="BY9" s="57">
        <f t="shared" si="1"/>
        <v>45650</v>
      </c>
      <c r="BZ9" s="57">
        <f t="shared" si="1"/>
        <v>45651</v>
      </c>
      <c r="CA9" s="57">
        <f t="shared" si="1"/>
        <v>45652</v>
      </c>
      <c r="CB9" s="57">
        <f t="shared" si="1"/>
        <v>45653</v>
      </c>
      <c r="CC9" s="57">
        <f t="shared" si="1"/>
        <v>45654</v>
      </c>
      <c r="CD9" s="57">
        <f t="shared" si="1"/>
        <v>45655</v>
      </c>
      <c r="CE9" s="57">
        <f t="shared" si="1"/>
        <v>45656</v>
      </c>
      <c r="CF9" s="57">
        <f t="shared" si="1"/>
        <v>45657</v>
      </c>
      <c r="CG9" s="57">
        <f t="shared" si="1"/>
        <v>45658</v>
      </c>
      <c r="CH9" s="57">
        <f t="shared" si="1"/>
        <v>45659</v>
      </c>
      <c r="CI9" s="57">
        <f t="shared" si="1"/>
        <v>45660</v>
      </c>
      <c r="CJ9" s="57">
        <f t="shared" si="1"/>
        <v>45661</v>
      </c>
      <c r="CK9" s="57">
        <f t="shared" si="1"/>
        <v>45662</v>
      </c>
      <c r="CL9" s="57">
        <f t="shared" si="1"/>
        <v>45663</v>
      </c>
      <c r="CM9" s="57">
        <f t="shared" si="1"/>
        <v>45664</v>
      </c>
      <c r="CN9" s="57">
        <f t="shared" si="1"/>
        <v>45665</v>
      </c>
      <c r="CO9" s="57">
        <f t="shared" si="1"/>
        <v>45666</v>
      </c>
      <c r="CP9" s="57">
        <f t="shared" si="1"/>
        <v>45667</v>
      </c>
      <c r="CQ9" s="57">
        <f t="shared" si="1"/>
        <v>45668</v>
      </c>
      <c r="CR9" s="57">
        <f t="shared" si="1"/>
        <v>45669</v>
      </c>
      <c r="CS9" s="57">
        <f t="shared" si="1"/>
        <v>45670</v>
      </c>
      <c r="CT9" s="57">
        <f t="shared" si="1"/>
        <v>45671</v>
      </c>
      <c r="CU9" s="57">
        <f t="shared" si="1"/>
        <v>45672</v>
      </c>
      <c r="CX9" s="250"/>
      <c r="CY9" s="251"/>
      <c r="CZ9" s="251"/>
      <c r="DA9" s="251"/>
      <c r="DB9" s="251"/>
      <c r="DC9" s="251"/>
      <c r="DD9" s="251"/>
      <c r="DE9" s="251"/>
      <c r="DF9" s="251"/>
      <c r="DG9" s="251"/>
      <c r="DH9" s="252"/>
      <c r="DJ9" s="134" t="s">
        <v>139</v>
      </c>
      <c r="DN9" s="250"/>
      <c r="DO9" s="251"/>
      <c r="DP9" s="251"/>
      <c r="DQ9" s="251"/>
      <c r="DR9" s="251"/>
      <c r="DS9" s="251"/>
      <c r="DT9" s="251"/>
      <c r="DU9" s="251"/>
      <c r="DV9" s="251"/>
      <c r="DW9" s="251"/>
      <c r="DX9" s="252"/>
      <c r="DZ9" s="134" t="s">
        <v>139</v>
      </c>
      <c r="EB9" s="250"/>
      <c r="EC9" s="251"/>
      <c r="ED9" s="251"/>
      <c r="EE9" s="251"/>
      <c r="EF9" s="251"/>
      <c r="EG9" s="251"/>
      <c r="EH9" s="251"/>
      <c r="EI9" s="251"/>
      <c r="EJ9" s="251"/>
      <c r="EK9" s="251"/>
      <c r="EL9" s="252"/>
      <c r="EN9" s="134" t="s">
        <v>139</v>
      </c>
    </row>
    <row r="10" spans="1:144" s="62" customFormat="1" ht="45" customHeight="1" x14ac:dyDescent="0.25">
      <c r="A10" s="58" t="s">
        <v>67</v>
      </c>
      <c r="B10" s="58" t="s">
        <v>68</v>
      </c>
      <c r="C10" s="58" t="s">
        <v>140</v>
      </c>
      <c r="D10" s="58" t="s">
        <v>69</v>
      </c>
      <c r="E10" s="59" t="s">
        <v>70</v>
      </c>
      <c r="F10" s="60">
        <v>45579</v>
      </c>
      <c r="G10" s="136">
        <f>F10+1</f>
        <v>45580</v>
      </c>
      <c r="H10" s="136">
        <f>G10+1</f>
        <v>45581</v>
      </c>
      <c r="I10" s="136">
        <f t="shared" ref="I10:BT10" si="2">H10+1</f>
        <v>45582</v>
      </c>
      <c r="J10" s="136">
        <f t="shared" si="2"/>
        <v>45583</v>
      </c>
      <c r="K10" s="136">
        <f t="shared" si="2"/>
        <v>45584</v>
      </c>
      <c r="L10" s="136">
        <f t="shared" si="2"/>
        <v>45585</v>
      </c>
      <c r="M10" s="136">
        <f t="shared" si="2"/>
        <v>45586</v>
      </c>
      <c r="N10" s="136">
        <f t="shared" si="2"/>
        <v>45587</v>
      </c>
      <c r="O10" s="136">
        <f t="shared" si="2"/>
        <v>45588</v>
      </c>
      <c r="P10" s="136">
        <f t="shared" si="2"/>
        <v>45589</v>
      </c>
      <c r="Q10" s="136">
        <f t="shared" si="2"/>
        <v>45590</v>
      </c>
      <c r="R10" s="136">
        <f t="shared" si="2"/>
        <v>45591</v>
      </c>
      <c r="S10" s="136">
        <f t="shared" si="2"/>
        <v>45592</v>
      </c>
      <c r="T10" s="136">
        <f t="shared" si="2"/>
        <v>45593</v>
      </c>
      <c r="U10" s="136">
        <f t="shared" si="2"/>
        <v>45594</v>
      </c>
      <c r="V10" s="136">
        <f t="shared" si="2"/>
        <v>45595</v>
      </c>
      <c r="W10" s="136">
        <f t="shared" si="2"/>
        <v>45596</v>
      </c>
      <c r="X10" s="136">
        <f t="shared" si="2"/>
        <v>45597</v>
      </c>
      <c r="Y10" s="136">
        <f t="shared" si="2"/>
        <v>45598</v>
      </c>
      <c r="Z10" s="136">
        <f t="shared" si="2"/>
        <v>45599</v>
      </c>
      <c r="AA10" s="136">
        <f t="shared" si="2"/>
        <v>45600</v>
      </c>
      <c r="AB10" s="136">
        <f t="shared" si="2"/>
        <v>45601</v>
      </c>
      <c r="AC10" s="136">
        <f t="shared" si="2"/>
        <v>45602</v>
      </c>
      <c r="AD10" s="136">
        <f t="shared" si="2"/>
        <v>45603</v>
      </c>
      <c r="AE10" s="136">
        <f t="shared" si="2"/>
        <v>45604</v>
      </c>
      <c r="AF10" s="136">
        <f t="shared" si="2"/>
        <v>45605</v>
      </c>
      <c r="AG10" s="136">
        <f t="shared" si="2"/>
        <v>45606</v>
      </c>
      <c r="AH10" s="136">
        <f t="shared" si="2"/>
        <v>45607</v>
      </c>
      <c r="AI10" s="136">
        <f t="shared" si="2"/>
        <v>45608</v>
      </c>
      <c r="AJ10" s="136">
        <f t="shared" si="2"/>
        <v>45609</v>
      </c>
      <c r="AK10" s="136">
        <f t="shared" si="2"/>
        <v>45610</v>
      </c>
      <c r="AL10" s="136">
        <f t="shared" si="2"/>
        <v>45611</v>
      </c>
      <c r="AM10" s="136">
        <f t="shared" si="2"/>
        <v>45612</v>
      </c>
      <c r="AN10" s="136">
        <f t="shared" si="2"/>
        <v>45613</v>
      </c>
      <c r="AO10" s="136">
        <f t="shared" si="2"/>
        <v>45614</v>
      </c>
      <c r="AP10" s="136">
        <f t="shared" si="2"/>
        <v>45615</v>
      </c>
      <c r="AQ10" s="136">
        <f t="shared" si="2"/>
        <v>45616</v>
      </c>
      <c r="AR10" s="136">
        <f t="shared" si="2"/>
        <v>45617</v>
      </c>
      <c r="AS10" s="136">
        <f t="shared" si="2"/>
        <v>45618</v>
      </c>
      <c r="AT10" s="136">
        <f t="shared" si="2"/>
        <v>45619</v>
      </c>
      <c r="AU10" s="136">
        <f t="shared" si="2"/>
        <v>45620</v>
      </c>
      <c r="AV10" s="136">
        <f t="shared" si="2"/>
        <v>45621</v>
      </c>
      <c r="AW10" s="136">
        <f t="shared" si="2"/>
        <v>45622</v>
      </c>
      <c r="AX10" s="136">
        <f t="shared" si="2"/>
        <v>45623</v>
      </c>
      <c r="AY10" s="136">
        <f t="shared" si="2"/>
        <v>45624</v>
      </c>
      <c r="AZ10" s="136">
        <f t="shared" si="2"/>
        <v>45625</v>
      </c>
      <c r="BA10" s="136">
        <f t="shared" si="2"/>
        <v>45626</v>
      </c>
      <c r="BB10" s="136">
        <f t="shared" si="2"/>
        <v>45627</v>
      </c>
      <c r="BC10" s="136">
        <f t="shared" si="2"/>
        <v>45628</v>
      </c>
      <c r="BD10" s="136">
        <f t="shared" si="2"/>
        <v>45629</v>
      </c>
      <c r="BE10" s="136">
        <f t="shared" si="2"/>
        <v>45630</v>
      </c>
      <c r="BF10" s="136">
        <f t="shared" si="2"/>
        <v>45631</v>
      </c>
      <c r="BG10" s="136">
        <f t="shared" si="2"/>
        <v>45632</v>
      </c>
      <c r="BH10" s="136">
        <f t="shared" si="2"/>
        <v>45633</v>
      </c>
      <c r="BI10" s="136">
        <f t="shared" si="2"/>
        <v>45634</v>
      </c>
      <c r="BJ10" s="136">
        <f t="shared" si="2"/>
        <v>45635</v>
      </c>
      <c r="BK10" s="136">
        <f t="shared" si="2"/>
        <v>45636</v>
      </c>
      <c r="BL10" s="136">
        <f t="shared" si="2"/>
        <v>45637</v>
      </c>
      <c r="BM10" s="136">
        <f t="shared" si="2"/>
        <v>45638</v>
      </c>
      <c r="BN10" s="136">
        <f t="shared" si="2"/>
        <v>45639</v>
      </c>
      <c r="BO10" s="136">
        <f t="shared" si="2"/>
        <v>45640</v>
      </c>
      <c r="BP10" s="136">
        <f t="shared" si="2"/>
        <v>45641</v>
      </c>
      <c r="BQ10" s="136">
        <f t="shared" si="2"/>
        <v>45642</v>
      </c>
      <c r="BR10" s="136">
        <f t="shared" si="2"/>
        <v>45643</v>
      </c>
      <c r="BS10" s="136">
        <f t="shared" si="2"/>
        <v>45644</v>
      </c>
      <c r="BT10" s="136">
        <f t="shared" si="2"/>
        <v>45645</v>
      </c>
      <c r="BU10" s="136">
        <f t="shared" ref="BU10:CU10" si="3">BT10+1</f>
        <v>45646</v>
      </c>
      <c r="BV10" s="136">
        <f t="shared" si="3"/>
        <v>45647</v>
      </c>
      <c r="BW10" s="136">
        <f t="shared" si="3"/>
        <v>45648</v>
      </c>
      <c r="BX10" s="136">
        <f t="shared" si="3"/>
        <v>45649</v>
      </c>
      <c r="BY10" s="136">
        <f t="shared" si="3"/>
        <v>45650</v>
      </c>
      <c r="BZ10" s="136">
        <f t="shared" si="3"/>
        <v>45651</v>
      </c>
      <c r="CA10" s="136">
        <f t="shared" si="3"/>
        <v>45652</v>
      </c>
      <c r="CB10" s="136">
        <f t="shared" si="3"/>
        <v>45653</v>
      </c>
      <c r="CC10" s="136">
        <f t="shared" si="3"/>
        <v>45654</v>
      </c>
      <c r="CD10" s="136">
        <f t="shared" si="3"/>
        <v>45655</v>
      </c>
      <c r="CE10" s="136">
        <f t="shared" si="3"/>
        <v>45656</v>
      </c>
      <c r="CF10" s="136">
        <f t="shared" si="3"/>
        <v>45657</v>
      </c>
      <c r="CG10" s="136">
        <f t="shared" si="3"/>
        <v>45658</v>
      </c>
      <c r="CH10" s="136">
        <f t="shared" si="3"/>
        <v>45659</v>
      </c>
      <c r="CI10" s="136">
        <f t="shared" si="3"/>
        <v>45660</v>
      </c>
      <c r="CJ10" s="60">
        <f t="shared" si="3"/>
        <v>45661</v>
      </c>
      <c r="CK10" s="60">
        <f t="shared" si="3"/>
        <v>45662</v>
      </c>
      <c r="CL10" s="60">
        <f t="shared" si="3"/>
        <v>45663</v>
      </c>
      <c r="CM10" s="60">
        <f t="shared" si="3"/>
        <v>45664</v>
      </c>
      <c r="CN10" s="60">
        <f t="shared" si="3"/>
        <v>45665</v>
      </c>
      <c r="CO10" s="60">
        <f t="shared" si="3"/>
        <v>45666</v>
      </c>
      <c r="CP10" s="60">
        <f t="shared" si="3"/>
        <v>45667</v>
      </c>
      <c r="CQ10" s="60">
        <f t="shared" si="3"/>
        <v>45668</v>
      </c>
      <c r="CR10" s="60">
        <f t="shared" si="3"/>
        <v>45669</v>
      </c>
      <c r="CS10" s="60">
        <f t="shared" si="3"/>
        <v>45670</v>
      </c>
      <c r="CT10" s="60">
        <f t="shared" si="3"/>
        <v>45671</v>
      </c>
      <c r="CU10" s="60">
        <f t="shared" si="3"/>
        <v>45672</v>
      </c>
      <c r="CV10" s="61"/>
      <c r="CW10" s="61"/>
      <c r="CX10" s="63" t="s">
        <v>2</v>
      </c>
      <c r="CY10" s="63" t="s">
        <v>68</v>
      </c>
      <c r="CZ10" s="63" t="s">
        <v>1</v>
      </c>
      <c r="DA10" s="63" t="s">
        <v>70</v>
      </c>
      <c r="DB10" s="63" t="s">
        <v>71</v>
      </c>
      <c r="DC10" s="63" t="s">
        <v>63</v>
      </c>
      <c r="DD10" s="63" t="s">
        <v>12</v>
      </c>
      <c r="DE10" s="63" t="s">
        <v>72</v>
      </c>
      <c r="DF10" s="63" t="s">
        <v>100</v>
      </c>
      <c r="DG10" s="64" t="s">
        <v>14</v>
      </c>
      <c r="DH10" s="63" t="s">
        <v>11</v>
      </c>
      <c r="DJ10" s="135">
        <v>0.7</v>
      </c>
      <c r="DN10" s="63" t="s">
        <v>2</v>
      </c>
      <c r="DO10" s="63" t="s">
        <v>68</v>
      </c>
      <c r="DP10" s="63" t="s">
        <v>1</v>
      </c>
      <c r="DQ10" s="63" t="s">
        <v>70</v>
      </c>
      <c r="DR10" s="63" t="s">
        <v>71</v>
      </c>
      <c r="DS10" s="63" t="s">
        <v>63</v>
      </c>
      <c r="DT10" s="63" t="s">
        <v>12</v>
      </c>
      <c r="DU10" s="63" t="s">
        <v>72</v>
      </c>
      <c r="DV10" s="63" t="s">
        <v>100</v>
      </c>
      <c r="DW10" s="64" t="s">
        <v>14</v>
      </c>
      <c r="DX10" s="63" t="s">
        <v>11</v>
      </c>
      <c r="DZ10" s="135">
        <f>DJ10</f>
        <v>0.7</v>
      </c>
      <c r="EB10" s="63" t="s">
        <v>2</v>
      </c>
      <c r="EC10" s="63" t="s">
        <v>68</v>
      </c>
      <c r="ED10" s="63" t="s">
        <v>1</v>
      </c>
      <c r="EE10" s="63" t="s">
        <v>70</v>
      </c>
      <c r="EF10" s="63" t="s">
        <v>71</v>
      </c>
      <c r="EG10" s="63" t="s">
        <v>63</v>
      </c>
      <c r="EH10" s="63" t="s">
        <v>12</v>
      </c>
      <c r="EI10" s="63" t="s">
        <v>72</v>
      </c>
      <c r="EJ10" s="63" t="s">
        <v>100</v>
      </c>
      <c r="EK10" s="64" t="s">
        <v>14</v>
      </c>
      <c r="EL10" s="63" t="s">
        <v>11</v>
      </c>
      <c r="EN10" s="135">
        <f>DJ10</f>
        <v>0.7</v>
      </c>
    </row>
    <row r="11" spans="1:144" s="62" customFormat="1" ht="9.75" customHeight="1" x14ac:dyDescent="0.25">
      <c r="A11" s="65"/>
      <c r="B11" s="66"/>
      <c r="C11" s="66"/>
      <c r="D11" s="66"/>
      <c r="E11" s="67"/>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1"/>
      <c r="CW11" s="61"/>
      <c r="DG11" s="70"/>
      <c r="DW11" s="70"/>
      <c r="EK11" s="70"/>
    </row>
    <row r="12" spans="1:144" ht="27" customHeight="1" x14ac:dyDescent="0.25">
      <c r="A12" s="146">
        <v>1</v>
      </c>
      <c r="B12" s="147" t="str">
        <f>'TIMELINE spot'!B12</f>
        <v>AJUDANTE - Candeias</v>
      </c>
      <c r="C12" s="143"/>
      <c r="D12" s="73"/>
      <c r="E12" s="72" t="s">
        <v>144</v>
      </c>
      <c r="F12" s="75">
        <f>'TIMELINE spot'!F12</f>
        <v>4</v>
      </c>
      <c r="G12" s="75">
        <f>'TIMELINE spot'!G12</f>
        <v>4</v>
      </c>
      <c r="H12" s="75">
        <f>'TIMELINE spot'!H12</f>
        <v>4</v>
      </c>
      <c r="I12" s="75">
        <f>'TIMELINE spot'!I12</f>
        <v>4</v>
      </c>
      <c r="J12" s="75">
        <f>'TIMELINE spot'!J12</f>
        <v>4</v>
      </c>
      <c r="K12" s="75"/>
      <c r="L12" s="75"/>
      <c r="M12" s="75">
        <f>'TIMELINE spot'!M12</f>
        <v>4</v>
      </c>
      <c r="N12" s="75">
        <f>'TIMELINE spot'!N12</f>
        <v>4</v>
      </c>
      <c r="O12" s="75">
        <f>'TIMELINE spot'!O12</f>
        <v>4</v>
      </c>
      <c r="P12" s="75">
        <f>'TIMELINE spot'!P12</f>
        <v>4</v>
      </c>
      <c r="Q12" s="75">
        <f>'TIMELINE spot'!Q12</f>
        <v>4</v>
      </c>
      <c r="R12" s="75"/>
      <c r="S12" s="75"/>
      <c r="T12" s="75">
        <f>'TIMELINE spot'!T12</f>
        <v>4</v>
      </c>
      <c r="U12" s="75">
        <f>'TIMELINE spot'!U12</f>
        <v>4</v>
      </c>
      <c r="V12" s="75">
        <f>'TIMELINE spot'!V12</f>
        <v>4</v>
      </c>
      <c r="W12" s="75">
        <f>'TIMELINE spot'!W12</f>
        <v>4</v>
      </c>
      <c r="X12" s="75">
        <f>'TIMELINE spot'!X12</f>
        <v>4</v>
      </c>
      <c r="Y12" s="75"/>
      <c r="Z12" s="75"/>
      <c r="AA12" s="75">
        <f>'TIMELINE spot'!AA12</f>
        <v>4</v>
      </c>
      <c r="AB12" s="75">
        <f>'TIMELINE spot'!AB12</f>
        <v>4</v>
      </c>
      <c r="AC12" s="75">
        <f>'TIMELINE spot'!AC12</f>
        <v>4</v>
      </c>
      <c r="AD12" s="75">
        <f>'TIMELINE spot'!AD12</f>
        <v>4</v>
      </c>
      <c r="AE12" s="75">
        <f>'TIMELINE spot'!AE12</f>
        <v>4</v>
      </c>
      <c r="AF12" s="75"/>
      <c r="AG12" s="75"/>
      <c r="AH12" s="75">
        <f>'TIMELINE spot'!AH12</f>
        <v>4</v>
      </c>
      <c r="AI12" s="75">
        <f>'TIMELINE spot'!AI12</f>
        <v>4</v>
      </c>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6"/>
      <c r="BW12" s="76"/>
      <c r="BX12" s="75"/>
      <c r="BY12" s="75"/>
      <c r="BZ12" s="75"/>
      <c r="CA12" s="75"/>
      <c r="CB12" s="75"/>
      <c r="CC12" s="76"/>
      <c r="CD12" s="76"/>
      <c r="CE12" s="75"/>
      <c r="CF12" s="75"/>
      <c r="CG12" s="75"/>
      <c r="CH12" s="75"/>
      <c r="CI12" s="75"/>
      <c r="CJ12" s="76"/>
      <c r="CK12" s="76"/>
      <c r="CL12" s="75"/>
      <c r="CM12" s="75"/>
      <c r="CN12" s="75"/>
      <c r="CO12" s="75"/>
      <c r="CP12" s="75"/>
      <c r="CQ12" s="76"/>
      <c r="CR12" s="76"/>
      <c r="CS12" s="76"/>
      <c r="CT12" s="76"/>
      <c r="CU12" s="76"/>
      <c r="CV12" s="77"/>
      <c r="CX12" s="78">
        <f t="shared" ref="CX12:CY16" si="4">A12</f>
        <v>1</v>
      </c>
      <c r="CY12" s="79" t="str">
        <f t="shared" si="4"/>
        <v>AJUDANTE - Candeias</v>
      </c>
      <c r="CZ12" s="80" t="e">
        <f>#REF!</f>
        <v>#REF!</v>
      </c>
      <c r="DA12" s="78" t="s">
        <v>160</v>
      </c>
      <c r="DB12" s="78" t="s">
        <v>162</v>
      </c>
      <c r="DC12" s="81">
        <f>IFERROR(AVERAGE(F12:CU12),"0")</f>
        <v>4</v>
      </c>
      <c r="DD12" s="82">
        <v>22</v>
      </c>
      <c r="DE12" s="81">
        <f>DC12*DD12*8.8</f>
        <v>774.40000000000009</v>
      </c>
      <c r="DF12" s="83">
        <f>DJ12*$DJ$10</f>
        <v>73.009999999999991</v>
      </c>
      <c r="DG12" s="84">
        <v>1</v>
      </c>
      <c r="DH12" s="85">
        <f>DE12*DF12*DG12</f>
        <v>56538.944000000003</v>
      </c>
      <c r="DJ12" s="83">
        <f>'TIMELINE spot'!DJ12</f>
        <v>104.3</v>
      </c>
      <c r="DN12" s="78">
        <f>CX12</f>
        <v>1</v>
      </c>
      <c r="DO12" s="79" t="str">
        <f>CY12</f>
        <v>AJUDANTE - Candeias</v>
      </c>
      <c r="DP12" s="80" t="e">
        <f>#REF!</f>
        <v>#REF!</v>
      </c>
      <c r="DQ12" s="78" t="s">
        <v>135</v>
      </c>
      <c r="DR12" s="78" t="s">
        <v>135</v>
      </c>
      <c r="DS12" s="81"/>
      <c r="DT12" s="82"/>
      <c r="DU12" s="81">
        <f>DS12*DT12*2</f>
        <v>0</v>
      </c>
      <c r="DV12" s="83">
        <f>DZ12*$DJ$10</f>
        <v>73.009999999999991</v>
      </c>
      <c r="DW12" s="84">
        <v>1.6</v>
      </c>
      <c r="DX12" s="85">
        <f>DU12*DV12*DW12</f>
        <v>0</v>
      </c>
      <c r="DZ12" s="83">
        <f>DJ12</f>
        <v>104.3</v>
      </c>
      <c r="EB12" s="78">
        <f>DN12</f>
        <v>1</v>
      </c>
      <c r="EC12" s="78" t="str">
        <f>DO12</f>
        <v>AJUDANTE - Candeias</v>
      </c>
      <c r="ED12" s="80" t="e">
        <f>#REF!</f>
        <v>#REF!</v>
      </c>
      <c r="EE12" s="78" t="s">
        <v>135</v>
      </c>
      <c r="EF12" s="78" t="s">
        <v>135</v>
      </c>
      <c r="EG12" s="138"/>
      <c r="EH12" s="139"/>
      <c r="EI12" s="81">
        <f>EG12*EH12*10</f>
        <v>0</v>
      </c>
      <c r="EJ12" s="83">
        <f>EN12*$DJ$10</f>
        <v>73.009999999999991</v>
      </c>
      <c r="EK12" s="84">
        <v>1.8</v>
      </c>
      <c r="EL12" s="85">
        <f>EI12*EJ12*EK12</f>
        <v>0</v>
      </c>
      <c r="EN12" s="83">
        <f>DZ12</f>
        <v>104.3</v>
      </c>
    </row>
    <row r="13" spans="1:144" ht="27" customHeight="1" x14ac:dyDescent="0.25">
      <c r="A13" s="146">
        <v>2</v>
      </c>
      <c r="B13" s="147" t="str">
        <f>'TIMELINE spot'!B13</f>
        <v>PINTOR IND.  - Candeias</v>
      </c>
      <c r="C13" s="143"/>
      <c r="D13" s="73"/>
      <c r="E13" s="72" t="s">
        <v>144</v>
      </c>
      <c r="F13" s="75">
        <f>'TIMELINE spot'!F13</f>
        <v>4</v>
      </c>
      <c r="G13" s="75">
        <f>'TIMELINE spot'!G13</f>
        <v>4</v>
      </c>
      <c r="H13" s="75">
        <f>'TIMELINE spot'!H13</f>
        <v>4</v>
      </c>
      <c r="I13" s="75">
        <f>'TIMELINE spot'!I13</f>
        <v>4</v>
      </c>
      <c r="J13" s="75">
        <f>'TIMELINE spot'!J13</f>
        <v>4</v>
      </c>
      <c r="K13" s="75"/>
      <c r="L13" s="75"/>
      <c r="M13" s="75">
        <f>'TIMELINE spot'!M13</f>
        <v>4</v>
      </c>
      <c r="N13" s="75">
        <f>'TIMELINE spot'!N13</f>
        <v>4</v>
      </c>
      <c r="O13" s="75">
        <f>'TIMELINE spot'!O13</f>
        <v>4</v>
      </c>
      <c r="P13" s="75">
        <f>'TIMELINE spot'!P13</f>
        <v>4</v>
      </c>
      <c r="Q13" s="75">
        <f>'TIMELINE spot'!Q13</f>
        <v>4</v>
      </c>
      <c r="R13" s="75"/>
      <c r="S13" s="75"/>
      <c r="T13" s="75">
        <f>'TIMELINE spot'!T13</f>
        <v>4</v>
      </c>
      <c r="U13" s="75">
        <f>'TIMELINE spot'!U13</f>
        <v>4</v>
      </c>
      <c r="V13" s="75">
        <f>'TIMELINE spot'!V13</f>
        <v>4</v>
      </c>
      <c r="W13" s="75">
        <f>'TIMELINE spot'!W13</f>
        <v>4</v>
      </c>
      <c r="X13" s="75">
        <f>'TIMELINE spot'!X13</f>
        <v>4</v>
      </c>
      <c r="Y13" s="75"/>
      <c r="Z13" s="75"/>
      <c r="AA13" s="75">
        <f>'TIMELINE spot'!AA13</f>
        <v>4</v>
      </c>
      <c r="AB13" s="75">
        <f>'TIMELINE spot'!AB13</f>
        <v>4</v>
      </c>
      <c r="AC13" s="75">
        <f>'TIMELINE spot'!AC13</f>
        <v>4</v>
      </c>
      <c r="AD13" s="75">
        <f>'TIMELINE spot'!AD13</f>
        <v>4</v>
      </c>
      <c r="AE13" s="75">
        <f>'TIMELINE spot'!AE13</f>
        <v>4</v>
      </c>
      <c r="AF13" s="75"/>
      <c r="AG13" s="75"/>
      <c r="AH13" s="75">
        <f>'TIMELINE spot'!AH13</f>
        <v>4</v>
      </c>
      <c r="AI13" s="75">
        <f>'TIMELINE spot'!AI13</f>
        <v>4</v>
      </c>
      <c r="AJ13" s="75"/>
      <c r="AK13" s="75"/>
      <c r="AL13" s="75"/>
      <c r="AM13" s="75"/>
      <c r="AN13" s="75"/>
      <c r="AO13" s="75"/>
      <c r="AP13" s="75"/>
      <c r="AQ13" s="75"/>
      <c r="AR13" s="75"/>
      <c r="AS13" s="75"/>
      <c r="AT13" s="75"/>
      <c r="AU13" s="75"/>
      <c r="AV13" s="75"/>
      <c r="AW13" s="75"/>
      <c r="AX13" s="75"/>
      <c r="AY13" s="75"/>
      <c r="AZ13" s="75"/>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7"/>
      <c r="CX13" s="78">
        <f t="shared" si="4"/>
        <v>2</v>
      </c>
      <c r="CY13" s="79" t="str">
        <f t="shared" si="4"/>
        <v>PINTOR IND.  - Candeias</v>
      </c>
      <c r="CZ13" s="80" t="e">
        <f>#REF!</f>
        <v>#REF!</v>
      </c>
      <c r="DA13" s="78" t="s">
        <v>160</v>
      </c>
      <c r="DB13" s="78" t="s">
        <v>162</v>
      </c>
      <c r="DC13" s="81">
        <f t="shared" ref="DC13:DC16" si="5">IFERROR(AVERAGE(F13:CU13),"0")</f>
        <v>4</v>
      </c>
      <c r="DD13" s="82">
        <v>22</v>
      </c>
      <c r="DE13" s="81">
        <f t="shared" ref="DE13:DE16" si="6">DC13*DD13*8.8</f>
        <v>774.40000000000009</v>
      </c>
      <c r="DF13" s="83">
        <f t="shared" ref="DF13" si="7">DJ13*$DJ$10</f>
        <v>103.25699999999999</v>
      </c>
      <c r="DG13" s="84">
        <v>1</v>
      </c>
      <c r="DH13" s="85">
        <f>DE13*DF13*DG13</f>
        <v>79962.220799999996</v>
      </c>
      <c r="DJ13" s="83">
        <f>'TIMELINE spot'!DJ13</f>
        <v>147.51</v>
      </c>
      <c r="DN13" s="78">
        <f t="shared" ref="DN13:DO15" si="8">CX13</f>
        <v>2</v>
      </c>
      <c r="DO13" s="79" t="str">
        <f t="shared" si="8"/>
        <v>PINTOR IND.  - Candeias</v>
      </c>
      <c r="DP13" s="80" t="e">
        <f>#REF!</f>
        <v>#REF!</v>
      </c>
      <c r="DQ13" s="78" t="s">
        <v>135</v>
      </c>
      <c r="DR13" s="78" t="s">
        <v>135</v>
      </c>
      <c r="DS13" s="81"/>
      <c r="DT13" s="82"/>
      <c r="DU13" s="81">
        <f t="shared" ref="DU13:DU15" si="9">DS13*DT13*2</f>
        <v>0</v>
      </c>
      <c r="DV13" s="83">
        <f t="shared" ref="DV13" si="10">DZ13*$DJ$10</f>
        <v>103.25699999999999</v>
      </c>
      <c r="DW13" s="84">
        <v>1.6</v>
      </c>
      <c r="DX13" s="85">
        <f>DU13*DV13*DW13</f>
        <v>0</v>
      </c>
      <c r="DZ13" s="83">
        <f t="shared" ref="DZ13:DZ15" si="11">DJ13</f>
        <v>147.51</v>
      </c>
      <c r="EB13" s="78">
        <f t="shared" ref="EB13:EC15" si="12">DN13</f>
        <v>2</v>
      </c>
      <c r="EC13" s="78" t="str">
        <f t="shared" si="12"/>
        <v>PINTOR IND.  - Candeias</v>
      </c>
      <c r="ED13" s="80" t="e">
        <f>#REF!</f>
        <v>#REF!</v>
      </c>
      <c r="EE13" s="78" t="s">
        <v>135</v>
      </c>
      <c r="EF13" s="78" t="s">
        <v>135</v>
      </c>
      <c r="EG13" s="138"/>
      <c r="EH13" s="139"/>
      <c r="EI13" s="81">
        <f t="shared" ref="EI13:EI15" si="13">EG13*EH13*10</f>
        <v>0</v>
      </c>
      <c r="EJ13" s="83">
        <f>EN13*$DJ$10</f>
        <v>103.25699999999999</v>
      </c>
      <c r="EK13" s="84">
        <v>1.8</v>
      </c>
      <c r="EL13" s="85">
        <f t="shared" ref="EL13:EL16" si="14">EI13*EJ13*EK13</f>
        <v>0</v>
      </c>
      <c r="EN13" s="83">
        <f t="shared" ref="EN13:EN15" si="15">DZ13</f>
        <v>147.51</v>
      </c>
    </row>
    <row r="14" spans="1:144" ht="27" customHeight="1" x14ac:dyDescent="0.25">
      <c r="A14" s="146">
        <v>3</v>
      </c>
      <c r="B14" s="147" t="str">
        <f>'TIMELINE spot'!B14</f>
        <v>AJUDANTE - Catu</v>
      </c>
      <c r="C14" s="143"/>
      <c r="D14" s="73"/>
      <c r="E14" s="72" t="s">
        <v>144</v>
      </c>
      <c r="F14" s="75">
        <f>'TIMELINE spot'!F14</f>
        <v>2</v>
      </c>
      <c r="G14" s="75">
        <f>'TIMELINE spot'!G14</f>
        <v>2</v>
      </c>
      <c r="H14" s="75">
        <f>'TIMELINE spot'!H14</f>
        <v>2</v>
      </c>
      <c r="I14" s="75">
        <f>'TIMELINE spot'!I14</f>
        <v>2</v>
      </c>
      <c r="J14" s="75">
        <f>'TIMELINE spot'!J14</f>
        <v>2</v>
      </c>
      <c r="K14" s="75"/>
      <c r="L14" s="75"/>
      <c r="M14" s="75">
        <f>'TIMELINE spot'!M14</f>
        <v>2</v>
      </c>
      <c r="N14" s="75">
        <f>'TIMELINE spot'!N14</f>
        <v>2</v>
      </c>
      <c r="O14" s="75">
        <f>'TIMELINE spot'!O14</f>
        <v>2</v>
      </c>
      <c r="P14" s="75">
        <f>'TIMELINE spot'!P14</f>
        <v>2</v>
      </c>
      <c r="Q14" s="75">
        <f>'TIMELINE spot'!Q14</f>
        <v>2</v>
      </c>
      <c r="R14" s="75"/>
      <c r="S14" s="75"/>
      <c r="T14" s="75">
        <f>'TIMELINE spot'!T14</f>
        <v>2</v>
      </c>
      <c r="U14" s="75">
        <f>'TIMELINE spot'!U14</f>
        <v>2</v>
      </c>
      <c r="V14" s="75">
        <f>'TIMELINE spot'!V14</f>
        <v>2</v>
      </c>
      <c r="W14" s="75">
        <f>'TIMELINE spot'!W14</f>
        <v>2</v>
      </c>
      <c r="X14" s="75">
        <f>'TIMELINE spot'!X14</f>
        <v>2</v>
      </c>
      <c r="Y14" s="75"/>
      <c r="Z14" s="75"/>
      <c r="AA14" s="75">
        <f>'TIMELINE spot'!AA14</f>
        <v>2</v>
      </c>
      <c r="AB14" s="75">
        <f>'TIMELINE spot'!AB14</f>
        <v>2</v>
      </c>
      <c r="AC14" s="75">
        <f>'TIMELINE spot'!AC14</f>
        <v>2</v>
      </c>
      <c r="AD14" s="75">
        <f>'TIMELINE spot'!AD14</f>
        <v>2</v>
      </c>
      <c r="AE14" s="75">
        <f>'TIMELINE spot'!AE14</f>
        <v>2</v>
      </c>
      <c r="AF14" s="75"/>
      <c r="AG14" s="75"/>
      <c r="AH14" s="75">
        <f>'TIMELINE spot'!AH14</f>
        <v>2</v>
      </c>
      <c r="AI14" s="75">
        <f>'TIMELINE spot'!AI14</f>
        <v>2</v>
      </c>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6"/>
      <c r="BW14" s="76"/>
      <c r="BX14" s="75"/>
      <c r="BY14" s="75"/>
      <c r="BZ14" s="75"/>
      <c r="CA14" s="75"/>
      <c r="CB14" s="75"/>
      <c r="CC14" s="76"/>
      <c r="CD14" s="76"/>
      <c r="CE14" s="75"/>
      <c r="CF14" s="75"/>
      <c r="CG14" s="75"/>
      <c r="CH14" s="75"/>
      <c r="CI14" s="75"/>
      <c r="CJ14" s="76"/>
      <c r="CK14" s="76"/>
      <c r="CL14" s="75"/>
      <c r="CM14" s="75"/>
      <c r="CN14" s="75"/>
      <c r="CO14" s="75"/>
      <c r="CP14" s="75"/>
      <c r="CQ14" s="76"/>
      <c r="CR14" s="76"/>
      <c r="CS14" s="76"/>
      <c r="CT14" s="76"/>
      <c r="CU14" s="76"/>
      <c r="CV14" s="77"/>
      <c r="CX14" s="78">
        <f t="shared" si="4"/>
        <v>3</v>
      </c>
      <c r="CY14" s="79" t="str">
        <f t="shared" si="4"/>
        <v>AJUDANTE - Catu</v>
      </c>
      <c r="CZ14" s="80"/>
      <c r="DA14" s="78" t="s">
        <v>160</v>
      </c>
      <c r="DB14" s="78" t="s">
        <v>162</v>
      </c>
      <c r="DC14" s="81">
        <f t="shared" si="5"/>
        <v>2</v>
      </c>
      <c r="DD14" s="82">
        <v>22</v>
      </c>
      <c r="DE14" s="81">
        <f t="shared" si="6"/>
        <v>387.20000000000005</v>
      </c>
      <c r="DF14" s="83">
        <f>DJ14*$DJ$10</f>
        <v>73.009999999999991</v>
      </c>
      <c r="DG14" s="84">
        <v>1</v>
      </c>
      <c r="DH14" s="85">
        <f t="shared" ref="DH14:DH16" si="16">DE14*DF14*DG14</f>
        <v>28269.472000000002</v>
      </c>
      <c r="DJ14" s="83">
        <f>'TIMELINE spot'!DJ14</f>
        <v>104.3</v>
      </c>
      <c r="DN14" s="78">
        <f t="shared" si="8"/>
        <v>3</v>
      </c>
      <c r="DO14" s="79" t="str">
        <f t="shared" si="8"/>
        <v>AJUDANTE - Catu</v>
      </c>
      <c r="DP14" s="80"/>
      <c r="DQ14" s="78" t="s">
        <v>135</v>
      </c>
      <c r="DR14" s="78" t="s">
        <v>135</v>
      </c>
      <c r="DS14" s="81"/>
      <c r="DT14" s="82"/>
      <c r="DU14" s="81">
        <f t="shared" si="9"/>
        <v>0</v>
      </c>
      <c r="DV14" s="83">
        <f>DZ14*$DJ$10</f>
        <v>73.009999999999991</v>
      </c>
      <c r="DW14" s="84">
        <v>1.6</v>
      </c>
      <c r="DX14" s="85">
        <f t="shared" ref="DX14:DX16" si="17">DU14*DV14*DW14</f>
        <v>0</v>
      </c>
      <c r="DZ14" s="83">
        <f t="shared" si="11"/>
        <v>104.3</v>
      </c>
      <c r="EB14" s="78">
        <f t="shared" si="12"/>
        <v>3</v>
      </c>
      <c r="EC14" s="78" t="str">
        <f t="shared" si="12"/>
        <v>AJUDANTE - Catu</v>
      </c>
      <c r="ED14" s="80" t="e">
        <f>#REF!</f>
        <v>#REF!</v>
      </c>
      <c r="EE14" s="78" t="s">
        <v>135</v>
      </c>
      <c r="EF14" s="78" t="s">
        <v>135</v>
      </c>
      <c r="EG14" s="138"/>
      <c r="EH14" s="139"/>
      <c r="EI14" s="81">
        <f t="shared" si="13"/>
        <v>0</v>
      </c>
      <c r="EJ14" s="83">
        <f t="shared" ref="EJ14" si="18">EN14*$DJ$10</f>
        <v>73.009999999999991</v>
      </c>
      <c r="EK14" s="84">
        <v>1.8</v>
      </c>
      <c r="EL14" s="85">
        <f t="shared" si="14"/>
        <v>0</v>
      </c>
      <c r="EN14" s="83">
        <f t="shared" si="15"/>
        <v>104.3</v>
      </c>
    </row>
    <row r="15" spans="1:144" ht="27" customHeight="1" x14ac:dyDescent="0.25">
      <c r="A15" s="146">
        <v>4</v>
      </c>
      <c r="B15" s="147" t="str">
        <f>'TIMELINE spot'!B15</f>
        <v>PINTOR IND.  - Catu</v>
      </c>
      <c r="C15" s="143"/>
      <c r="D15" s="73"/>
      <c r="E15" s="72" t="s">
        <v>144</v>
      </c>
      <c r="F15" s="75">
        <f>'TIMELINE spot'!F15</f>
        <v>2</v>
      </c>
      <c r="G15" s="75">
        <f>'TIMELINE spot'!G15</f>
        <v>2</v>
      </c>
      <c r="H15" s="75">
        <f>'TIMELINE spot'!H15</f>
        <v>2</v>
      </c>
      <c r="I15" s="75">
        <f>'TIMELINE spot'!I15</f>
        <v>2</v>
      </c>
      <c r="J15" s="75">
        <f>'TIMELINE spot'!J15</f>
        <v>2</v>
      </c>
      <c r="K15" s="75"/>
      <c r="L15" s="75"/>
      <c r="M15" s="75">
        <f>'TIMELINE spot'!M15</f>
        <v>2</v>
      </c>
      <c r="N15" s="75">
        <f>'TIMELINE spot'!N15</f>
        <v>2</v>
      </c>
      <c r="O15" s="75">
        <f>'TIMELINE spot'!O15</f>
        <v>2</v>
      </c>
      <c r="P15" s="75">
        <f>'TIMELINE spot'!P15</f>
        <v>2</v>
      </c>
      <c r="Q15" s="75">
        <f>'TIMELINE spot'!Q15</f>
        <v>2</v>
      </c>
      <c r="R15" s="75"/>
      <c r="S15" s="75"/>
      <c r="T15" s="75">
        <f>'TIMELINE spot'!T15</f>
        <v>2</v>
      </c>
      <c r="U15" s="75">
        <f>'TIMELINE spot'!U15</f>
        <v>2</v>
      </c>
      <c r="V15" s="75">
        <f>'TIMELINE spot'!V15</f>
        <v>2</v>
      </c>
      <c r="W15" s="75">
        <f>'TIMELINE spot'!W15</f>
        <v>2</v>
      </c>
      <c r="X15" s="75">
        <f>'TIMELINE spot'!X15</f>
        <v>2</v>
      </c>
      <c r="Y15" s="75"/>
      <c r="Z15" s="75"/>
      <c r="AA15" s="75">
        <f>'TIMELINE spot'!AA15</f>
        <v>2</v>
      </c>
      <c r="AB15" s="75">
        <f>'TIMELINE spot'!AB15</f>
        <v>2</v>
      </c>
      <c r="AC15" s="75">
        <f>'TIMELINE spot'!AC15</f>
        <v>2</v>
      </c>
      <c r="AD15" s="75">
        <f>'TIMELINE spot'!AD15</f>
        <v>2</v>
      </c>
      <c r="AE15" s="75">
        <f>'TIMELINE spot'!AE15</f>
        <v>2</v>
      </c>
      <c r="AF15" s="75"/>
      <c r="AG15" s="75"/>
      <c r="AH15" s="75">
        <f>'TIMELINE spot'!AH15</f>
        <v>2</v>
      </c>
      <c r="AI15" s="75">
        <f>'TIMELINE spot'!AI15</f>
        <v>2</v>
      </c>
      <c r="AJ15" s="75"/>
      <c r="AK15" s="75"/>
      <c r="AL15" s="75"/>
      <c r="AM15" s="75"/>
      <c r="AN15" s="75"/>
      <c r="AO15" s="75"/>
      <c r="AP15" s="75"/>
      <c r="AQ15" s="75"/>
      <c r="AR15" s="75"/>
      <c r="AS15" s="75"/>
      <c r="AT15" s="75"/>
      <c r="AU15" s="75"/>
      <c r="AV15" s="75"/>
      <c r="AW15" s="75"/>
      <c r="AX15" s="75"/>
      <c r="AY15" s="75"/>
      <c r="AZ15" s="75"/>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7"/>
      <c r="CX15" s="78">
        <f t="shared" si="4"/>
        <v>4</v>
      </c>
      <c r="CY15" s="79" t="str">
        <f t="shared" si="4"/>
        <v>PINTOR IND.  - Catu</v>
      </c>
      <c r="CZ15" s="80"/>
      <c r="DA15" s="78" t="s">
        <v>160</v>
      </c>
      <c r="DB15" s="78" t="s">
        <v>162</v>
      </c>
      <c r="DC15" s="81">
        <f t="shared" si="5"/>
        <v>2</v>
      </c>
      <c r="DD15" s="82">
        <v>22</v>
      </c>
      <c r="DE15" s="81">
        <f t="shared" si="6"/>
        <v>387.20000000000005</v>
      </c>
      <c r="DF15" s="83">
        <f>DJ15*$DJ$10</f>
        <v>103.25699999999999</v>
      </c>
      <c r="DG15" s="84">
        <v>1</v>
      </c>
      <c r="DH15" s="85">
        <f t="shared" si="16"/>
        <v>39981.110399999998</v>
      </c>
      <c r="DJ15" s="83">
        <f>'TIMELINE spot'!DJ15</f>
        <v>147.51</v>
      </c>
      <c r="DN15" s="78">
        <f t="shared" si="8"/>
        <v>4</v>
      </c>
      <c r="DO15" s="79" t="str">
        <f t="shared" si="8"/>
        <v>PINTOR IND.  - Catu</v>
      </c>
      <c r="DP15" s="80"/>
      <c r="DQ15" s="78" t="s">
        <v>135</v>
      </c>
      <c r="DR15" s="78" t="s">
        <v>135</v>
      </c>
      <c r="DS15" s="81"/>
      <c r="DT15" s="82"/>
      <c r="DU15" s="81">
        <f t="shared" si="9"/>
        <v>0</v>
      </c>
      <c r="DV15" s="83">
        <f>DZ15*$DJ$10</f>
        <v>103.25699999999999</v>
      </c>
      <c r="DW15" s="84">
        <v>1.6</v>
      </c>
      <c r="DX15" s="85">
        <f t="shared" si="17"/>
        <v>0</v>
      </c>
      <c r="DZ15" s="83">
        <f t="shared" si="11"/>
        <v>147.51</v>
      </c>
      <c r="EB15" s="78">
        <f t="shared" si="12"/>
        <v>4</v>
      </c>
      <c r="EC15" s="78" t="str">
        <f t="shared" si="12"/>
        <v>PINTOR IND.  - Catu</v>
      </c>
      <c r="ED15" s="80" t="e">
        <f>#REF!</f>
        <v>#REF!</v>
      </c>
      <c r="EE15" s="78" t="s">
        <v>135</v>
      </c>
      <c r="EF15" s="78" t="s">
        <v>135</v>
      </c>
      <c r="EG15" s="138"/>
      <c r="EH15" s="139"/>
      <c r="EI15" s="81">
        <f t="shared" si="13"/>
        <v>0</v>
      </c>
      <c r="EJ15" s="83">
        <f>EN15*$DJ$10</f>
        <v>103.25699999999999</v>
      </c>
      <c r="EK15" s="84">
        <v>1.8</v>
      </c>
      <c r="EL15" s="85">
        <f t="shared" si="14"/>
        <v>0</v>
      </c>
      <c r="EN15" s="83">
        <f t="shared" si="15"/>
        <v>147.51</v>
      </c>
    </row>
    <row r="16" spans="1:144" ht="27" customHeight="1" x14ac:dyDescent="0.25">
      <c r="A16" s="146">
        <v>5</v>
      </c>
      <c r="B16" s="147" t="str">
        <f>'TIMELINE spot'!B16</f>
        <v>ENCARREGADO - Geral</v>
      </c>
      <c r="C16" s="137"/>
      <c r="D16" s="73"/>
      <c r="E16" s="74"/>
      <c r="F16" s="75">
        <f>'TIMELINE spot'!F16</f>
        <v>1</v>
      </c>
      <c r="G16" s="75">
        <f>'TIMELINE spot'!G16</f>
        <v>1</v>
      </c>
      <c r="H16" s="75">
        <f>'TIMELINE spot'!H16</f>
        <v>1</v>
      </c>
      <c r="I16" s="75">
        <f>'TIMELINE spot'!I16</f>
        <v>1</v>
      </c>
      <c r="J16" s="75">
        <f>'TIMELINE spot'!J16</f>
        <v>1</v>
      </c>
      <c r="K16" s="75"/>
      <c r="L16" s="75"/>
      <c r="M16" s="75">
        <f>'TIMELINE spot'!M16</f>
        <v>1</v>
      </c>
      <c r="N16" s="75">
        <f>'TIMELINE spot'!N16</f>
        <v>1</v>
      </c>
      <c r="O16" s="75">
        <f>'TIMELINE spot'!O16</f>
        <v>1</v>
      </c>
      <c r="P16" s="75">
        <f>'TIMELINE spot'!P16</f>
        <v>1</v>
      </c>
      <c r="Q16" s="75">
        <f>'TIMELINE spot'!Q16</f>
        <v>1</v>
      </c>
      <c r="R16" s="75"/>
      <c r="S16" s="75"/>
      <c r="T16" s="75">
        <f>'TIMELINE spot'!T16</f>
        <v>1</v>
      </c>
      <c r="U16" s="75">
        <f>'TIMELINE spot'!U16</f>
        <v>1</v>
      </c>
      <c r="V16" s="75">
        <f>'TIMELINE spot'!V16</f>
        <v>1</v>
      </c>
      <c r="W16" s="75">
        <f>'TIMELINE spot'!W16</f>
        <v>1</v>
      </c>
      <c r="X16" s="75">
        <f>'TIMELINE spot'!X16</f>
        <v>1</v>
      </c>
      <c r="Y16" s="75"/>
      <c r="Z16" s="75"/>
      <c r="AA16" s="75">
        <f>'TIMELINE spot'!AA16</f>
        <v>1</v>
      </c>
      <c r="AB16" s="75">
        <f>'TIMELINE spot'!AB16</f>
        <v>1</v>
      </c>
      <c r="AC16" s="75">
        <f>'TIMELINE spot'!AC16</f>
        <v>1</v>
      </c>
      <c r="AD16" s="75">
        <f>'TIMELINE spot'!AD16</f>
        <v>1</v>
      </c>
      <c r="AE16" s="75">
        <f>'TIMELINE spot'!AE16</f>
        <v>1</v>
      </c>
      <c r="AF16" s="75"/>
      <c r="AG16" s="75"/>
      <c r="AH16" s="75">
        <f>'TIMELINE spot'!AH16</f>
        <v>1</v>
      </c>
      <c r="AI16" s="75">
        <f>'TIMELINE spot'!AI16</f>
        <v>1</v>
      </c>
      <c r="AJ16" s="75"/>
      <c r="AK16" s="75"/>
      <c r="AL16" s="75"/>
      <c r="AM16" s="75"/>
      <c r="AN16" s="75"/>
      <c r="AO16" s="75"/>
      <c r="AP16" s="75"/>
      <c r="AQ16" s="75"/>
      <c r="AR16" s="75"/>
      <c r="AS16" s="75"/>
      <c r="AT16" s="75"/>
      <c r="AU16" s="75"/>
      <c r="AV16" s="75"/>
      <c r="AW16" s="75"/>
      <c r="AX16" s="75"/>
      <c r="AY16" s="75"/>
      <c r="AZ16" s="75"/>
      <c r="BA16" s="76"/>
      <c r="BB16" s="76"/>
      <c r="BC16" s="75"/>
      <c r="BD16" s="75"/>
      <c r="BE16" s="75"/>
      <c r="BF16" s="75"/>
      <c r="BG16" s="75"/>
      <c r="BH16" s="76"/>
      <c r="BI16" s="76"/>
      <c r="BJ16" s="75"/>
      <c r="BK16" s="75"/>
      <c r="BL16" s="75"/>
      <c r="BM16" s="75"/>
      <c r="BN16" s="75"/>
      <c r="BO16" s="76"/>
      <c r="BP16" s="76"/>
      <c r="BQ16" s="75"/>
      <c r="BR16" s="75"/>
      <c r="BS16" s="75"/>
      <c r="BT16" s="75"/>
      <c r="BU16" s="75"/>
      <c r="BV16" s="76"/>
      <c r="BW16" s="76"/>
      <c r="BX16" s="75"/>
      <c r="BY16" s="75"/>
      <c r="BZ16" s="75"/>
      <c r="CA16" s="75"/>
      <c r="CB16" s="75"/>
      <c r="CC16" s="76"/>
      <c r="CD16" s="76"/>
      <c r="CE16" s="75"/>
      <c r="CF16" s="75"/>
      <c r="CG16" s="75"/>
      <c r="CH16" s="75"/>
      <c r="CI16" s="75"/>
      <c r="CJ16" s="76"/>
      <c r="CK16" s="76"/>
      <c r="CL16" s="76"/>
      <c r="CM16" s="76"/>
      <c r="CN16" s="76"/>
      <c r="CO16" s="76"/>
      <c r="CP16" s="76"/>
      <c r="CQ16" s="76"/>
      <c r="CR16" s="76"/>
      <c r="CS16" s="76"/>
      <c r="CT16" s="76"/>
      <c r="CU16" s="76"/>
      <c r="CV16" s="77"/>
      <c r="CX16" s="78">
        <f>A16</f>
        <v>5</v>
      </c>
      <c r="CY16" s="79" t="str">
        <f t="shared" si="4"/>
        <v>ENCARREGADO - Geral</v>
      </c>
      <c r="CZ16" s="80" t="e">
        <f>#REF!</f>
        <v>#REF!</v>
      </c>
      <c r="DA16" s="78" t="s">
        <v>160</v>
      </c>
      <c r="DB16" s="78" t="s">
        <v>162</v>
      </c>
      <c r="DC16" s="81">
        <f t="shared" si="5"/>
        <v>1</v>
      </c>
      <c r="DD16" s="82">
        <v>22</v>
      </c>
      <c r="DE16" s="81">
        <f t="shared" si="6"/>
        <v>193.60000000000002</v>
      </c>
      <c r="DF16" s="83">
        <f>DJ16*$DJ$10</f>
        <v>135.83149999999998</v>
      </c>
      <c r="DG16" s="87">
        <v>1</v>
      </c>
      <c r="DH16" s="85">
        <f t="shared" si="16"/>
        <v>26296.9784</v>
      </c>
      <c r="DJ16" s="83">
        <f>'TIMELINE spot'!DJ16</f>
        <v>194.04499999999999</v>
      </c>
      <c r="DN16" s="78">
        <f t="shared" ref="DN16" si="19">P16</f>
        <v>1</v>
      </c>
      <c r="DO16" s="79">
        <f t="shared" ref="DO16" si="20">U16</f>
        <v>1</v>
      </c>
      <c r="DP16" s="80" t="e">
        <f>#REF!</f>
        <v>#REF!</v>
      </c>
      <c r="DQ16" s="78" t="s">
        <v>135</v>
      </c>
      <c r="DR16" s="86" t="s">
        <v>136</v>
      </c>
      <c r="DS16" s="81" t="str">
        <f t="shared" ref="DS16" si="21">IFERROR(AVERAGE(V16:DK16),"0")</f>
        <v>0</v>
      </c>
      <c r="DT16" s="82" t="str">
        <f t="shared" ref="DT16" si="22">IFERROR(SUM(V16:DK16)/DS16,"0")</f>
        <v>0</v>
      </c>
      <c r="DU16" s="81">
        <f t="shared" ref="DU16" si="23">DS16*DT16*8.8</f>
        <v>0</v>
      </c>
      <c r="DV16" s="83">
        <f>DZ16*$DJ$10</f>
        <v>108.5</v>
      </c>
      <c r="DW16" s="87">
        <v>1</v>
      </c>
      <c r="DX16" s="85">
        <f t="shared" si="17"/>
        <v>0</v>
      </c>
      <c r="DZ16" s="83">
        <v>155</v>
      </c>
      <c r="EB16" s="78">
        <f t="shared" ref="EB16" si="24">AD16</f>
        <v>1</v>
      </c>
      <c r="EC16" s="79">
        <f t="shared" ref="EC16" si="25">AI16</f>
        <v>1</v>
      </c>
      <c r="ED16" s="80" t="e">
        <f>#REF!</f>
        <v>#REF!</v>
      </c>
      <c r="EE16" s="78" t="s">
        <v>135</v>
      </c>
      <c r="EF16" s="86" t="s">
        <v>136</v>
      </c>
      <c r="EG16" s="81" t="str">
        <f t="shared" ref="EG16" si="26">IFERROR(AVERAGE(AJ16:DY16),"0")</f>
        <v>0</v>
      </c>
      <c r="EH16" s="82" t="str">
        <f t="shared" ref="EH16" si="27">IFERROR(SUM(AJ16:DY16)/EG16,"0")</f>
        <v>0</v>
      </c>
      <c r="EI16" s="81">
        <f t="shared" ref="EI16" si="28">EG16*EH16*8.8</f>
        <v>0</v>
      </c>
      <c r="EJ16" s="83">
        <f t="shared" ref="EJ16" si="29">EN16*$DJ$10</f>
        <v>108.5</v>
      </c>
      <c r="EK16" s="87">
        <v>1</v>
      </c>
      <c r="EL16" s="85">
        <f t="shared" si="14"/>
        <v>0</v>
      </c>
      <c r="EN16" s="83">
        <v>155</v>
      </c>
    </row>
    <row r="17" spans="1:142" ht="40.35" customHeight="1" x14ac:dyDescent="0.35">
      <c r="A17" s="88"/>
      <c r="B17" s="89"/>
      <c r="C17" s="89"/>
      <c r="D17" s="89"/>
      <c r="E17" s="90" t="s">
        <v>141</v>
      </c>
      <c r="F17" s="91">
        <f>SUM(F12:F16)</f>
        <v>13</v>
      </c>
      <c r="G17" s="91">
        <f t="shared" ref="G17:AI17" si="30">SUM(G12:G16)</f>
        <v>13</v>
      </c>
      <c r="H17" s="91">
        <f t="shared" si="30"/>
        <v>13</v>
      </c>
      <c r="I17" s="91">
        <f t="shared" si="30"/>
        <v>13</v>
      </c>
      <c r="J17" s="91">
        <f t="shared" si="30"/>
        <v>13</v>
      </c>
      <c r="K17" s="91">
        <f t="shared" si="30"/>
        <v>0</v>
      </c>
      <c r="L17" s="91">
        <f t="shared" si="30"/>
        <v>0</v>
      </c>
      <c r="M17" s="91">
        <f t="shared" si="30"/>
        <v>13</v>
      </c>
      <c r="N17" s="91">
        <f t="shared" si="30"/>
        <v>13</v>
      </c>
      <c r="O17" s="91">
        <f t="shared" si="30"/>
        <v>13</v>
      </c>
      <c r="P17" s="91">
        <f t="shared" si="30"/>
        <v>13</v>
      </c>
      <c r="Q17" s="91">
        <f t="shared" si="30"/>
        <v>13</v>
      </c>
      <c r="R17" s="91">
        <f t="shared" si="30"/>
        <v>0</v>
      </c>
      <c r="S17" s="91">
        <f t="shared" si="30"/>
        <v>0</v>
      </c>
      <c r="T17" s="91">
        <f t="shared" si="30"/>
        <v>13</v>
      </c>
      <c r="U17" s="91">
        <f t="shared" si="30"/>
        <v>13</v>
      </c>
      <c r="V17" s="91">
        <f t="shared" si="30"/>
        <v>13</v>
      </c>
      <c r="W17" s="91">
        <f t="shared" si="30"/>
        <v>13</v>
      </c>
      <c r="X17" s="91">
        <f t="shared" si="30"/>
        <v>13</v>
      </c>
      <c r="Y17" s="91">
        <f t="shared" si="30"/>
        <v>0</v>
      </c>
      <c r="Z17" s="91">
        <f t="shared" si="30"/>
        <v>0</v>
      </c>
      <c r="AA17" s="91">
        <f t="shared" si="30"/>
        <v>13</v>
      </c>
      <c r="AB17" s="91">
        <f t="shared" si="30"/>
        <v>13</v>
      </c>
      <c r="AC17" s="91">
        <f t="shared" si="30"/>
        <v>13</v>
      </c>
      <c r="AD17" s="91">
        <f t="shared" si="30"/>
        <v>13</v>
      </c>
      <c r="AE17" s="91">
        <f t="shared" si="30"/>
        <v>13</v>
      </c>
      <c r="AF17" s="91">
        <f t="shared" si="30"/>
        <v>0</v>
      </c>
      <c r="AG17" s="91">
        <f t="shared" si="30"/>
        <v>0</v>
      </c>
      <c r="AH17" s="91">
        <f t="shared" si="30"/>
        <v>13</v>
      </c>
      <c r="AI17" s="91">
        <f t="shared" si="30"/>
        <v>13</v>
      </c>
      <c r="AJ17" s="91">
        <f t="shared" ref="AJ17:BM17" si="31">SUM(AJ12:AJ13)</f>
        <v>0</v>
      </c>
      <c r="AK17" s="91">
        <f t="shared" si="31"/>
        <v>0</v>
      </c>
      <c r="AL17" s="91">
        <f t="shared" si="31"/>
        <v>0</v>
      </c>
      <c r="AM17" s="91">
        <f t="shared" si="31"/>
        <v>0</v>
      </c>
      <c r="AN17" s="91">
        <f t="shared" si="31"/>
        <v>0</v>
      </c>
      <c r="AO17" s="91">
        <f t="shared" si="31"/>
        <v>0</v>
      </c>
      <c r="AP17" s="91">
        <f t="shared" si="31"/>
        <v>0</v>
      </c>
      <c r="AQ17" s="91">
        <f t="shared" si="31"/>
        <v>0</v>
      </c>
      <c r="AR17" s="91">
        <f t="shared" si="31"/>
        <v>0</v>
      </c>
      <c r="AS17" s="91">
        <f t="shared" si="31"/>
        <v>0</v>
      </c>
      <c r="AT17" s="91">
        <f t="shared" si="31"/>
        <v>0</v>
      </c>
      <c r="AU17" s="91">
        <f t="shared" si="31"/>
        <v>0</v>
      </c>
      <c r="AV17" s="91">
        <f t="shared" si="31"/>
        <v>0</v>
      </c>
      <c r="AW17" s="91">
        <f t="shared" si="31"/>
        <v>0</v>
      </c>
      <c r="AX17" s="91">
        <f t="shared" si="31"/>
        <v>0</v>
      </c>
      <c r="AY17" s="91">
        <f t="shared" si="31"/>
        <v>0</v>
      </c>
      <c r="AZ17" s="91">
        <f t="shared" si="31"/>
        <v>0</v>
      </c>
      <c r="BA17" s="91">
        <f t="shared" si="31"/>
        <v>0</v>
      </c>
      <c r="BB17" s="91">
        <f t="shared" si="31"/>
        <v>0</v>
      </c>
      <c r="BC17" s="91">
        <f t="shared" si="31"/>
        <v>0</v>
      </c>
      <c r="BD17" s="91">
        <f t="shared" si="31"/>
        <v>0</v>
      </c>
      <c r="BE17" s="91">
        <f t="shared" si="31"/>
        <v>0</v>
      </c>
      <c r="BF17" s="91">
        <f t="shared" si="31"/>
        <v>0</v>
      </c>
      <c r="BG17" s="91">
        <f t="shared" si="31"/>
        <v>0</v>
      </c>
      <c r="BH17" s="91">
        <f t="shared" si="31"/>
        <v>0</v>
      </c>
      <c r="BI17" s="91">
        <f t="shared" si="31"/>
        <v>0</v>
      </c>
      <c r="BJ17" s="91">
        <f t="shared" si="31"/>
        <v>0</v>
      </c>
      <c r="BK17" s="91">
        <f t="shared" si="31"/>
        <v>0</v>
      </c>
      <c r="BL17" s="91">
        <f t="shared" si="31"/>
        <v>0</v>
      </c>
      <c r="BM17" s="91">
        <f t="shared" si="31"/>
        <v>0</v>
      </c>
      <c r="BN17" s="91">
        <f t="shared" ref="BN17:CU17" si="32">SUM(BN12:BN13)</f>
        <v>0</v>
      </c>
      <c r="BO17" s="91">
        <f t="shared" si="32"/>
        <v>0</v>
      </c>
      <c r="BP17" s="91">
        <f t="shared" si="32"/>
        <v>0</v>
      </c>
      <c r="BQ17" s="91">
        <f t="shared" si="32"/>
        <v>0</v>
      </c>
      <c r="BR17" s="91">
        <f t="shared" si="32"/>
        <v>0</v>
      </c>
      <c r="BS17" s="91">
        <f t="shared" si="32"/>
        <v>0</v>
      </c>
      <c r="BT17" s="91">
        <f t="shared" si="32"/>
        <v>0</v>
      </c>
      <c r="BU17" s="91">
        <f t="shared" si="32"/>
        <v>0</v>
      </c>
      <c r="BV17" s="91">
        <f t="shared" si="32"/>
        <v>0</v>
      </c>
      <c r="BW17" s="91">
        <f t="shared" si="32"/>
        <v>0</v>
      </c>
      <c r="BX17" s="91">
        <f t="shared" si="32"/>
        <v>0</v>
      </c>
      <c r="BY17" s="91">
        <f t="shared" si="32"/>
        <v>0</v>
      </c>
      <c r="BZ17" s="91">
        <f t="shared" si="32"/>
        <v>0</v>
      </c>
      <c r="CA17" s="91">
        <f t="shared" si="32"/>
        <v>0</v>
      </c>
      <c r="CB17" s="91">
        <f t="shared" si="32"/>
        <v>0</v>
      </c>
      <c r="CC17" s="91">
        <f t="shared" si="32"/>
        <v>0</v>
      </c>
      <c r="CD17" s="91">
        <f t="shared" si="32"/>
        <v>0</v>
      </c>
      <c r="CE17" s="91">
        <f t="shared" si="32"/>
        <v>0</v>
      </c>
      <c r="CF17" s="91">
        <f t="shared" si="32"/>
        <v>0</v>
      </c>
      <c r="CG17" s="91">
        <f t="shared" si="32"/>
        <v>0</v>
      </c>
      <c r="CH17" s="91">
        <f t="shared" si="32"/>
        <v>0</v>
      </c>
      <c r="CI17" s="91">
        <f t="shared" si="32"/>
        <v>0</v>
      </c>
      <c r="CJ17" s="91">
        <f t="shared" si="32"/>
        <v>0</v>
      </c>
      <c r="CK17" s="91">
        <f t="shared" si="32"/>
        <v>0</v>
      </c>
      <c r="CL17" s="91">
        <f t="shared" si="32"/>
        <v>0</v>
      </c>
      <c r="CM17" s="91">
        <f t="shared" si="32"/>
        <v>0</v>
      </c>
      <c r="CN17" s="91">
        <f t="shared" si="32"/>
        <v>0</v>
      </c>
      <c r="CO17" s="91">
        <f t="shared" si="32"/>
        <v>0</v>
      </c>
      <c r="CP17" s="91">
        <f t="shared" si="32"/>
        <v>0</v>
      </c>
      <c r="CQ17" s="91">
        <f t="shared" si="32"/>
        <v>0</v>
      </c>
      <c r="CR17" s="91">
        <f t="shared" si="32"/>
        <v>0</v>
      </c>
      <c r="CS17" s="91">
        <f t="shared" si="32"/>
        <v>0</v>
      </c>
      <c r="CT17" s="91">
        <f t="shared" si="32"/>
        <v>0</v>
      </c>
      <c r="CU17" s="91">
        <f t="shared" si="32"/>
        <v>0</v>
      </c>
      <c r="CV17" s="92"/>
      <c r="DC17" s="93"/>
      <c r="DD17" s="94"/>
      <c r="DE17" s="93"/>
      <c r="DF17" s="95"/>
      <c r="DG17" s="96"/>
      <c r="DH17" s="97">
        <f>SUM(DH12:DH16)</f>
        <v>231048.72560000001</v>
      </c>
      <c r="DS17" s="93"/>
      <c r="DT17" s="94"/>
      <c r="DU17" s="93"/>
      <c r="DV17" s="95"/>
      <c r="DW17" s="96"/>
      <c r="DX17" s="97">
        <f>SUM(DX12:DX16)</f>
        <v>0</v>
      </c>
      <c r="EG17" s="93"/>
      <c r="EH17" s="94"/>
      <c r="EI17" s="93"/>
      <c r="EJ17" s="95"/>
      <c r="EK17" s="96"/>
      <c r="EL17" s="97">
        <f>SUM(EL12:EL16)</f>
        <v>0</v>
      </c>
    </row>
    <row r="18" spans="1:142" ht="20.100000000000001" customHeight="1" x14ac:dyDescent="0.25">
      <c r="A18" s="88"/>
      <c r="B18" s="89"/>
      <c r="C18" s="98"/>
      <c r="D18" s="89"/>
      <c r="E18" s="99"/>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row>
    <row r="19" spans="1:142" ht="40.35" customHeight="1" x14ac:dyDescent="0.25">
      <c r="A19" s="88"/>
      <c r="B19" s="89"/>
      <c r="C19" s="98"/>
      <c r="D19" s="89"/>
      <c r="E19" s="101"/>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row>
    <row r="20" spans="1:142" ht="40.35" customHeight="1" x14ac:dyDescent="0.25">
      <c r="A20" s="88"/>
      <c r="B20" s="89"/>
      <c r="C20" s="98"/>
      <c r="D20" s="89"/>
      <c r="E20" s="101" t="s">
        <v>73</v>
      </c>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row>
    <row r="21" spans="1:142" ht="40.35" customHeight="1" x14ac:dyDescent="0.25">
      <c r="A21" s="88"/>
      <c r="B21" s="89"/>
      <c r="C21" s="98"/>
      <c r="D21" s="89"/>
      <c r="E21" s="101"/>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row>
    <row r="22" spans="1:142" ht="40.5" customHeight="1" x14ac:dyDescent="0.25"/>
    <row r="23" spans="1:142" ht="9" customHeight="1" x14ac:dyDescent="0.25"/>
  </sheetData>
  <autoFilter ref="CX11:DH17" xr:uid="{4C4E658B-1D3D-46B6-9039-068A73A161C1}"/>
  <mergeCells count="6">
    <mergeCell ref="DG2:DH2"/>
    <mergeCell ref="DW2:DX2"/>
    <mergeCell ref="EK2:EL2"/>
    <mergeCell ref="CX8:DH9"/>
    <mergeCell ref="DN8:DX9"/>
    <mergeCell ref="EB8:EL9"/>
  </mergeCells>
  <conditionalFormatting sqref="B12:B16">
    <cfRule type="cellIs" dxfId="4" priority="1" operator="between">
      <formula>0.01</formula>
      <formula>0.99</formula>
    </cfRule>
    <cfRule type="cellIs" dxfId="3" priority="2" operator="equal">
      <formula>1</formula>
    </cfRule>
  </conditionalFormatting>
  <conditionalFormatting sqref="F12:AI16">
    <cfRule type="cellIs" dxfId="2" priority="3" operator="greaterThan">
      <formula>0</formula>
    </cfRule>
  </conditionalFormatting>
  <conditionalFormatting sqref="F9:CU9">
    <cfRule type="expression" dxfId="1" priority="8" stopIfTrue="1">
      <formula>IF(WEEKDAY(F9)=1,TRUE,FALSE)</formula>
    </cfRule>
    <cfRule type="expression" dxfId="0" priority="9" stopIfTrue="1">
      <formula>IF(WEEKDAY(F9)=7,TRUE,FALSE)</formula>
    </cfRule>
  </conditionalFormatting>
  <printOptions horizontalCentered="1"/>
  <pageMargins left="0.7" right="0.7" top="0.75" bottom="0.75" header="0.3" footer="0.3"/>
  <pageSetup paperSize="9" scale="50" orientation="landscape" r:id="rId1"/>
  <colBreaks count="1" manualBreakCount="1">
    <brk id="112" min="7" max="2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2BB2-3E69-48EF-A1E6-916B2AD19223}">
  <dimension ref="A1:O30"/>
  <sheetViews>
    <sheetView showGridLines="0" tabSelected="1" workbookViewId="0">
      <selection activeCell="E20" sqref="E20"/>
    </sheetView>
  </sheetViews>
  <sheetFormatPr defaultRowHeight="15" x14ac:dyDescent="0.25"/>
  <cols>
    <col min="1" max="1" width="59.7109375" bestFit="1" customWidth="1"/>
    <col min="2" max="2" width="45.28515625" customWidth="1"/>
    <col min="5" max="5" width="59.7109375" bestFit="1" customWidth="1"/>
    <col min="6" max="6" width="45.28515625" customWidth="1"/>
    <col min="13" max="13" width="13.28515625" bestFit="1" customWidth="1"/>
    <col min="14" max="14" width="18.85546875" bestFit="1" customWidth="1"/>
    <col min="15" max="15" width="13.28515625" bestFit="1" customWidth="1"/>
  </cols>
  <sheetData>
    <row r="1" spans="1:15" ht="33.75" customHeight="1" x14ac:dyDescent="0.3">
      <c r="A1" s="157" t="s">
        <v>147</v>
      </c>
      <c r="B1" s="157" t="s">
        <v>148</v>
      </c>
      <c r="C1" s="149"/>
      <c r="D1" s="149"/>
      <c r="E1" s="148" t="s">
        <v>147</v>
      </c>
      <c r="F1" s="148" t="s">
        <v>153</v>
      </c>
    </row>
    <row r="2" spans="1:15" ht="30" customHeight="1" x14ac:dyDescent="0.25">
      <c r="A2" s="158" t="s">
        <v>142</v>
      </c>
      <c r="B2" s="159">
        <f>'TIMELINE spot'!DH20+'TIMELINE spot'!DX20+'TIMELINE spot'!EL20</f>
        <v>330069.60800000007</v>
      </c>
      <c r="E2" s="150" t="str">
        <f>A2</f>
        <v>TOTAL MÃO-DE-OBRA</v>
      </c>
      <c r="F2" s="151">
        <f>'TIMELINE normal'!DH17</f>
        <v>231048.72560000001</v>
      </c>
      <c r="M2" t="s">
        <v>150</v>
      </c>
    </row>
    <row r="3" spans="1:15" ht="30" customHeight="1" x14ac:dyDescent="0.25">
      <c r="A3" s="158" t="s">
        <v>163</v>
      </c>
      <c r="B3" s="159">
        <f>B26*1.2*1.17</f>
        <v>3112.6680000000001</v>
      </c>
      <c r="E3" s="150" t="str">
        <f t="shared" ref="E3:E6" si="0">A3</f>
        <v>MATERIAL DE CONSUMO (mês)</v>
      </c>
      <c r="F3" s="151">
        <f>B3</f>
        <v>3112.6680000000001</v>
      </c>
      <c r="M3" s="141">
        <v>21333</v>
      </c>
      <c r="O3" s="140">
        <v>89604</v>
      </c>
    </row>
    <row r="4" spans="1:15" ht="30" customHeight="1" x14ac:dyDescent="0.25">
      <c r="A4" s="158" t="s">
        <v>176</v>
      </c>
      <c r="B4" s="159">
        <f>(4023.94*2)*1.2*1.17</f>
        <v>11299.22352</v>
      </c>
      <c r="E4" s="150" t="str">
        <f t="shared" si="0"/>
        <v>03 VEÍCULOS UTILITÁRIOS</v>
      </c>
      <c r="F4" s="151">
        <f>B4</f>
        <v>11299.22352</v>
      </c>
      <c r="M4" s="141">
        <v>3000</v>
      </c>
      <c r="O4" t="s">
        <v>149</v>
      </c>
    </row>
    <row r="5" spans="1:15" ht="30" customHeight="1" x14ac:dyDescent="0.25">
      <c r="A5" s="158" t="s">
        <v>177</v>
      </c>
      <c r="B5" s="159">
        <f>(((3000/12)*6.5)*1.17)*2</f>
        <v>3802.4999999999995</v>
      </c>
      <c r="E5" s="150" t="str">
        <f t="shared" si="0"/>
        <v>COMBUSTÍVEL 02 VEÍCULOS UTILITÁRIOS (Candeias)</v>
      </c>
      <c r="F5" s="151">
        <f>B5</f>
        <v>3802.4999999999995</v>
      </c>
    </row>
    <row r="6" spans="1:15" ht="30" customHeight="1" x14ac:dyDescent="0.25">
      <c r="A6" s="158" t="s">
        <v>175</v>
      </c>
      <c r="B6" s="159">
        <f>(((3000/12)*6.5)*1.17)*1.3</f>
        <v>2471.625</v>
      </c>
      <c r="E6" s="150" t="str">
        <f t="shared" si="0"/>
        <v>COMBUSTÍVEL 01 VEÍCULOS UTILITÁRIOS (Catu)</v>
      </c>
      <c r="F6" s="151">
        <f>B6</f>
        <v>2471.625</v>
      </c>
    </row>
    <row r="7" spans="1:15" ht="28.5" customHeight="1" x14ac:dyDescent="0.25">
      <c r="A7" s="160" t="s">
        <v>152</v>
      </c>
      <c r="B7" s="161">
        <f>SUM(B2:B6)*1</f>
        <v>350755.62452000007</v>
      </c>
      <c r="C7" s="154"/>
      <c r="D7" s="154"/>
      <c r="E7" s="152" t="s">
        <v>152</v>
      </c>
      <c r="F7" s="153">
        <f>SUM(F2:F6)*1</f>
        <v>251734.74212000001</v>
      </c>
      <c r="N7" s="132"/>
    </row>
    <row r="8" spans="1:15" ht="5.25" customHeight="1" x14ac:dyDescent="0.25">
      <c r="A8" s="154"/>
      <c r="B8" s="151"/>
      <c r="C8" s="154"/>
      <c r="D8" s="154"/>
      <c r="E8" s="154"/>
      <c r="F8" s="151"/>
    </row>
    <row r="9" spans="1:15" ht="31.5" customHeight="1" x14ac:dyDescent="0.25">
      <c r="A9" s="155" t="s">
        <v>151</v>
      </c>
      <c r="B9" s="156">
        <f>B7*3</f>
        <v>1052266.8735600002</v>
      </c>
      <c r="C9" s="154"/>
      <c r="D9" s="154"/>
      <c r="E9" s="155" t="s">
        <v>151</v>
      </c>
      <c r="F9" s="156">
        <f>F7*3</f>
        <v>755204.22635999997</v>
      </c>
    </row>
    <row r="16" spans="1:15" x14ac:dyDescent="0.25">
      <c r="A16" s="164" t="s">
        <v>172</v>
      </c>
      <c r="B16" s="164" t="s">
        <v>165</v>
      </c>
    </row>
    <row r="17" spans="1:2" x14ac:dyDescent="0.25">
      <c r="A17" s="163" t="s">
        <v>164</v>
      </c>
      <c r="B17" s="140">
        <v>330</v>
      </c>
    </row>
    <row r="18" spans="1:2" x14ac:dyDescent="0.25">
      <c r="A18" s="163" t="s">
        <v>173</v>
      </c>
      <c r="B18" s="140">
        <v>80</v>
      </c>
    </row>
    <row r="19" spans="1:2" x14ac:dyDescent="0.25">
      <c r="A19" s="163" t="s">
        <v>166</v>
      </c>
      <c r="B19" s="140">
        <v>110</v>
      </c>
    </row>
    <row r="20" spans="1:2" x14ac:dyDescent="0.25">
      <c r="A20" s="163" t="s">
        <v>167</v>
      </c>
      <c r="B20" s="140">
        <v>55</v>
      </c>
    </row>
    <row r="21" spans="1:2" x14ac:dyDescent="0.25">
      <c r="A21" s="163" t="s">
        <v>168</v>
      </c>
      <c r="B21" s="140">
        <v>176</v>
      </c>
    </row>
    <row r="22" spans="1:2" x14ac:dyDescent="0.25">
      <c r="A22" s="163" t="s">
        <v>169</v>
      </c>
      <c r="B22" s="140">
        <v>66</v>
      </c>
    </row>
    <row r="23" spans="1:2" x14ac:dyDescent="0.25">
      <c r="A23" t="s">
        <v>170</v>
      </c>
      <c r="B23" s="140">
        <v>150</v>
      </c>
    </row>
    <row r="24" spans="1:2" x14ac:dyDescent="0.25">
      <c r="A24" t="s">
        <v>171</v>
      </c>
      <c r="B24" s="140">
        <v>150</v>
      </c>
    </row>
    <row r="25" spans="1:2" x14ac:dyDescent="0.25">
      <c r="A25" s="163" t="s">
        <v>174</v>
      </c>
      <c r="B25" s="140">
        <v>1100</v>
      </c>
    </row>
    <row r="26" spans="1:2" x14ac:dyDescent="0.25">
      <c r="B26" s="165">
        <f>SUM(B17:B25)</f>
        <v>2217</v>
      </c>
    </row>
    <row r="28" spans="1:2" x14ac:dyDescent="0.25">
      <c r="B28" s="140"/>
    </row>
    <row r="29" spans="1:2" x14ac:dyDescent="0.25">
      <c r="B29" s="140"/>
    </row>
    <row r="30" spans="1:2" x14ac:dyDescent="0.25">
      <c r="B30" s="140"/>
    </row>
  </sheetData>
  <pageMargins left="0.511811024" right="0.511811024" top="0.78740157499999996" bottom="0.78740157499999996" header="0.31496062000000002" footer="0.31496062000000002"/>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376E6-E010-473B-8E0B-95497ADA57E8}">
  <dimension ref="A1:L9"/>
  <sheetViews>
    <sheetView showGridLines="0" workbookViewId="0">
      <selection activeCell="B11" sqref="B11"/>
    </sheetView>
  </sheetViews>
  <sheetFormatPr defaultRowHeight="15" x14ac:dyDescent="0.25"/>
  <cols>
    <col min="1" max="1" width="59.7109375" bestFit="1" customWidth="1"/>
    <col min="2" max="2" width="45.28515625" customWidth="1"/>
    <col min="4" max="4" width="59.7109375" bestFit="1" customWidth="1"/>
    <col min="5" max="5" width="45.28515625" customWidth="1"/>
  </cols>
  <sheetData>
    <row r="1" spans="1:12" ht="33.75" customHeight="1" x14ac:dyDescent="0.3">
      <c r="A1" s="157" t="s">
        <v>68</v>
      </c>
      <c r="B1" s="157" t="s">
        <v>154</v>
      </c>
      <c r="C1" s="149"/>
      <c r="D1" s="157" t="s">
        <v>68</v>
      </c>
      <c r="E1" s="157" t="s">
        <v>154</v>
      </c>
    </row>
    <row r="2" spans="1:12" ht="30" customHeight="1" x14ac:dyDescent="0.25">
      <c r="A2" s="158" t="str">
        <f>'RESUMO CUSTOS'!A2</f>
        <v>TOTAL MÃO-DE-OBRA</v>
      </c>
      <c r="B2" s="166">
        <f>'RESUMO CUSTOS'!B2</f>
        <v>330069.60800000007</v>
      </c>
      <c r="D2" s="158" t="str">
        <f>'RESUMO CUSTOS'!E2</f>
        <v>TOTAL MÃO-DE-OBRA</v>
      </c>
      <c r="E2" s="159">
        <f>'RESUMO CUSTOS'!F2</f>
        <v>231048.72560000001</v>
      </c>
    </row>
    <row r="3" spans="1:12" ht="30" customHeight="1" x14ac:dyDescent="0.25">
      <c r="A3" s="158" t="str">
        <f>'RESUMO CUSTOS'!A3</f>
        <v>MATERIAL DE CONSUMO (mês)</v>
      </c>
      <c r="B3" s="166">
        <f>'RESUMO CUSTOS'!B3</f>
        <v>3112.6680000000001</v>
      </c>
      <c r="D3" s="158" t="str">
        <f>'RESUMO CUSTOS'!E3</f>
        <v>MATERIAL DE CONSUMO (mês)</v>
      </c>
      <c r="E3" s="159">
        <f>'RESUMO CUSTOS'!F3</f>
        <v>3112.6680000000001</v>
      </c>
      <c r="J3" s="141"/>
      <c r="L3" s="140"/>
    </row>
    <row r="4" spans="1:12" ht="30" customHeight="1" x14ac:dyDescent="0.25">
      <c r="A4" s="158" t="str">
        <f>'RESUMO CUSTOS'!A4</f>
        <v>03 VEÍCULOS UTILITÁRIOS</v>
      </c>
      <c r="B4" s="166">
        <f>'RESUMO CUSTOS'!B4</f>
        <v>11299.22352</v>
      </c>
      <c r="D4" s="158" t="str">
        <f>'RESUMO CUSTOS'!E4</f>
        <v>03 VEÍCULOS UTILITÁRIOS</v>
      </c>
      <c r="E4" s="159">
        <f>'RESUMO CUSTOS'!F4</f>
        <v>11299.22352</v>
      </c>
      <c r="J4" s="141"/>
    </row>
    <row r="5" spans="1:12" ht="30" customHeight="1" x14ac:dyDescent="0.25">
      <c r="A5" s="158" t="str">
        <f>'RESUMO CUSTOS'!A5</f>
        <v>COMBUSTÍVEL 02 VEÍCULOS UTILITÁRIOS (Candeias)</v>
      </c>
      <c r="B5" s="166">
        <f>'RESUMO CUSTOS'!B5</f>
        <v>3802.4999999999995</v>
      </c>
      <c r="D5" s="158" t="str">
        <f>'RESUMO CUSTOS'!E5</f>
        <v>COMBUSTÍVEL 02 VEÍCULOS UTILITÁRIOS (Candeias)</v>
      </c>
      <c r="E5" s="159">
        <f>'RESUMO CUSTOS'!F5</f>
        <v>3802.4999999999995</v>
      </c>
      <c r="J5" s="141"/>
    </row>
    <row r="6" spans="1:12" ht="30" customHeight="1" x14ac:dyDescent="0.25">
      <c r="A6" s="158" t="str">
        <f>'RESUMO CUSTOS'!A6</f>
        <v>COMBUSTÍVEL 01 VEÍCULOS UTILITÁRIOS (Catu)</v>
      </c>
      <c r="B6" s="166">
        <f>'RESUMO CUSTOS'!B6</f>
        <v>2471.625</v>
      </c>
      <c r="D6" s="158" t="str">
        <f>'RESUMO CUSTOS'!E6</f>
        <v>COMBUSTÍVEL 01 VEÍCULOS UTILITÁRIOS (Catu)</v>
      </c>
      <c r="E6" s="159">
        <f>'RESUMO CUSTOS'!F6</f>
        <v>2471.625</v>
      </c>
    </row>
    <row r="7" spans="1:12" ht="28.5" customHeight="1" x14ac:dyDescent="0.25">
      <c r="A7" s="160" t="s">
        <v>152</v>
      </c>
      <c r="B7" s="161">
        <f>SUM(B2:B6)*1</f>
        <v>350755.62452000007</v>
      </c>
      <c r="C7" s="154"/>
      <c r="D7" s="160" t="s">
        <v>152</v>
      </c>
      <c r="E7" s="161">
        <f>SUM(E2:E6)*1</f>
        <v>251734.74212000001</v>
      </c>
      <c r="K7" s="132"/>
    </row>
    <row r="8" spans="1:12" ht="5.25" customHeight="1" x14ac:dyDescent="0.25">
      <c r="A8" s="154"/>
      <c r="B8" s="151"/>
      <c r="C8" s="154"/>
      <c r="D8" s="154"/>
      <c r="E8" s="151"/>
    </row>
    <row r="9" spans="1:12" ht="31.5" customHeight="1" x14ac:dyDescent="0.25">
      <c r="A9" s="155" t="str">
        <f>'RESUMO CUSTOS'!A9</f>
        <v>TOTAL 03 MESES</v>
      </c>
      <c r="B9" s="162">
        <f>'RESUMO CUSTOS'!B9</f>
        <v>1052266.8735600002</v>
      </c>
      <c r="C9" s="154"/>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4221-F84B-4551-A567-286C55CC1F3A}">
  <dimension ref="A1"/>
  <sheetViews>
    <sheetView zoomScaleNormal="100" workbookViewId="0">
      <selection activeCell="Q12" sqref="Q12"/>
    </sheetView>
  </sheetViews>
  <sheetFormatPr defaultColWidth="8.85546875" defaultRowHeight="15" x14ac:dyDescent="0.25"/>
  <sheetData/>
  <pageMargins left="0.51181102362204722" right="0.51181102362204722" top="0.78740157480314965" bottom="0.78740157480314965" header="0.31496062992125984" footer="0.31496062992125984"/>
  <pageSetup paperSize="9" orientation="landscape" verticalDpi="0" r:id="rId1"/>
  <drawing r:id="rId2"/>
  <legacyDrawing r:id="rId3"/>
  <oleObjects>
    <mc:AlternateContent xmlns:mc="http://schemas.openxmlformats.org/markup-compatibility/2006">
      <mc:Choice Requires="x14">
        <oleObject progId="CorelDRAW.Graphic.13" shapeId="8193" r:id="rId4">
          <objectPr defaultSize="0" autoPict="0" r:id="rId5">
            <anchor moveWithCells="1" sizeWithCells="1">
              <from>
                <xdr:col>0</xdr:col>
                <xdr:colOff>104775</xdr:colOff>
                <xdr:row>0</xdr:row>
                <xdr:rowOff>142875</xdr:rowOff>
              </from>
              <to>
                <xdr:col>2</xdr:col>
                <xdr:colOff>295275</xdr:colOff>
                <xdr:row>3</xdr:row>
                <xdr:rowOff>9525</xdr:rowOff>
              </to>
            </anchor>
          </objectPr>
        </oleObject>
      </mc:Choice>
      <mc:Fallback>
        <oleObject progId="CorelDRAW.Graphic.13"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5</vt:i4>
      </vt:variant>
    </vt:vector>
  </HeadingPairs>
  <TitlesOfParts>
    <vt:vector size="12" baseType="lpstr">
      <vt:lpstr>AS</vt:lpstr>
      <vt:lpstr>_memória PU</vt:lpstr>
      <vt:lpstr>TIMELINE spot</vt:lpstr>
      <vt:lpstr>TIMELINE normal</vt:lpstr>
      <vt:lpstr>RESUMO CUSTOS</vt:lpstr>
      <vt:lpstr>para proposta</vt:lpstr>
      <vt:lpstr>Planilha2</vt:lpstr>
      <vt:lpstr>'_memória PU'!Area_de_impressao</vt:lpstr>
      <vt:lpstr>AS!Area_de_impressao</vt:lpstr>
      <vt:lpstr>'TIMELINE normal'!Area_de_impressao</vt:lpstr>
      <vt:lpstr>'TIMELINE spot'!Area_de_impressao</vt:lpstr>
      <vt:lpstr>'_memória PU'!Titulos_de_impressao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lvnf@msn.com</dc:creator>
  <cp:lastModifiedBy>Risoterm - Gabriel</cp:lastModifiedBy>
  <cp:lastPrinted>2024-03-20T15:07:23Z</cp:lastPrinted>
  <dcterms:created xsi:type="dcterms:W3CDTF">2023-03-06T17:57:11Z</dcterms:created>
  <dcterms:modified xsi:type="dcterms:W3CDTF">2024-10-11T18:39:30Z</dcterms:modified>
</cp:coreProperties>
</file>