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BALHO\PARANAPANEMA ISOLAMENTO\PC 865 L 18 - REV 02\"/>
    </mc:Choice>
  </mc:AlternateContent>
  <bookViews>
    <workbookView xWindow="0" yWindow="0" windowWidth="19200" windowHeight="11460" activeTab="2"/>
  </bookViews>
  <sheets>
    <sheet name="Conversão" sheetId="1" r:id="rId1"/>
    <sheet name="Fundição" sheetId="2" r:id="rId2"/>
    <sheet name="UAS" sheetId="3" r:id="rId3"/>
  </sheets>
  <definedNames>
    <definedName name="_xlnm._FilterDatabase" localSheetId="2" hidden="1">UAS!$A$6:$Y$6</definedName>
    <definedName name="_xlnm.Print_Area" localSheetId="0">Conversão!$A$6:$J$83</definedName>
    <definedName name="_xlnm.Print_Area" localSheetId="1">Fundição!$A$6:$K$122</definedName>
    <definedName name="_xlnm.Print_Area" localSheetId="2">UAS!$A$1:$L$182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2" i="3" l="1"/>
  <c r="H166" i="3"/>
  <c r="H160" i="3"/>
  <c r="H148" i="3"/>
  <c r="H142" i="3"/>
  <c r="H136" i="3"/>
  <c r="H130" i="3"/>
  <c r="H124" i="3"/>
  <c r="H119" i="3"/>
  <c r="H113" i="3"/>
  <c r="H101" i="3"/>
  <c r="H95" i="3"/>
  <c r="H89" i="3"/>
  <c r="H83" i="3"/>
  <c r="H78" i="3"/>
  <c r="H72" i="3"/>
  <c r="H66" i="3"/>
  <c r="H60" i="3"/>
  <c r="H54" i="3"/>
  <c r="H42" i="3"/>
  <c r="H37" i="3"/>
  <c r="G178" i="3"/>
  <c r="G154" i="3"/>
  <c r="G107" i="3"/>
  <c r="G48" i="3"/>
  <c r="G31" i="3"/>
  <c r="H25" i="3"/>
  <c r="G13" i="3"/>
  <c r="H19" i="3"/>
  <c r="F31" i="3"/>
  <c r="F166" i="3"/>
  <c r="E178" i="3"/>
  <c r="E172" i="3"/>
  <c r="E160" i="3"/>
  <c r="F154" i="3"/>
  <c r="E148" i="3"/>
  <c r="E142" i="3"/>
  <c r="E136" i="3"/>
  <c r="E130" i="3"/>
  <c r="E124" i="3"/>
  <c r="E119" i="3"/>
  <c r="E113" i="3"/>
  <c r="E107" i="3"/>
  <c r="E101" i="3"/>
  <c r="E95" i="3"/>
  <c r="E89" i="3"/>
  <c r="E83" i="3"/>
  <c r="E78" i="3"/>
  <c r="E72" i="3"/>
  <c r="E66" i="3"/>
  <c r="E60" i="3"/>
  <c r="E54" i="3"/>
  <c r="E48" i="3"/>
  <c r="E42" i="3"/>
  <c r="E37" i="3"/>
  <c r="E25" i="3"/>
  <c r="E19" i="3"/>
  <c r="E13" i="3"/>
  <c r="H7" i="3"/>
  <c r="K7" i="3" s="1"/>
  <c r="E7" i="3"/>
  <c r="G118" i="2"/>
  <c r="G112" i="2"/>
  <c r="G106" i="2"/>
  <c r="G100" i="2"/>
  <c r="G94" i="2"/>
  <c r="G88" i="2"/>
  <c r="G82" i="2"/>
  <c r="G76" i="2"/>
  <c r="G70" i="2"/>
  <c r="G64" i="2"/>
  <c r="G58" i="2"/>
  <c r="G53" i="2"/>
  <c r="G47" i="2"/>
  <c r="H41" i="2"/>
  <c r="H35" i="2"/>
  <c r="G29" i="2"/>
  <c r="H17" i="2"/>
  <c r="G23" i="2"/>
  <c r="I11" i="2"/>
  <c r="E118" i="2"/>
  <c r="E112" i="2"/>
  <c r="E106" i="2"/>
  <c r="E100" i="2"/>
  <c r="E94" i="2"/>
  <c r="E88" i="2"/>
  <c r="E82" i="2"/>
  <c r="E76" i="2"/>
  <c r="E70" i="2"/>
  <c r="E64" i="2"/>
  <c r="E58" i="2"/>
  <c r="E53" i="2"/>
  <c r="E47" i="2"/>
  <c r="E41" i="2"/>
  <c r="E35" i="2"/>
  <c r="E29" i="2"/>
  <c r="E23" i="2"/>
  <c r="E17" i="2"/>
  <c r="E11" i="2"/>
  <c r="J79" i="1"/>
  <c r="J73" i="1"/>
  <c r="J67" i="1"/>
  <c r="J61" i="1"/>
  <c r="J55" i="1"/>
  <c r="J49" i="1"/>
  <c r="J44" i="1"/>
  <c r="J38" i="1"/>
  <c r="J32" i="1"/>
  <c r="F32" i="1"/>
  <c r="F38" i="1"/>
  <c r="F44" i="1"/>
  <c r="F49" i="1"/>
  <c r="F55" i="1"/>
  <c r="F61" i="1"/>
  <c r="F67" i="1"/>
  <c r="F73" i="1"/>
  <c r="F79" i="1"/>
  <c r="E79" i="1"/>
  <c r="E73" i="1"/>
  <c r="E67" i="1"/>
  <c r="E61" i="1"/>
  <c r="E55" i="1"/>
  <c r="E49" i="1"/>
  <c r="E44" i="1"/>
  <c r="E38" i="1"/>
  <c r="E32" i="1"/>
  <c r="J26" i="1"/>
  <c r="F26" i="1"/>
  <c r="E26" i="1"/>
  <c r="E20" i="1"/>
  <c r="J20" i="1" s="1"/>
  <c r="F20" i="1"/>
  <c r="E16" i="1"/>
  <c r="F11" i="1"/>
  <c r="J11" i="1" s="1"/>
  <c r="E11" i="1"/>
  <c r="K178" i="3" l="1"/>
  <c r="K172" i="3"/>
  <c r="K166" i="3"/>
  <c r="K160" i="3"/>
  <c r="K154" i="3"/>
  <c r="K148" i="3"/>
  <c r="K142" i="3"/>
  <c r="K136" i="3"/>
  <c r="K130" i="3"/>
  <c r="A130" i="3"/>
  <c r="A136" i="3" s="1"/>
  <c r="A142" i="3" s="1"/>
  <c r="A148" i="3" s="1"/>
  <c r="A154" i="3" s="1"/>
  <c r="A160" i="3" s="1"/>
  <c r="A166" i="3" s="1"/>
  <c r="A172" i="3" s="1"/>
  <c r="A178" i="3" s="1"/>
  <c r="K124" i="3"/>
  <c r="K119" i="3"/>
  <c r="K113" i="3"/>
  <c r="K107" i="3"/>
  <c r="K101" i="3"/>
  <c r="K95" i="3"/>
  <c r="K89" i="3"/>
  <c r="K83" i="3"/>
  <c r="K78" i="3"/>
  <c r="K72" i="3"/>
  <c r="K66" i="3"/>
  <c r="K60" i="3"/>
  <c r="K54" i="3"/>
  <c r="K48" i="3"/>
  <c r="K42" i="3"/>
  <c r="K37" i="3"/>
  <c r="N32" i="3"/>
  <c r="K31" i="3"/>
  <c r="K25" i="3"/>
  <c r="K19" i="3"/>
  <c r="K13" i="3"/>
  <c r="K118" i="2" l="1"/>
  <c r="A118" i="2"/>
  <c r="K112" i="2"/>
  <c r="K106" i="2"/>
  <c r="K100" i="2"/>
  <c r="K94" i="2"/>
  <c r="K88" i="2"/>
  <c r="K82" i="2"/>
  <c r="K76" i="2"/>
  <c r="K70" i="2"/>
  <c r="K64" i="2"/>
  <c r="K58" i="2"/>
  <c r="K53" i="2"/>
  <c r="K47" i="2"/>
  <c r="K41" i="2"/>
  <c r="K35" i="2"/>
  <c r="K29" i="2"/>
  <c r="K23" i="2"/>
  <c r="K17" i="2"/>
  <c r="K11" i="2"/>
  <c r="A16" i="1" l="1"/>
  <c r="A20" i="1" s="1"/>
  <c r="A26" i="1" s="1"/>
  <c r="A32" i="1" s="1"/>
  <c r="A38" i="1" s="1"/>
  <c r="A44" i="1" s="1"/>
  <c r="A49" i="1" s="1"/>
  <c r="A55" i="1" s="1"/>
  <c r="A61" i="1" s="1"/>
  <c r="A67" i="1" s="1"/>
  <c r="A73" i="1" s="1"/>
  <c r="A79" i="1" s="1"/>
</calcChain>
</file>

<file path=xl/sharedStrings.xml><?xml version="1.0" encoding="utf-8"?>
<sst xmlns="http://schemas.openxmlformats.org/spreadsheetml/2006/main" count="92" uniqueCount="76">
  <si>
    <t>ÍTEM</t>
  </si>
  <si>
    <t>EQUIPAMENTO</t>
  </si>
  <si>
    <t xml:space="preserve">M²   </t>
  </si>
  <si>
    <t>Retirada de Isolamento               (Lã de Rocha e Fibra Cerâmica)</t>
  </si>
  <si>
    <t>Retirada de Isolamento (Silicato de Cálcio)</t>
  </si>
  <si>
    <t xml:space="preserve">Aplicação de Lã de Rocha Dens. 64 KG/M³ "Espessura de 100mm" (Tipo de Acabamento Alumínio / Inox) </t>
  </si>
  <si>
    <t xml:space="preserve">Aplicação de Fibra Cerâmica Dens. 64 KG/M³ "Espessura de 50mm" (Tipo de Acabamento Alumínio / Inox) </t>
  </si>
  <si>
    <t xml:space="preserve">Aplicação de Chapa de Alumínio Liso "Espessura de 1,0 mm"    (Tipo de Acabamento Alumínio) </t>
  </si>
  <si>
    <t xml:space="preserve">Aplicação de Chapa de Inox "Espessura de 0,6 mm"                                (Tipo de Acabamento Inox) </t>
  </si>
  <si>
    <t>Remoção + Aplicação</t>
  </si>
  <si>
    <t>FOTO</t>
  </si>
  <si>
    <t>HCV-545-101</t>
  </si>
  <si>
    <t>HCV-545-102</t>
  </si>
  <si>
    <t>HCV-545-301/302</t>
  </si>
  <si>
    <t>V-Invertido do R-545-03</t>
  </si>
  <si>
    <t>HCV-545-151</t>
  </si>
  <si>
    <t>VN-545-07</t>
  </si>
  <si>
    <t xml:space="preserve">HCV-545-152 </t>
  </si>
  <si>
    <t>HCV-545-251</t>
  </si>
  <si>
    <t>HCV-545-252</t>
  </si>
  <si>
    <t>Bv's do Duto de Gás Sujo (Duto 08) Do VN-545-05 ao Pipe Shop da Conversão</t>
  </si>
  <si>
    <t>Bv's do Duto de Gás Limpo (Duto 10) Do VN-545-00 ao Ponto de Contado</t>
  </si>
  <si>
    <t>HCV-545-201</t>
  </si>
  <si>
    <t>HCV-545-202</t>
  </si>
  <si>
    <t>Retirada de Isolamento                    (Lã de Rocha e Fibra Cerâmica)</t>
  </si>
  <si>
    <t>Vn-521-02 (Proteção de Motor)</t>
  </si>
  <si>
    <t>Vn-521-06 (Manta e Cinta)</t>
  </si>
  <si>
    <t>Vn-521-04 (Lateral)</t>
  </si>
  <si>
    <t>Caixa dos Isoladores  1, 2 e 3 do PP-521-01</t>
  </si>
  <si>
    <t>VN-521-05.1 (Extra)</t>
  </si>
  <si>
    <t>VN-521-05.2</t>
  </si>
  <si>
    <t>RS-521-01 (Retirada de Ar Falso do PP-524-01 Lado Norte) _ 1º Trecho da Direita p/ Esquerda</t>
  </si>
  <si>
    <t>HCV-521-202 (Duto)</t>
  </si>
  <si>
    <t>TAR-521-02 (Caixa)</t>
  </si>
  <si>
    <t>Duto de Entrada do PP-521-01 (Funil de Entrada) Leste e Oeste</t>
  </si>
  <si>
    <t xml:space="preserve">Duto de Entrada do PP-521-01 (Duto) </t>
  </si>
  <si>
    <t>PE-521-01 (Substituição das Molas) Lateral</t>
  </si>
  <si>
    <t>Câmara de Descarga do SE-521-01 que alimenta o TAR-521-01</t>
  </si>
  <si>
    <t>TAR-521-01 (Caixa)</t>
  </si>
  <si>
    <t>TAR-524-03 (Caixa)</t>
  </si>
  <si>
    <t>TAR-524-06 (Caixa)</t>
  </si>
  <si>
    <t>TAR-524-05 (Caixa)</t>
  </si>
  <si>
    <t>TAR-524-07 (Caixa)</t>
  </si>
  <si>
    <t>TAR-524-08 (Caixa)</t>
  </si>
  <si>
    <t xml:space="preserve">Aplic. de Lã de Rocha Dens. 64 KG/M³ "Espessura de 100mm" (Tipo de Acabamento Alumínio / Inox) </t>
  </si>
  <si>
    <t xml:space="preserve">Aplic. de Fibra Cerâmica Dens. 64 KG/M³ "Espessura de 50mm" (Tipo de Acabamento Alumínio / Inox) </t>
  </si>
  <si>
    <t>Voluta do MC-1104 (Geral)</t>
  </si>
  <si>
    <t>Voluta do MC-1102 (Geral)</t>
  </si>
  <si>
    <t>Duto Inferior do P-1102 (Boval de Entrada)</t>
  </si>
  <si>
    <t>Trecho da Válvula do TV-1150</t>
  </si>
  <si>
    <t>Reforma do P-1102 (Geral)</t>
  </si>
  <si>
    <t>Duto Supeior do P-1102 para P-1102-B</t>
  </si>
  <si>
    <t>Duto Superior do R-1101</t>
  </si>
  <si>
    <t>Válvula do TV-1155 (Tubo)</t>
  </si>
  <si>
    <t>F-1101 (Reparo)</t>
  </si>
  <si>
    <t>BV's dp P-1101</t>
  </si>
  <si>
    <t>BV's dp P-1102</t>
  </si>
  <si>
    <t>BV's dp P-1103</t>
  </si>
  <si>
    <t>BV's dp P-1104</t>
  </si>
  <si>
    <t>BV's dp P-1110</t>
  </si>
  <si>
    <t>BV's dp P-1119</t>
  </si>
  <si>
    <t>Boval de Entrada do P-1103</t>
  </si>
  <si>
    <t>Válvula de Interligação do F-1101 para C-1102 (tubo)</t>
  </si>
  <si>
    <t>Válvula de Entrada do P-1101 (88")</t>
  </si>
  <si>
    <t>Duas Válvulas entre leito de Aquecimento do R-1101</t>
  </si>
  <si>
    <t>Duto Superior da T-1105 para P-1104</t>
  </si>
  <si>
    <t>Junta da Curva Acima do Teto da T-1105</t>
  </si>
  <si>
    <t>Válvula Superior da TV-1110</t>
  </si>
  <si>
    <t>Válvula Lateral do P-1110</t>
  </si>
  <si>
    <t>Válvula Superior de Saída do P-1101</t>
  </si>
  <si>
    <t>Válvula Superior de Saída do P-1110</t>
  </si>
  <si>
    <t>Costado do R-1101 (50%)</t>
  </si>
  <si>
    <t>Redução do duto Superior do QV-1101</t>
  </si>
  <si>
    <t>By Pass do TV-1112 para P-1104 (Trecho da Válvula)</t>
  </si>
  <si>
    <t>Duas Juntas de Expansão da T-1105 para P-1104</t>
  </si>
  <si>
    <t>Duto de Interligação do P-1102 para D-1101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</si>
</sst>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0.5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 applyAlignment="1"/>
    <xf numFmtId="0" fontId="0" fillId="0" borderId="3" xfId="0" applyBorder="1" applyAlignment="1"/>
    <xf numFmtId="0" fontId="0" fillId="0" borderId="3" xfId="0" applyBorder="1"/>
    <xf numFmtId="0" fontId="0" fillId="0" borderId="0" xfId="0" applyBorder="1"/>
    <xf numFmtId="0" fontId="2" fillId="0" borderId="0" xfId="0" applyFont="1" applyBorder="1" applyAlignment="1"/>
    <xf numFmtId="0" fontId="2" fillId="0" borderId="3" xfId="0" applyFont="1" applyBorder="1" applyAlignment="1"/>
    <xf numFmtId="0" fontId="3" fillId="2" borderId="0" xfId="0" applyFont="1" applyFill="1" applyBorder="1" applyAlignment="1">
      <alignment vertical="center"/>
    </xf>
    <xf numFmtId="0" fontId="0" fillId="0" borderId="7" xfId="0" applyBorder="1"/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 wrapText="1"/>
    </xf>
    <xf numFmtId="44" fontId="5" fillId="3" borderId="8" xfId="1" applyFont="1" applyFill="1" applyBorder="1" applyAlignment="1">
      <alignment horizontal="center"/>
    </xf>
    <xf numFmtId="44" fontId="5" fillId="3" borderId="8" xfId="1" applyFont="1" applyFill="1" applyBorder="1" applyAlignment="1">
      <alignment horizontal="left" vertical="center" wrapText="1"/>
    </xf>
    <xf numFmtId="44" fontId="5" fillId="3" borderId="8" xfId="1" applyFont="1" applyFill="1" applyBorder="1" applyAlignment="1">
      <alignment horizontal="center" vertical="center"/>
    </xf>
    <xf numFmtId="44" fontId="5" fillId="3" borderId="8" xfId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44" fontId="0" fillId="0" borderId="0" xfId="0" applyNumberFormat="1"/>
    <xf numFmtId="2" fontId="0" fillId="0" borderId="0" xfId="0" applyNumberFormat="1"/>
    <xf numFmtId="164" fontId="0" fillId="0" borderId="0" xfId="0" applyNumberFormat="1"/>
    <xf numFmtId="2" fontId="0" fillId="0" borderId="5" xfId="0" applyNumberFormat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44" fontId="0" fillId="0" borderId="17" xfId="1" applyFont="1" applyBorder="1" applyAlignment="1">
      <alignment horizontal="center" vertical="center" wrapText="1"/>
    </xf>
    <xf numFmtId="44" fontId="0" fillId="0" borderId="22" xfId="1" applyFont="1" applyBorder="1" applyAlignment="1">
      <alignment horizontal="center" vertical="center" wrapText="1"/>
    </xf>
    <xf numFmtId="44" fontId="0" fillId="0" borderId="27" xfId="1" applyFont="1" applyBorder="1" applyAlignment="1">
      <alignment horizontal="center" vertical="center" wrapText="1"/>
    </xf>
    <xf numFmtId="2" fontId="0" fillId="0" borderId="17" xfId="0" applyNumberForma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2" fontId="0" fillId="0" borderId="17" xfId="0" applyNumberFormat="1" applyFill="1" applyBorder="1" applyAlignment="1">
      <alignment horizontal="center" vertical="center" wrapText="1"/>
    </xf>
    <xf numFmtId="2" fontId="0" fillId="0" borderId="22" xfId="0" applyNumberFormat="1" applyFill="1" applyBorder="1" applyAlignment="1">
      <alignment horizontal="center" vertical="center" wrapText="1"/>
    </xf>
    <xf numFmtId="2" fontId="0" fillId="0" borderId="27" xfId="0" applyNumberForma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22" xfId="0" applyNumberFormat="1" applyBorder="1" applyAlignment="1">
      <alignment horizontal="center" vertical="center" wrapText="1"/>
    </xf>
    <xf numFmtId="0" fontId="0" fillId="0" borderId="27" xfId="0" applyNumberForma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 vertical="center" wrapText="1"/>
    </xf>
    <xf numFmtId="2" fontId="0" fillId="0" borderId="27" xfId="0" applyNumberFormat="1" applyBorder="1" applyAlignment="1">
      <alignment horizontal="center" vertical="center" wrapText="1"/>
    </xf>
    <xf numFmtId="0" fontId="0" fillId="0" borderId="22" xfId="0" applyNumberFormat="1" applyFill="1" applyBorder="1" applyAlignment="1">
      <alignment horizontal="center" vertical="center" wrapText="1"/>
    </xf>
    <xf numFmtId="0" fontId="0" fillId="0" borderId="27" xfId="0" applyNumberForma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3" fillId="2" borderId="6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33</xdr:row>
      <xdr:rowOff>107157</xdr:rowOff>
    </xdr:from>
    <xdr:to>
      <xdr:col>10</xdr:col>
      <xdr:colOff>0</xdr:colOff>
      <xdr:row>36</xdr:row>
      <xdr:rowOff>1</xdr:rowOff>
    </xdr:to>
    <xdr:sp macro="" textlink="">
      <xdr:nvSpPr>
        <xdr:cNvPr id="50" name="Elipse 49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/>
      </xdr:nvSpPr>
      <xdr:spPr>
        <a:xfrm>
          <a:off x="23783925" y="10498932"/>
          <a:ext cx="0" cy="92154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view="pageBreakPreview" zoomScale="80" zoomScaleNormal="80" zoomScaleSheetLayoutView="8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J86" sqref="J86"/>
    </sheetView>
  </sheetViews>
  <sheetFormatPr defaultRowHeight="15" x14ac:dyDescent="0.25"/>
  <cols>
    <col min="1" max="1" width="5.42578125" bestFit="1" customWidth="1"/>
    <col min="3" max="3" width="15.7109375" customWidth="1"/>
    <col min="4" max="4" width="16.42578125" bestFit="1" customWidth="1"/>
    <col min="5" max="5" width="23.85546875" customWidth="1"/>
    <col min="6" max="6" width="36.28515625" customWidth="1"/>
    <col min="7" max="7" width="25.85546875" customWidth="1"/>
    <col min="8" max="8" width="23.7109375" customWidth="1"/>
    <col min="9" max="9" width="17.5703125" customWidth="1"/>
    <col min="10" max="10" width="19.140625" customWidth="1"/>
  </cols>
  <sheetData>
    <row r="1" spans="1:15" x14ac:dyDescent="0.25">
      <c r="A1" s="1"/>
      <c r="B1" s="2"/>
      <c r="C1" s="2"/>
      <c r="D1" s="78"/>
      <c r="E1" s="78"/>
      <c r="F1" s="3"/>
      <c r="G1" s="3"/>
      <c r="H1" s="3"/>
      <c r="I1" s="3"/>
      <c r="J1" s="4"/>
      <c r="K1" s="3"/>
      <c r="L1" s="3"/>
    </row>
    <row r="2" spans="1:15" x14ac:dyDescent="0.25">
      <c r="A2" s="5"/>
      <c r="B2" s="6"/>
      <c r="C2" s="6"/>
      <c r="D2" s="79"/>
      <c r="E2" s="79"/>
      <c r="F2" s="7"/>
      <c r="G2" s="7"/>
      <c r="H2" s="7"/>
      <c r="I2" s="7"/>
      <c r="J2" s="8"/>
      <c r="K2" s="3"/>
      <c r="L2" s="3"/>
    </row>
    <row r="3" spans="1:15" x14ac:dyDescent="0.25">
      <c r="A3" s="5"/>
      <c r="B3" s="6"/>
      <c r="C3" s="6"/>
      <c r="D3" s="79"/>
      <c r="E3" s="79"/>
      <c r="F3" s="3"/>
      <c r="G3" s="3"/>
      <c r="H3" s="3"/>
      <c r="I3" s="3"/>
      <c r="J3" s="4"/>
      <c r="K3" s="3"/>
      <c r="L3" s="3"/>
    </row>
    <row r="4" spans="1:15" x14ac:dyDescent="0.25">
      <c r="A4" s="5"/>
      <c r="B4" s="6"/>
      <c r="C4" s="6"/>
      <c r="D4" s="79"/>
      <c r="E4" s="79"/>
      <c r="F4" s="3"/>
      <c r="G4" s="3"/>
      <c r="H4" s="3"/>
      <c r="I4" s="3"/>
      <c r="J4" s="4"/>
      <c r="K4" s="3"/>
      <c r="L4" s="3"/>
    </row>
    <row r="5" spans="1:15" ht="15.75" thickBot="1" x14ac:dyDescent="0.3">
      <c r="A5" s="5"/>
      <c r="B5" s="6"/>
      <c r="C5" s="6"/>
      <c r="D5" s="79"/>
      <c r="E5" s="79"/>
      <c r="F5" s="3"/>
      <c r="G5" s="3"/>
      <c r="H5" s="3"/>
      <c r="I5" s="3"/>
      <c r="J5" s="4"/>
      <c r="K5" s="3"/>
      <c r="L5" s="3"/>
    </row>
    <row r="6" spans="1:15" ht="27.75" customHeight="1" thickBot="1" x14ac:dyDescent="0.3">
      <c r="A6" s="80"/>
      <c r="B6" s="81"/>
      <c r="C6" s="81"/>
      <c r="D6" s="81"/>
      <c r="E6" s="81"/>
      <c r="F6" s="81"/>
      <c r="G6" s="81"/>
      <c r="H6" s="81"/>
      <c r="I6" s="81"/>
      <c r="J6" s="81"/>
      <c r="K6" s="9"/>
      <c r="L6" s="9"/>
      <c r="M6" s="9"/>
      <c r="N6" s="9"/>
      <c r="O6" s="9"/>
    </row>
    <row r="7" spans="1:15" ht="3" customHeight="1" thickBot="1" x14ac:dyDescent="0.3">
      <c r="A7" s="5"/>
      <c r="B7" s="6"/>
      <c r="C7" s="6"/>
      <c r="D7" s="6"/>
      <c r="E7" s="6"/>
      <c r="F7" s="6"/>
      <c r="G7" s="6"/>
      <c r="H7" s="6"/>
      <c r="I7" s="6"/>
      <c r="J7" s="6"/>
    </row>
    <row r="8" spans="1:15" s="11" customFormat="1" ht="17.25" customHeight="1" x14ac:dyDescent="0.25">
      <c r="A8" s="72" t="s">
        <v>0</v>
      </c>
      <c r="B8" s="74" t="s">
        <v>1</v>
      </c>
      <c r="C8" s="75"/>
      <c r="D8" s="70" t="s">
        <v>2</v>
      </c>
      <c r="E8" s="70" t="s">
        <v>3</v>
      </c>
      <c r="F8" s="70" t="s">
        <v>5</v>
      </c>
      <c r="G8" s="70" t="s">
        <v>6</v>
      </c>
      <c r="H8" s="70" t="s">
        <v>7</v>
      </c>
      <c r="I8" s="70" t="s">
        <v>8</v>
      </c>
      <c r="J8" s="72" t="s">
        <v>9</v>
      </c>
    </row>
    <row r="9" spans="1:15" s="11" customFormat="1" ht="65.25" customHeight="1" thickBot="1" x14ac:dyDescent="0.3">
      <c r="A9" s="73"/>
      <c r="B9" s="76"/>
      <c r="C9" s="77"/>
      <c r="D9" s="71"/>
      <c r="E9" s="71"/>
      <c r="F9" s="71"/>
      <c r="G9" s="71"/>
      <c r="H9" s="71"/>
      <c r="I9" s="71"/>
      <c r="J9" s="73"/>
    </row>
    <row r="10" spans="1:15" s="16" customFormat="1" ht="17.25" customHeight="1" thickBot="1" x14ac:dyDescent="0.3">
      <c r="A10" s="12"/>
      <c r="B10" s="13"/>
      <c r="C10" s="13"/>
      <c r="D10" s="14"/>
      <c r="E10" s="15"/>
      <c r="F10" s="15"/>
      <c r="G10" s="15"/>
      <c r="H10" s="15"/>
      <c r="I10" s="15"/>
      <c r="J10" s="15"/>
    </row>
    <row r="11" spans="1:15" s="16" customFormat="1" ht="27" customHeight="1" x14ac:dyDescent="0.25">
      <c r="A11" s="32">
        <v>1</v>
      </c>
      <c r="B11" s="54" t="s">
        <v>11</v>
      </c>
      <c r="C11" s="55"/>
      <c r="D11" s="44">
        <v>98.928000000000011</v>
      </c>
      <c r="E11" s="41">
        <f>60.5*D11</f>
        <v>5985.1440000000011</v>
      </c>
      <c r="F11" s="41">
        <f>(133+120)*D11</f>
        <v>25028.784000000003</v>
      </c>
      <c r="G11" s="41"/>
      <c r="H11" s="41"/>
      <c r="I11" s="41"/>
      <c r="J11" s="41">
        <f>SUM(E11+F11+G11+H11+I11)</f>
        <v>31013.928000000004</v>
      </c>
    </row>
    <row r="12" spans="1:15" s="16" customFormat="1" ht="27" customHeight="1" x14ac:dyDescent="0.25">
      <c r="A12" s="33"/>
      <c r="B12" s="56"/>
      <c r="C12" s="57"/>
      <c r="D12" s="60"/>
      <c r="E12" s="42"/>
      <c r="F12" s="42"/>
      <c r="G12" s="42"/>
      <c r="H12" s="42"/>
      <c r="I12" s="42"/>
      <c r="J12" s="42"/>
      <c r="L12" s="17"/>
    </row>
    <row r="13" spans="1:15" s="16" customFormat="1" ht="3" customHeight="1" thickBot="1" x14ac:dyDescent="0.3">
      <c r="A13" s="33"/>
      <c r="B13" s="56"/>
      <c r="C13" s="57"/>
      <c r="D13" s="60"/>
      <c r="E13" s="42"/>
      <c r="F13" s="42"/>
      <c r="G13" s="42"/>
      <c r="H13" s="42"/>
      <c r="I13" s="42"/>
      <c r="J13" s="42"/>
    </row>
    <row r="14" spans="1:15" s="16" customFormat="1" ht="27" hidden="1" customHeight="1" thickBot="1" x14ac:dyDescent="0.3">
      <c r="A14" s="34"/>
      <c r="B14" s="58"/>
      <c r="C14" s="59"/>
      <c r="D14" s="61"/>
      <c r="E14" s="43"/>
      <c r="F14" s="43"/>
      <c r="G14" s="43"/>
      <c r="H14" s="43"/>
      <c r="I14" s="43"/>
      <c r="J14" s="43"/>
    </row>
    <row r="15" spans="1:15" s="16" customFormat="1" ht="4.5" customHeight="1" thickBot="1" x14ac:dyDescent="0.3">
      <c r="A15" s="12"/>
      <c r="B15" s="13"/>
      <c r="C15" s="13"/>
      <c r="D15" s="14"/>
      <c r="E15" s="14"/>
      <c r="F15" s="14"/>
      <c r="G15" s="14"/>
      <c r="H15" s="14"/>
      <c r="I15" s="14"/>
      <c r="J15" s="14"/>
    </row>
    <row r="16" spans="1:15" s="16" customFormat="1" ht="27" customHeight="1" x14ac:dyDescent="0.25">
      <c r="A16" s="32">
        <f>A11+1</f>
        <v>2</v>
      </c>
      <c r="B16" s="54" t="s">
        <v>12</v>
      </c>
      <c r="C16" s="55"/>
      <c r="D16" s="44">
        <v>98.928000000000011</v>
      </c>
      <c r="E16" s="41">
        <f>60.5*D16</f>
        <v>5985.1440000000011</v>
      </c>
      <c r="F16" s="41">
        <v>25028.784000000003</v>
      </c>
      <c r="G16" s="41"/>
      <c r="H16" s="41"/>
      <c r="I16" s="41"/>
      <c r="J16" s="41">
        <v>31013.928000000004</v>
      </c>
    </row>
    <row r="17" spans="1:12" s="16" customFormat="1" ht="27" customHeight="1" x14ac:dyDescent="0.25">
      <c r="A17" s="33"/>
      <c r="B17" s="56"/>
      <c r="C17" s="57"/>
      <c r="D17" s="60"/>
      <c r="E17" s="42"/>
      <c r="F17" s="42"/>
      <c r="G17" s="42"/>
      <c r="H17" s="42"/>
      <c r="I17" s="42"/>
      <c r="J17" s="42"/>
      <c r="L17" s="17"/>
    </row>
    <row r="18" spans="1:12" s="16" customFormat="1" ht="27" customHeight="1" thickBot="1" x14ac:dyDescent="0.3">
      <c r="A18" s="33"/>
      <c r="B18" s="56"/>
      <c r="C18" s="57"/>
      <c r="D18" s="60"/>
      <c r="E18" s="42"/>
      <c r="F18" s="42"/>
      <c r="G18" s="42"/>
      <c r="H18" s="42"/>
      <c r="I18" s="42"/>
      <c r="J18" s="42"/>
      <c r="L18" s="11"/>
    </row>
    <row r="19" spans="1:12" s="16" customFormat="1" ht="4.5" customHeight="1" thickBot="1" x14ac:dyDescent="0.3">
      <c r="A19" s="12"/>
      <c r="B19" s="13"/>
      <c r="C19" s="13"/>
      <c r="D19" s="14"/>
      <c r="E19" s="19"/>
      <c r="F19" s="19"/>
      <c r="G19" s="19"/>
      <c r="H19" s="19"/>
      <c r="I19" s="19"/>
      <c r="J19" s="19"/>
    </row>
    <row r="20" spans="1:12" s="16" customFormat="1" ht="27" customHeight="1" x14ac:dyDescent="0.25">
      <c r="A20" s="32">
        <f>A16+1</f>
        <v>3</v>
      </c>
      <c r="B20" s="54" t="s">
        <v>13</v>
      </c>
      <c r="C20" s="55"/>
      <c r="D20" s="44">
        <v>68.854399999999998</v>
      </c>
      <c r="E20" s="41">
        <f>(60.5)*D20</f>
        <v>4165.6912000000002</v>
      </c>
      <c r="F20" s="41">
        <f>(133+120)*D20</f>
        <v>17420.163199999999</v>
      </c>
      <c r="G20" s="41"/>
      <c r="H20" s="41"/>
      <c r="I20" s="41"/>
      <c r="J20" s="41">
        <f>SUM(E20+F20+G20+H20+I20)</f>
        <v>21585.8544</v>
      </c>
    </row>
    <row r="21" spans="1:12" s="16" customFormat="1" ht="27" customHeight="1" x14ac:dyDescent="0.25">
      <c r="A21" s="33"/>
      <c r="B21" s="56"/>
      <c r="C21" s="57"/>
      <c r="D21" s="52"/>
      <c r="E21" s="42"/>
      <c r="F21" s="42"/>
      <c r="G21" s="42"/>
      <c r="H21" s="42"/>
      <c r="I21" s="42"/>
      <c r="J21" s="42"/>
      <c r="L21" s="17"/>
    </row>
    <row r="22" spans="1:12" s="16" customFormat="1" ht="27" customHeight="1" x14ac:dyDescent="0.25">
      <c r="A22" s="33"/>
      <c r="B22" s="56"/>
      <c r="C22" s="57"/>
      <c r="D22" s="52"/>
      <c r="E22" s="42"/>
      <c r="F22" s="42"/>
      <c r="G22" s="42"/>
      <c r="H22" s="42"/>
      <c r="I22" s="42"/>
      <c r="J22" s="42"/>
      <c r="L22" s="11"/>
    </row>
    <row r="23" spans="1:12" s="16" customFormat="1" ht="27" customHeight="1" x14ac:dyDescent="0.25">
      <c r="A23" s="33"/>
      <c r="B23" s="56"/>
      <c r="C23" s="57"/>
      <c r="D23" s="52"/>
      <c r="E23" s="42"/>
      <c r="F23" s="42"/>
      <c r="G23" s="42"/>
      <c r="H23" s="42"/>
      <c r="I23" s="42"/>
      <c r="J23" s="42"/>
    </row>
    <row r="24" spans="1:12" s="16" customFormat="1" ht="27" customHeight="1" thickBot="1" x14ac:dyDescent="0.3">
      <c r="A24" s="34"/>
      <c r="B24" s="58"/>
      <c r="C24" s="59"/>
      <c r="D24" s="53"/>
      <c r="E24" s="43"/>
      <c r="F24" s="43"/>
      <c r="G24" s="43"/>
      <c r="H24" s="43"/>
      <c r="I24" s="43"/>
      <c r="J24" s="43"/>
    </row>
    <row r="25" spans="1:12" s="16" customFormat="1" ht="4.5" customHeight="1" thickBot="1" x14ac:dyDescent="0.3">
      <c r="A25" s="12"/>
      <c r="B25" s="13"/>
      <c r="C25" s="13"/>
      <c r="D25" s="14"/>
      <c r="E25" s="19"/>
      <c r="F25" s="19"/>
      <c r="G25" s="19"/>
      <c r="H25" s="19"/>
      <c r="I25" s="19"/>
      <c r="J25" s="19"/>
    </row>
    <row r="26" spans="1:12" s="16" customFormat="1" ht="27" customHeight="1" x14ac:dyDescent="0.25">
      <c r="A26" s="32">
        <f>A20+1</f>
        <v>4</v>
      </c>
      <c r="B26" s="54" t="s">
        <v>14</v>
      </c>
      <c r="C26" s="55"/>
      <c r="D26" s="44">
        <v>140.01599999999999</v>
      </c>
      <c r="E26" s="41">
        <f>D26*60.5</f>
        <v>8470.9679999999989</v>
      </c>
      <c r="F26" s="41">
        <f>(120+133)*D26</f>
        <v>35424.047999999995</v>
      </c>
      <c r="G26" s="41"/>
      <c r="H26" s="41"/>
      <c r="I26" s="41"/>
      <c r="J26" s="41">
        <f>SUM(E26+F26+G26+H26+I26)</f>
        <v>43895.015999999996</v>
      </c>
    </row>
    <row r="27" spans="1:12" s="16" customFormat="1" ht="27" customHeight="1" x14ac:dyDescent="0.25">
      <c r="A27" s="33"/>
      <c r="B27" s="56"/>
      <c r="C27" s="57"/>
      <c r="D27" s="60"/>
      <c r="E27" s="42"/>
      <c r="F27" s="42"/>
      <c r="G27" s="42"/>
      <c r="H27" s="42"/>
      <c r="I27" s="42"/>
      <c r="J27" s="42"/>
      <c r="L27" s="17"/>
    </row>
    <row r="28" spans="1:12" s="16" customFormat="1" ht="27" customHeight="1" x14ac:dyDescent="0.25">
      <c r="A28" s="33"/>
      <c r="B28" s="56"/>
      <c r="C28" s="57"/>
      <c r="D28" s="60"/>
      <c r="E28" s="42"/>
      <c r="F28" s="42"/>
      <c r="G28" s="42"/>
      <c r="H28" s="42"/>
      <c r="I28" s="42"/>
      <c r="J28" s="42"/>
      <c r="L28" s="11"/>
    </row>
    <row r="29" spans="1:12" s="16" customFormat="1" ht="27" customHeight="1" x14ac:dyDescent="0.25">
      <c r="A29" s="33"/>
      <c r="B29" s="56"/>
      <c r="C29" s="57"/>
      <c r="D29" s="60"/>
      <c r="E29" s="42"/>
      <c r="F29" s="42"/>
      <c r="G29" s="42"/>
      <c r="H29" s="42"/>
      <c r="I29" s="42"/>
      <c r="J29" s="42"/>
    </row>
    <row r="30" spans="1:12" s="16" customFormat="1" ht="27" customHeight="1" thickBot="1" x14ac:dyDescent="0.3">
      <c r="A30" s="34"/>
      <c r="B30" s="58"/>
      <c r="C30" s="59"/>
      <c r="D30" s="61"/>
      <c r="E30" s="43"/>
      <c r="F30" s="43"/>
      <c r="G30" s="43"/>
      <c r="H30" s="43"/>
      <c r="I30" s="43"/>
      <c r="J30" s="43"/>
    </row>
    <row r="31" spans="1:12" s="16" customFormat="1" ht="4.5" customHeight="1" thickBot="1" x14ac:dyDescent="0.3">
      <c r="A31" s="12"/>
      <c r="B31" s="13"/>
      <c r="C31" s="13"/>
      <c r="D31" s="14"/>
      <c r="E31" s="14"/>
      <c r="F31" s="14"/>
      <c r="G31" s="14"/>
      <c r="H31" s="14"/>
      <c r="I31" s="14"/>
      <c r="J31" s="14"/>
    </row>
    <row r="32" spans="1:12" s="16" customFormat="1" ht="27" customHeight="1" x14ac:dyDescent="0.25">
      <c r="A32" s="32">
        <f>A26+1</f>
        <v>5</v>
      </c>
      <c r="B32" s="35" t="s">
        <v>15</v>
      </c>
      <c r="C32" s="36"/>
      <c r="D32" s="44">
        <v>77.226399999999998</v>
      </c>
      <c r="E32" s="41">
        <f>60.5*D32</f>
        <v>4672.1971999999996</v>
      </c>
      <c r="F32" s="41">
        <f>(133+120)*D32</f>
        <v>19538.279200000001</v>
      </c>
      <c r="G32" s="41"/>
      <c r="H32" s="41"/>
      <c r="I32" s="41"/>
      <c r="J32" s="41">
        <f>SUM(E32+F32+G32+H32+I32)</f>
        <v>24210.4764</v>
      </c>
    </row>
    <row r="33" spans="1:12" s="16" customFormat="1" ht="27" customHeight="1" x14ac:dyDescent="0.25">
      <c r="A33" s="33"/>
      <c r="B33" s="37"/>
      <c r="C33" s="38"/>
      <c r="D33" s="60"/>
      <c r="E33" s="42"/>
      <c r="F33" s="42"/>
      <c r="G33" s="42"/>
      <c r="H33" s="42"/>
      <c r="I33" s="42"/>
      <c r="J33" s="42"/>
      <c r="L33" s="17"/>
    </row>
    <row r="34" spans="1:12" s="16" customFormat="1" ht="27" customHeight="1" x14ac:dyDescent="0.25">
      <c r="A34" s="33"/>
      <c r="B34" s="37"/>
      <c r="C34" s="38"/>
      <c r="D34" s="60"/>
      <c r="E34" s="42"/>
      <c r="F34" s="42"/>
      <c r="G34" s="42"/>
      <c r="H34" s="42"/>
      <c r="I34" s="42"/>
      <c r="J34" s="42"/>
      <c r="L34" s="11"/>
    </row>
    <row r="35" spans="1:12" s="16" customFormat="1" ht="27" customHeight="1" x14ac:dyDescent="0.25">
      <c r="A35" s="33"/>
      <c r="B35" s="37"/>
      <c r="C35" s="38"/>
      <c r="D35" s="60"/>
      <c r="E35" s="42"/>
      <c r="F35" s="42"/>
      <c r="G35" s="42"/>
      <c r="H35" s="42"/>
      <c r="I35" s="42"/>
      <c r="J35" s="42"/>
    </row>
    <row r="36" spans="1:12" s="16" customFormat="1" ht="27" customHeight="1" thickBot="1" x14ac:dyDescent="0.3">
      <c r="A36" s="34"/>
      <c r="B36" s="39"/>
      <c r="C36" s="40"/>
      <c r="D36" s="61"/>
      <c r="E36" s="43"/>
      <c r="F36" s="43"/>
      <c r="G36" s="43"/>
      <c r="H36" s="43"/>
      <c r="I36" s="43"/>
      <c r="J36" s="43"/>
    </row>
    <row r="37" spans="1:12" s="16" customFormat="1" ht="4.5" customHeight="1" thickBot="1" x14ac:dyDescent="0.3">
      <c r="A37" s="12"/>
      <c r="B37" s="13"/>
      <c r="C37" s="13"/>
      <c r="D37" s="14"/>
      <c r="E37" s="19"/>
      <c r="F37" s="19"/>
      <c r="G37" s="19"/>
      <c r="H37" s="19"/>
      <c r="I37" s="19"/>
      <c r="J37" s="19"/>
    </row>
    <row r="38" spans="1:12" s="16" customFormat="1" ht="27" customHeight="1" x14ac:dyDescent="0.25">
      <c r="A38" s="32">
        <f>A32+1</f>
        <v>6</v>
      </c>
      <c r="B38" s="54" t="s">
        <v>16</v>
      </c>
      <c r="C38" s="55"/>
      <c r="D38" s="44">
        <v>236.83024</v>
      </c>
      <c r="E38" s="41">
        <f>60.5*D38</f>
        <v>14328.229520000001</v>
      </c>
      <c r="F38" s="41">
        <f>(133+120)*D38</f>
        <v>59918.050719999999</v>
      </c>
      <c r="G38" s="41"/>
      <c r="H38" s="41"/>
      <c r="I38" s="41"/>
      <c r="J38" s="41">
        <f>SUM(E38+F38+G38+H38+I38)</f>
        <v>74246.280239999993</v>
      </c>
    </row>
    <row r="39" spans="1:12" s="16" customFormat="1" ht="27" customHeight="1" x14ac:dyDescent="0.25">
      <c r="A39" s="33"/>
      <c r="B39" s="56"/>
      <c r="C39" s="57"/>
      <c r="D39" s="52"/>
      <c r="E39" s="42"/>
      <c r="F39" s="42"/>
      <c r="G39" s="42"/>
      <c r="H39" s="42"/>
      <c r="I39" s="42"/>
      <c r="J39" s="42"/>
      <c r="L39" s="17"/>
    </row>
    <row r="40" spans="1:12" s="16" customFormat="1" ht="27" customHeight="1" x14ac:dyDescent="0.25">
      <c r="A40" s="33"/>
      <c r="B40" s="56"/>
      <c r="C40" s="57"/>
      <c r="D40" s="52"/>
      <c r="E40" s="42"/>
      <c r="F40" s="42"/>
      <c r="G40" s="42"/>
      <c r="H40" s="42"/>
      <c r="I40" s="42"/>
      <c r="J40" s="42"/>
      <c r="L40" s="11"/>
    </row>
    <row r="41" spans="1:12" s="16" customFormat="1" ht="27" customHeight="1" x14ac:dyDescent="0.25">
      <c r="A41" s="33"/>
      <c r="B41" s="56"/>
      <c r="C41" s="57"/>
      <c r="D41" s="52"/>
      <c r="E41" s="42"/>
      <c r="F41" s="42"/>
      <c r="G41" s="42"/>
      <c r="H41" s="42"/>
      <c r="I41" s="42"/>
      <c r="J41" s="42"/>
    </row>
    <row r="42" spans="1:12" s="16" customFormat="1" ht="27" customHeight="1" thickBot="1" x14ac:dyDescent="0.3">
      <c r="A42" s="34"/>
      <c r="B42" s="58"/>
      <c r="C42" s="59"/>
      <c r="D42" s="53"/>
      <c r="E42" s="43"/>
      <c r="F42" s="43"/>
      <c r="G42" s="43"/>
      <c r="H42" s="43"/>
      <c r="I42" s="43"/>
      <c r="J42" s="43"/>
    </row>
    <row r="43" spans="1:12" s="16" customFormat="1" ht="4.5" customHeight="1" thickBot="1" x14ac:dyDescent="0.3">
      <c r="A43" s="12"/>
      <c r="B43" s="13"/>
      <c r="C43" s="13"/>
      <c r="D43" s="14"/>
      <c r="E43" s="19"/>
      <c r="F43" s="19"/>
      <c r="G43" s="19"/>
      <c r="H43" s="19"/>
      <c r="I43" s="19"/>
      <c r="J43" s="19"/>
    </row>
    <row r="44" spans="1:12" s="16" customFormat="1" ht="27" customHeight="1" x14ac:dyDescent="0.25">
      <c r="A44" s="32">
        <f>A38+1</f>
        <v>7</v>
      </c>
      <c r="B44" s="64" t="s">
        <v>17</v>
      </c>
      <c r="C44" s="65"/>
      <c r="D44" s="47">
        <v>65.12</v>
      </c>
      <c r="E44" s="41">
        <f>60.5*D44</f>
        <v>3939.76</v>
      </c>
      <c r="F44" s="41">
        <f>(133+120)*D44</f>
        <v>16475.36</v>
      </c>
      <c r="G44" s="41"/>
      <c r="H44" s="41"/>
      <c r="I44" s="41"/>
      <c r="J44" s="41">
        <f>SUM(E44+F44+G44+H44+I44)</f>
        <v>20415.120000000003</v>
      </c>
    </row>
    <row r="45" spans="1:12" s="16" customFormat="1" ht="27" customHeight="1" x14ac:dyDescent="0.25">
      <c r="A45" s="33"/>
      <c r="B45" s="66"/>
      <c r="C45" s="67"/>
      <c r="D45" s="62"/>
      <c r="E45" s="42"/>
      <c r="F45" s="42"/>
      <c r="G45" s="42"/>
      <c r="H45" s="42"/>
      <c r="I45" s="42"/>
      <c r="J45" s="42"/>
      <c r="L45" s="17"/>
    </row>
    <row r="46" spans="1:12" s="16" customFormat="1" ht="27" customHeight="1" x14ac:dyDescent="0.25">
      <c r="A46" s="33"/>
      <c r="B46" s="66"/>
      <c r="C46" s="67"/>
      <c r="D46" s="62"/>
      <c r="E46" s="42"/>
      <c r="F46" s="42"/>
      <c r="G46" s="42"/>
      <c r="H46" s="42"/>
      <c r="I46" s="42"/>
      <c r="J46" s="42"/>
      <c r="L46" s="11"/>
    </row>
    <row r="47" spans="1:12" s="16" customFormat="1" ht="27" customHeight="1" x14ac:dyDescent="0.25">
      <c r="A47" s="33"/>
      <c r="B47" s="66"/>
      <c r="C47" s="67"/>
      <c r="D47" s="62"/>
      <c r="E47" s="42"/>
      <c r="F47" s="42"/>
      <c r="G47" s="42"/>
      <c r="H47" s="42"/>
      <c r="I47" s="42"/>
      <c r="J47" s="42"/>
    </row>
    <row r="48" spans="1:12" s="16" customFormat="1" ht="27" customHeight="1" thickBot="1" x14ac:dyDescent="0.3">
      <c r="A48" s="34"/>
      <c r="B48" s="68"/>
      <c r="C48" s="69"/>
      <c r="D48" s="63"/>
      <c r="E48" s="43"/>
      <c r="F48" s="43"/>
      <c r="G48" s="43"/>
      <c r="H48" s="43"/>
      <c r="I48" s="43"/>
      <c r="J48" s="43"/>
    </row>
    <row r="49" spans="1:12" s="16" customFormat="1" ht="27" customHeight="1" x14ac:dyDescent="0.25">
      <c r="A49" s="32">
        <f>A44+1</f>
        <v>8</v>
      </c>
      <c r="B49" s="54" t="s">
        <v>18</v>
      </c>
      <c r="C49" s="55"/>
      <c r="D49" s="44">
        <v>98.928000000000011</v>
      </c>
      <c r="E49" s="41">
        <f>60.5*D49</f>
        <v>5985.1440000000011</v>
      </c>
      <c r="F49" s="41">
        <f>(133+120)*D49</f>
        <v>25028.784000000003</v>
      </c>
      <c r="G49" s="41"/>
      <c r="H49" s="41"/>
      <c r="I49" s="41"/>
      <c r="J49" s="41">
        <f>SUM(E49+F49+G49+H49+I49)</f>
        <v>31013.928000000004</v>
      </c>
    </row>
    <row r="50" spans="1:12" s="16" customFormat="1" ht="27" customHeight="1" x14ac:dyDescent="0.25">
      <c r="A50" s="33"/>
      <c r="B50" s="56"/>
      <c r="C50" s="57"/>
      <c r="D50" s="60"/>
      <c r="E50" s="42"/>
      <c r="F50" s="42"/>
      <c r="G50" s="42"/>
      <c r="H50" s="42"/>
      <c r="I50" s="42"/>
      <c r="J50" s="42"/>
      <c r="L50" s="17"/>
    </row>
    <row r="51" spans="1:12" s="16" customFormat="1" ht="27" customHeight="1" x14ac:dyDescent="0.25">
      <c r="A51" s="33"/>
      <c r="B51" s="56"/>
      <c r="C51" s="57"/>
      <c r="D51" s="60"/>
      <c r="E51" s="42"/>
      <c r="F51" s="42"/>
      <c r="G51" s="42"/>
      <c r="H51" s="42"/>
      <c r="I51" s="42"/>
      <c r="J51" s="42"/>
      <c r="L51" s="11"/>
    </row>
    <row r="52" spans="1:12" s="16" customFormat="1" ht="27" customHeight="1" x14ac:dyDescent="0.25">
      <c r="A52" s="33"/>
      <c r="B52" s="56"/>
      <c r="C52" s="57"/>
      <c r="D52" s="60"/>
      <c r="E52" s="42"/>
      <c r="F52" s="42"/>
      <c r="G52" s="42"/>
      <c r="H52" s="42"/>
      <c r="I52" s="42"/>
      <c r="J52" s="42"/>
    </row>
    <row r="53" spans="1:12" s="16" customFormat="1" ht="27" customHeight="1" thickBot="1" x14ac:dyDescent="0.3">
      <c r="A53" s="34"/>
      <c r="B53" s="58"/>
      <c r="C53" s="59"/>
      <c r="D53" s="61"/>
      <c r="E53" s="43"/>
      <c r="F53" s="43"/>
      <c r="G53" s="43"/>
      <c r="H53" s="43"/>
      <c r="I53" s="43"/>
      <c r="J53" s="43"/>
    </row>
    <row r="54" spans="1:12" s="16" customFormat="1" ht="4.5" customHeight="1" thickBot="1" x14ac:dyDescent="0.3">
      <c r="A54" s="12"/>
      <c r="B54" s="13"/>
      <c r="C54" s="13"/>
      <c r="D54" s="14"/>
      <c r="E54" s="19"/>
      <c r="F54" s="19"/>
      <c r="G54" s="19"/>
      <c r="H54" s="19"/>
      <c r="I54" s="19"/>
      <c r="J54" s="19"/>
    </row>
    <row r="55" spans="1:12" s="16" customFormat="1" ht="27" customHeight="1" x14ac:dyDescent="0.25">
      <c r="A55" s="32">
        <f>A49+1</f>
        <v>9</v>
      </c>
      <c r="B55" s="54" t="s">
        <v>19</v>
      </c>
      <c r="C55" s="55"/>
      <c r="D55" s="44">
        <v>98.928000000000011</v>
      </c>
      <c r="E55" s="41">
        <f>60.5*D55</f>
        <v>5985.1440000000011</v>
      </c>
      <c r="F55" s="41">
        <f>(133+120)*D55</f>
        <v>25028.784000000003</v>
      </c>
      <c r="G55" s="41"/>
      <c r="H55" s="41"/>
      <c r="I55" s="41"/>
      <c r="J55" s="41">
        <f>SUM(E55+F55+G55+H55+I55)</f>
        <v>31013.928000000004</v>
      </c>
    </row>
    <row r="56" spans="1:12" s="16" customFormat="1" ht="27" customHeight="1" x14ac:dyDescent="0.25">
      <c r="A56" s="33"/>
      <c r="B56" s="56"/>
      <c r="C56" s="57"/>
      <c r="D56" s="52"/>
      <c r="E56" s="42"/>
      <c r="F56" s="42"/>
      <c r="G56" s="42"/>
      <c r="H56" s="42"/>
      <c r="I56" s="42"/>
      <c r="J56" s="42"/>
      <c r="L56" s="17"/>
    </row>
    <row r="57" spans="1:12" s="16" customFormat="1" ht="27" customHeight="1" x14ac:dyDescent="0.25">
      <c r="A57" s="33"/>
      <c r="B57" s="56"/>
      <c r="C57" s="57"/>
      <c r="D57" s="52"/>
      <c r="E57" s="42"/>
      <c r="F57" s="42"/>
      <c r="G57" s="42"/>
      <c r="H57" s="42"/>
      <c r="I57" s="42"/>
      <c r="J57" s="42"/>
      <c r="L57" s="11"/>
    </row>
    <row r="58" spans="1:12" s="16" customFormat="1" ht="27" customHeight="1" x14ac:dyDescent="0.25">
      <c r="A58" s="33"/>
      <c r="B58" s="56"/>
      <c r="C58" s="57"/>
      <c r="D58" s="52"/>
      <c r="E58" s="42"/>
      <c r="F58" s="42"/>
      <c r="G58" s="42"/>
      <c r="H58" s="42"/>
      <c r="I58" s="42"/>
      <c r="J58" s="42"/>
    </row>
    <row r="59" spans="1:12" s="16" customFormat="1" ht="27" customHeight="1" thickBot="1" x14ac:dyDescent="0.3">
      <c r="A59" s="34"/>
      <c r="B59" s="58"/>
      <c r="C59" s="59"/>
      <c r="D59" s="53"/>
      <c r="E59" s="43"/>
      <c r="F59" s="43"/>
      <c r="G59" s="43"/>
      <c r="H59" s="43"/>
      <c r="I59" s="43"/>
      <c r="J59" s="43"/>
    </row>
    <row r="60" spans="1:12" s="16" customFormat="1" ht="4.5" customHeight="1" thickBot="1" x14ac:dyDescent="0.3">
      <c r="A60" s="12"/>
      <c r="B60" s="13"/>
      <c r="C60" s="13"/>
      <c r="D60" s="14"/>
      <c r="E60" s="19"/>
      <c r="F60" s="19"/>
      <c r="G60" s="19"/>
      <c r="H60" s="19"/>
      <c r="I60" s="19"/>
      <c r="J60" s="19"/>
    </row>
    <row r="61" spans="1:12" s="16" customFormat="1" ht="27" customHeight="1" x14ac:dyDescent="0.25">
      <c r="A61" s="32">
        <f>A55+1</f>
        <v>10</v>
      </c>
      <c r="B61" s="35" t="s">
        <v>20</v>
      </c>
      <c r="C61" s="36"/>
      <c r="D61" s="44">
        <v>14.602</v>
      </c>
      <c r="E61" s="41">
        <f>60.5*D61</f>
        <v>883.42100000000005</v>
      </c>
      <c r="F61" s="41">
        <f>(133+120)*D61</f>
        <v>3694.306</v>
      </c>
      <c r="G61" s="41"/>
      <c r="H61" s="41"/>
      <c r="I61" s="41"/>
      <c r="J61" s="41">
        <f>SUM(E61+F61+G61+H61+I61)</f>
        <v>4577.7269999999999</v>
      </c>
    </row>
    <row r="62" spans="1:12" s="16" customFormat="1" ht="27" customHeight="1" x14ac:dyDescent="0.25">
      <c r="A62" s="33"/>
      <c r="B62" s="37"/>
      <c r="C62" s="38"/>
      <c r="D62" s="45"/>
      <c r="E62" s="42"/>
      <c r="F62" s="42"/>
      <c r="G62" s="42"/>
      <c r="H62" s="42"/>
      <c r="I62" s="42"/>
      <c r="J62" s="42"/>
      <c r="L62" s="17"/>
    </row>
    <row r="63" spans="1:12" s="16" customFormat="1" ht="27" customHeight="1" x14ac:dyDescent="0.25">
      <c r="A63" s="33"/>
      <c r="B63" s="37"/>
      <c r="C63" s="38"/>
      <c r="D63" s="45"/>
      <c r="E63" s="42"/>
      <c r="F63" s="42"/>
      <c r="G63" s="42"/>
      <c r="H63" s="42"/>
      <c r="I63" s="42"/>
      <c r="J63" s="42"/>
      <c r="L63" s="11"/>
    </row>
    <row r="64" spans="1:12" s="16" customFormat="1" ht="27" customHeight="1" x14ac:dyDescent="0.25">
      <c r="A64" s="33"/>
      <c r="B64" s="37"/>
      <c r="C64" s="38"/>
      <c r="D64" s="45"/>
      <c r="E64" s="42"/>
      <c r="F64" s="42"/>
      <c r="G64" s="42"/>
      <c r="H64" s="42"/>
      <c r="I64" s="42"/>
      <c r="J64" s="42"/>
    </row>
    <row r="65" spans="1:12" s="16" customFormat="1" ht="27" customHeight="1" thickBot="1" x14ac:dyDescent="0.3">
      <c r="A65" s="34"/>
      <c r="B65" s="39"/>
      <c r="C65" s="40"/>
      <c r="D65" s="46"/>
      <c r="E65" s="43"/>
      <c r="F65" s="43"/>
      <c r="G65" s="43"/>
      <c r="H65" s="43"/>
      <c r="I65" s="43"/>
      <c r="J65" s="43"/>
    </row>
    <row r="66" spans="1:12" s="16" customFormat="1" ht="4.5" customHeight="1" thickBot="1" x14ac:dyDescent="0.3">
      <c r="A66" s="12"/>
      <c r="B66" s="13"/>
      <c r="C66" s="13"/>
      <c r="D66" s="14"/>
      <c r="E66" s="19"/>
      <c r="F66" s="19"/>
      <c r="G66" s="19"/>
      <c r="H66" s="19"/>
      <c r="I66" s="19"/>
      <c r="J66" s="19"/>
    </row>
    <row r="67" spans="1:12" s="16" customFormat="1" ht="27" customHeight="1" x14ac:dyDescent="0.25">
      <c r="A67" s="32">
        <f>A61+1</f>
        <v>11</v>
      </c>
      <c r="B67" s="35" t="s">
        <v>21</v>
      </c>
      <c r="C67" s="36"/>
      <c r="D67" s="47">
        <v>22.344000000000005</v>
      </c>
      <c r="E67" s="41">
        <f>60.5*D67</f>
        <v>1351.8120000000004</v>
      </c>
      <c r="F67" s="41">
        <f>(133+120)*D67</f>
        <v>5653.0320000000011</v>
      </c>
      <c r="G67" s="41"/>
      <c r="H67" s="41"/>
      <c r="I67" s="41"/>
      <c r="J67" s="41">
        <f>SUM(E67+F67+G67+H67+I67)</f>
        <v>7004.844000000001</v>
      </c>
    </row>
    <row r="68" spans="1:12" s="16" customFormat="1" ht="27" customHeight="1" x14ac:dyDescent="0.25">
      <c r="A68" s="33"/>
      <c r="B68" s="37"/>
      <c r="C68" s="38"/>
      <c r="D68" s="50"/>
      <c r="E68" s="42"/>
      <c r="F68" s="42"/>
      <c r="G68" s="42"/>
      <c r="H68" s="42"/>
      <c r="I68" s="42"/>
      <c r="J68" s="42"/>
      <c r="L68" s="17"/>
    </row>
    <row r="69" spans="1:12" s="16" customFormat="1" ht="27" customHeight="1" x14ac:dyDescent="0.25">
      <c r="A69" s="33"/>
      <c r="B69" s="37"/>
      <c r="C69" s="38"/>
      <c r="D69" s="50"/>
      <c r="E69" s="42"/>
      <c r="F69" s="42"/>
      <c r="G69" s="42"/>
      <c r="H69" s="42"/>
      <c r="I69" s="42"/>
      <c r="J69" s="42"/>
      <c r="L69" s="11"/>
    </row>
    <row r="70" spans="1:12" s="16" customFormat="1" ht="27" customHeight="1" x14ac:dyDescent="0.25">
      <c r="A70" s="33"/>
      <c r="B70" s="37"/>
      <c r="C70" s="38"/>
      <c r="D70" s="50"/>
      <c r="E70" s="42"/>
      <c r="F70" s="42"/>
      <c r="G70" s="42"/>
      <c r="H70" s="42"/>
      <c r="I70" s="42"/>
      <c r="J70" s="42"/>
    </row>
    <row r="71" spans="1:12" s="16" customFormat="1" ht="27" customHeight="1" thickBot="1" x14ac:dyDescent="0.3">
      <c r="A71" s="34"/>
      <c r="B71" s="39"/>
      <c r="C71" s="40"/>
      <c r="D71" s="51"/>
      <c r="E71" s="43"/>
      <c r="F71" s="43"/>
      <c r="G71" s="43"/>
      <c r="H71" s="43"/>
      <c r="I71" s="43"/>
      <c r="J71" s="43"/>
    </row>
    <row r="72" spans="1:12" s="16" customFormat="1" ht="4.5" customHeight="1" thickBot="1" x14ac:dyDescent="0.3">
      <c r="A72" s="12"/>
      <c r="B72" s="13"/>
      <c r="C72" s="13"/>
      <c r="D72" s="14"/>
      <c r="E72" s="19"/>
      <c r="F72" s="19"/>
      <c r="G72" s="19"/>
      <c r="H72" s="19"/>
      <c r="I72" s="19"/>
      <c r="J72" s="19"/>
    </row>
    <row r="73" spans="1:12" s="16" customFormat="1" ht="27" customHeight="1" x14ac:dyDescent="0.25">
      <c r="A73" s="32">
        <f>A67+1</f>
        <v>12</v>
      </c>
      <c r="B73" s="35" t="s">
        <v>22</v>
      </c>
      <c r="C73" s="36"/>
      <c r="D73" s="44">
        <v>98.928000000000011</v>
      </c>
      <c r="E73" s="41">
        <f>60.5*D73</f>
        <v>5985.1440000000011</v>
      </c>
      <c r="F73" s="41">
        <f>(133+120)*D73</f>
        <v>25028.784000000003</v>
      </c>
      <c r="G73" s="41"/>
      <c r="H73" s="41"/>
      <c r="I73" s="41"/>
      <c r="J73" s="41">
        <f>SUM(E73+F73+G73+H73+I73)</f>
        <v>31013.928000000004</v>
      </c>
    </row>
    <row r="74" spans="1:12" s="16" customFormat="1" ht="27" customHeight="1" x14ac:dyDescent="0.25">
      <c r="A74" s="33"/>
      <c r="B74" s="37"/>
      <c r="C74" s="38"/>
      <c r="D74" s="45"/>
      <c r="E74" s="42"/>
      <c r="F74" s="42"/>
      <c r="G74" s="42"/>
      <c r="H74" s="42"/>
      <c r="I74" s="42"/>
      <c r="J74" s="42"/>
      <c r="L74" s="17"/>
    </row>
    <row r="75" spans="1:12" s="16" customFormat="1" ht="27" customHeight="1" x14ac:dyDescent="0.25">
      <c r="A75" s="33"/>
      <c r="B75" s="37"/>
      <c r="C75" s="38"/>
      <c r="D75" s="45"/>
      <c r="E75" s="42"/>
      <c r="F75" s="42"/>
      <c r="G75" s="42"/>
      <c r="H75" s="42"/>
      <c r="I75" s="42"/>
      <c r="J75" s="42"/>
      <c r="L75" s="11"/>
    </row>
    <row r="76" spans="1:12" s="16" customFormat="1" ht="27" customHeight="1" x14ac:dyDescent="0.25">
      <c r="A76" s="33"/>
      <c r="B76" s="37"/>
      <c r="C76" s="38"/>
      <c r="D76" s="45"/>
      <c r="E76" s="42"/>
      <c r="F76" s="42"/>
      <c r="G76" s="42"/>
      <c r="H76" s="42"/>
      <c r="I76" s="42"/>
      <c r="J76" s="42"/>
    </row>
    <row r="77" spans="1:12" s="16" customFormat="1" ht="27" customHeight="1" thickBot="1" x14ac:dyDescent="0.3">
      <c r="A77" s="34"/>
      <c r="B77" s="39"/>
      <c r="C77" s="40"/>
      <c r="D77" s="46"/>
      <c r="E77" s="43"/>
      <c r="F77" s="43"/>
      <c r="G77" s="43"/>
      <c r="H77" s="43"/>
      <c r="I77" s="43"/>
      <c r="J77" s="43"/>
    </row>
    <row r="78" spans="1:12" s="16" customFormat="1" ht="4.5" customHeight="1" thickBot="1" x14ac:dyDescent="0.3">
      <c r="A78" s="12"/>
      <c r="B78" s="13"/>
      <c r="C78" s="13"/>
      <c r="D78" s="14"/>
      <c r="E78" s="19"/>
      <c r="F78" s="19"/>
      <c r="G78" s="19"/>
      <c r="H78" s="19"/>
      <c r="I78" s="19"/>
      <c r="J78" s="19"/>
    </row>
    <row r="79" spans="1:12" s="16" customFormat="1" ht="27" customHeight="1" x14ac:dyDescent="0.25">
      <c r="A79" s="32">
        <f>A73+1</f>
        <v>13</v>
      </c>
      <c r="B79" s="35" t="s">
        <v>23</v>
      </c>
      <c r="C79" s="36"/>
      <c r="D79" s="47">
        <v>98.928000000000011</v>
      </c>
      <c r="E79" s="41">
        <f>60.5*D79</f>
        <v>5985.1440000000011</v>
      </c>
      <c r="F79" s="41">
        <f>(133+120)*D79</f>
        <v>25028.784000000003</v>
      </c>
      <c r="G79" s="41"/>
      <c r="H79" s="41"/>
      <c r="I79" s="41"/>
      <c r="J79" s="41">
        <f>SUM(E79+F79+G79+H79+I79)</f>
        <v>31013.928000000004</v>
      </c>
    </row>
    <row r="80" spans="1:12" s="16" customFormat="1" ht="27" customHeight="1" x14ac:dyDescent="0.25">
      <c r="A80" s="33"/>
      <c r="B80" s="37"/>
      <c r="C80" s="38"/>
      <c r="D80" s="48"/>
      <c r="E80" s="42"/>
      <c r="F80" s="42"/>
      <c r="G80" s="42"/>
      <c r="H80" s="42"/>
      <c r="I80" s="42"/>
      <c r="J80" s="42"/>
      <c r="L80" s="17"/>
    </row>
    <row r="81" spans="1:12" s="16" customFormat="1" ht="27" customHeight="1" x14ac:dyDescent="0.25">
      <c r="A81" s="33"/>
      <c r="B81" s="37"/>
      <c r="C81" s="38"/>
      <c r="D81" s="48"/>
      <c r="E81" s="42"/>
      <c r="F81" s="42"/>
      <c r="G81" s="42"/>
      <c r="H81" s="42"/>
      <c r="I81" s="42"/>
      <c r="J81" s="42"/>
      <c r="L81" s="11"/>
    </row>
    <row r="82" spans="1:12" s="16" customFormat="1" ht="27" customHeight="1" x14ac:dyDescent="0.25">
      <c r="A82" s="33"/>
      <c r="B82" s="37"/>
      <c r="C82" s="38"/>
      <c r="D82" s="48"/>
      <c r="E82" s="42"/>
      <c r="F82" s="42"/>
      <c r="G82" s="42"/>
      <c r="H82" s="42"/>
      <c r="I82" s="42"/>
      <c r="J82" s="42"/>
    </row>
    <row r="83" spans="1:12" s="16" customFormat="1" ht="27" customHeight="1" thickBot="1" x14ac:dyDescent="0.3">
      <c r="A83" s="34"/>
      <c r="B83" s="39"/>
      <c r="C83" s="40"/>
      <c r="D83" s="49"/>
      <c r="E83" s="43"/>
      <c r="F83" s="43"/>
      <c r="G83" s="43"/>
      <c r="H83" s="43"/>
      <c r="I83" s="43"/>
      <c r="J83" s="43"/>
    </row>
    <row r="84" spans="1:12" x14ac:dyDescent="0.25">
      <c r="E84" s="31"/>
      <c r="F84" s="31"/>
    </row>
    <row r="85" spans="1:12" x14ac:dyDescent="0.25">
      <c r="E85" s="31"/>
      <c r="F85" s="31"/>
    </row>
    <row r="86" spans="1:12" x14ac:dyDescent="0.25">
      <c r="J86" s="26"/>
    </row>
  </sheetData>
  <mergeCells count="132">
    <mergeCell ref="D1:E1"/>
    <mergeCell ref="D2:E2"/>
    <mergeCell ref="D3:E3"/>
    <mergeCell ref="D4:E4"/>
    <mergeCell ref="D5:E5"/>
    <mergeCell ref="A6:J6"/>
    <mergeCell ref="G8:G9"/>
    <mergeCell ref="H8:H9"/>
    <mergeCell ref="I8:I9"/>
    <mergeCell ref="J8:J9"/>
    <mergeCell ref="A11:A14"/>
    <mergeCell ref="B11:C14"/>
    <mergeCell ref="D8:D9"/>
    <mergeCell ref="E8:E9"/>
    <mergeCell ref="F8:F9"/>
    <mergeCell ref="A8:A9"/>
    <mergeCell ref="B8:C9"/>
    <mergeCell ref="J11:J14"/>
    <mergeCell ref="A16:A18"/>
    <mergeCell ref="B16:C18"/>
    <mergeCell ref="E11:E14"/>
    <mergeCell ref="F11:F14"/>
    <mergeCell ref="G11:G14"/>
    <mergeCell ref="H11:H14"/>
    <mergeCell ref="I11:I14"/>
    <mergeCell ref="D11:D14"/>
    <mergeCell ref="G16:G18"/>
    <mergeCell ref="H16:H18"/>
    <mergeCell ref="I16:I18"/>
    <mergeCell ref="J16:J18"/>
    <mergeCell ref="D16:D18"/>
    <mergeCell ref="E16:E18"/>
    <mergeCell ref="F16:F18"/>
    <mergeCell ref="J20:J24"/>
    <mergeCell ref="A26:A30"/>
    <mergeCell ref="B26:C30"/>
    <mergeCell ref="E20:E24"/>
    <mergeCell ref="F20:F24"/>
    <mergeCell ref="G20:G24"/>
    <mergeCell ref="H20:H24"/>
    <mergeCell ref="I20:I24"/>
    <mergeCell ref="D20:D24"/>
    <mergeCell ref="G26:G30"/>
    <mergeCell ref="H26:H30"/>
    <mergeCell ref="I26:I30"/>
    <mergeCell ref="J26:J30"/>
    <mergeCell ref="D26:D30"/>
    <mergeCell ref="E26:E30"/>
    <mergeCell ref="F26:F30"/>
    <mergeCell ref="A44:A48"/>
    <mergeCell ref="B44:C48"/>
    <mergeCell ref="D38:D42"/>
    <mergeCell ref="E38:E42"/>
    <mergeCell ref="F38:F42"/>
    <mergeCell ref="A20:A24"/>
    <mergeCell ref="B20:C24"/>
    <mergeCell ref="J32:J36"/>
    <mergeCell ref="A38:A42"/>
    <mergeCell ref="B38:C42"/>
    <mergeCell ref="E32:E36"/>
    <mergeCell ref="F32:F36"/>
    <mergeCell ref="G32:G36"/>
    <mergeCell ref="H32:H36"/>
    <mergeCell ref="I32:I36"/>
    <mergeCell ref="D32:D36"/>
    <mergeCell ref="A32:A36"/>
    <mergeCell ref="B32:C36"/>
    <mergeCell ref="J44:J48"/>
    <mergeCell ref="E44:E48"/>
    <mergeCell ref="F44:F48"/>
    <mergeCell ref="G44:G48"/>
    <mergeCell ref="H44:H48"/>
    <mergeCell ref="I44:I48"/>
    <mergeCell ref="D44:D48"/>
    <mergeCell ref="G38:G42"/>
    <mergeCell ref="H38:H42"/>
    <mergeCell ref="I38:I42"/>
    <mergeCell ref="J38:J42"/>
    <mergeCell ref="A55:A59"/>
    <mergeCell ref="B55:C59"/>
    <mergeCell ref="D49:D53"/>
    <mergeCell ref="E49:E53"/>
    <mergeCell ref="F49:F53"/>
    <mergeCell ref="G49:G53"/>
    <mergeCell ref="A49:A53"/>
    <mergeCell ref="B49:C53"/>
    <mergeCell ref="F55:F59"/>
    <mergeCell ref="G55:G59"/>
    <mergeCell ref="H55:H59"/>
    <mergeCell ref="I55:I59"/>
    <mergeCell ref="J55:J59"/>
    <mergeCell ref="D55:D59"/>
    <mergeCell ref="E55:E59"/>
    <mergeCell ref="H49:H53"/>
    <mergeCell ref="I49:I53"/>
    <mergeCell ref="J49:J53"/>
    <mergeCell ref="F61:F65"/>
    <mergeCell ref="G61:G65"/>
    <mergeCell ref="H61:H65"/>
    <mergeCell ref="I61:I65"/>
    <mergeCell ref="J61:J65"/>
    <mergeCell ref="D61:D65"/>
    <mergeCell ref="E61:E65"/>
    <mergeCell ref="A61:A65"/>
    <mergeCell ref="B61:C65"/>
    <mergeCell ref="A73:A77"/>
    <mergeCell ref="B73:C77"/>
    <mergeCell ref="D67:D71"/>
    <mergeCell ref="E67:E71"/>
    <mergeCell ref="F67:F71"/>
    <mergeCell ref="G67:G71"/>
    <mergeCell ref="A67:A71"/>
    <mergeCell ref="B67:C71"/>
    <mergeCell ref="F73:F77"/>
    <mergeCell ref="G73:G77"/>
    <mergeCell ref="A79:A83"/>
    <mergeCell ref="B79:C83"/>
    <mergeCell ref="H73:H77"/>
    <mergeCell ref="I73:I77"/>
    <mergeCell ref="J73:J77"/>
    <mergeCell ref="D73:D77"/>
    <mergeCell ref="E73:E77"/>
    <mergeCell ref="H67:H71"/>
    <mergeCell ref="I67:I71"/>
    <mergeCell ref="J67:J71"/>
    <mergeCell ref="H79:H83"/>
    <mergeCell ref="I79:I83"/>
    <mergeCell ref="J79:J83"/>
    <mergeCell ref="D79:D83"/>
    <mergeCell ref="E79:E83"/>
    <mergeCell ref="F79:F83"/>
    <mergeCell ref="G79:G83"/>
  </mergeCells>
  <pageMargins left="0.15748031496062992" right="0.15748031496062992" top="0.15748031496062992" bottom="0.11811023622047245" header="0.11811023622047245" footer="0.11811023622047245"/>
  <pageSetup paperSize="9" scale="29" orientation="landscape" r:id="rId1"/>
  <headerFooter>
    <oddFooter>&amp;L&amp;"-,Negrito"PPL - Manutenção e Serviços LTDA&amp;C&amp;"-,Negrito"&amp;P&amp;R&amp;"-,Negrito itálico"Setor de Planejamento</oddFooter>
  </headerFooter>
  <colBreaks count="1" manualBreakCount="1">
    <brk id="10" min="1" max="9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5"/>
  <sheetViews>
    <sheetView view="pageBreakPreview" zoomScale="80" zoomScaleNormal="80" zoomScaleSheetLayoutView="80" workbookViewId="0">
      <pane xSplit="3" ySplit="10" topLeftCell="D119" activePane="bottomRight" state="frozen"/>
      <selection pane="topRight" activeCell="D1" sqref="D1"/>
      <selection pane="bottomLeft" activeCell="A11" sqref="A11"/>
      <selection pane="bottomRight" activeCell="K11" sqref="K11:K122"/>
    </sheetView>
  </sheetViews>
  <sheetFormatPr defaultRowHeight="15" x14ac:dyDescent="0.25"/>
  <cols>
    <col min="1" max="1" width="5.42578125" bestFit="1" customWidth="1"/>
    <col min="3" max="3" width="15.7109375" customWidth="1"/>
    <col min="4" max="4" width="12.5703125" customWidth="1"/>
    <col min="5" max="5" width="22" bestFit="1" customWidth="1"/>
    <col min="6" max="6" width="18.5703125" bestFit="1" customWidth="1"/>
    <col min="7" max="7" width="22" bestFit="1" customWidth="1"/>
    <col min="8" max="8" width="21.5703125" bestFit="1" customWidth="1"/>
    <col min="9" max="9" width="18.5703125" bestFit="1" customWidth="1"/>
    <col min="10" max="10" width="17.42578125" bestFit="1" customWidth="1"/>
    <col min="11" max="11" width="18.5703125" customWidth="1"/>
  </cols>
  <sheetData>
    <row r="1" spans="1:16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4"/>
    </row>
    <row r="2" spans="1:16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8"/>
    </row>
    <row r="3" spans="1:16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4"/>
    </row>
    <row r="4" spans="1:16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4"/>
    </row>
    <row r="5" spans="1:16" ht="15.75" thickBot="1" x14ac:dyDescent="0.3">
      <c r="A5" s="5"/>
      <c r="B5" s="6"/>
      <c r="C5" s="6"/>
      <c r="D5" s="6"/>
      <c r="E5" s="6"/>
      <c r="F5" s="6"/>
      <c r="G5" s="6"/>
      <c r="H5" s="6"/>
      <c r="I5" s="6"/>
      <c r="J5" s="6"/>
      <c r="K5" s="4"/>
    </row>
    <row r="6" spans="1:16" ht="27.75" customHeight="1" thickBot="1" x14ac:dyDescent="0.3">
      <c r="A6" s="80"/>
      <c r="B6" s="81"/>
      <c r="C6" s="81"/>
      <c r="D6" s="81"/>
      <c r="E6" s="81"/>
      <c r="F6" s="81"/>
      <c r="G6" s="81"/>
      <c r="H6" s="81"/>
      <c r="I6" s="81"/>
      <c r="J6" s="81"/>
      <c r="K6" s="81"/>
      <c r="L6" s="9"/>
      <c r="M6" s="9"/>
      <c r="N6" s="9"/>
      <c r="O6" s="9"/>
      <c r="P6" s="9"/>
    </row>
    <row r="7" spans="1:16" ht="3" customHeight="1" thickBot="1" x14ac:dyDescent="0.3">
      <c r="A7" s="5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6" s="11" customFormat="1" ht="17.25" customHeight="1" x14ac:dyDescent="0.25">
      <c r="A8" s="72" t="s">
        <v>0</v>
      </c>
      <c r="B8" s="74" t="s">
        <v>1</v>
      </c>
      <c r="C8" s="75"/>
      <c r="D8" s="70" t="s">
        <v>2</v>
      </c>
      <c r="E8" s="70" t="s">
        <v>24</v>
      </c>
      <c r="F8" s="70" t="s">
        <v>4</v>
      </c>
      <c r="G8" s="70" t="s">
        <v>5</v>
      </c>
      <c r="H8" s="70" t="s">
        <v>6</v>
      </c>
      <c r="I8" s="70" t="s">
        <v>7</v>
      </c>
      <c r="J8" s="70" t="s">
        <v>8</v>
      </c>
      <c r="K8" s="72" t="s">
        <v>9</v>
      </c>
    </row>
    <row r="9" spans="1:16" s="11" customFormat="1" ht="96.75" customHeight="1" thickBot="1" x14ac:dyDescent="0.3">
      <c r="A9" s="73"/>
      <c r="B9" s="76"/>
      <c r="C9" s="77"/>
      <c r="D9" s="71"/>
      <c r="E9" s="71"/>
      <c r="F9" s="71"/>
      <c r="G9" s="71"/>
      <c r="H9" s="71"/>
      <c r="I9" s="71"/>
      <c r="J9" s="71"/>
      <c r="K9" s="73"/>
    </row>
    <row r="10" spans="1:16" s="16" customFormat="1" ht="17.25" customHeight="1" thickBot="1" x14ac:dyDescent="0.3">
      <c r="A10" s="12"/>
      <c r="B10" s="13"/>
      <c r="C10" s="13"/>
      <c r="D10" s="14"/>
      <c r="E10" s="15"/>
      <c r="F10" s="15"/>
      <c r="G10" s="15"/>
      <c r="H10" s="15"/>
      <c r="I10" s="15"/>
      <c r="J10" s="15"/>
      <c r="K10" s="15"/>
    </row>
    <row r="11" spans="1:16" s="16" customFormat="1" ht="27" customHeight="1" x14ac:dyDescent="0.25">
      <c r="A11" s="32">
        <v>1</v>
      </c>
      <c r="B11" s="54" t="s">
        <v>25</v>
      </c>
      <c r="C11" s="55"/>
      <c r="D11" s="44">
        <v>0.3</v>
      </c>
      <c r="E11" s="41">
        <f>60.5*D11</f>
        <v>18.149999999999999</v>
      </c>
      <c r="F11" s="41"/>
      <c r="G11" s="41"/>
      <c r="H11" s="41"/>
      <c r="I11" s="41">
        <f>120*D11</f>
        <v>36</v>
      </c>
      <c r="J11" s="41"/>
      <c r="K11" s="41">
        <f>SUM(E11+F11+G11+H11+I11+J11)</f>
        <v>54.15</v>
      </c>
    </row>
    <row r="12" spans="1:16" s="16" customFormat="1" ht="27" customHeight="1" x14ac:dyDescent="0.25">
      <c r="A12" s="33"/>
      <c r="B12" s="56"/>
      <c r="C12" s="57"/>
      <c r="D12" s="60"/>
      <c r="E12" s="42"/>
      <c r="F12" s="42"/>
      <c r="G12" s="42"/>
      <c r="H12" s="42"/>
      <c r="I12" s="42"/>
      <c r="J12" s="42"/>
      <c r="K12" s="42"/>
      <c r="M12" s="17"/>
    </row>
    <row r="13" spans="1:16" s="16" customFormat="1" ht="27" customHeight="1" x14ac:dyDescent="0.25">
      <c r="A13" s="33"/>
      <c r="B13" s="56"/>
      <c r="C13" s="57"/>
      <c r="D13" s="60"/>
      <c r="E13" s="42"/>
      <c r="F13" s="42"/>
      <c r="G13" s="42"/>
      <c r="H13" s="42"/>
      <c r="I13" s="42"/>
      <c r="J13" s="42"/>
      <c r="K13" s="42"/>
      <c r="M13" s="11"/>
    </row>
    <row r="14" spans="1:16" s="16" customFormat="1" ht="27" customHeight="1" x14ac:dyDescent="0.25">
      <c r="A14" s="33"/>
      <c r="B14" s="56"/>
      <c r="C14" s="57"/>
      <c r="D14" s="60"/>
      <c r="E14" s="42"/>
      <c r="F14" s="42"/>
      <c r="G14" s="42"/>
      <c r="H14" s="42"/>
      <c r="I14" s="42"/>
      <c r="J14" s="42"/>
      <c r="K14" s="42"/>
    </row>
    <row r="15" spans="1:16" s="16" customFormat="1" ht="27" customHeight="1" thickBot="1" x14ac:dyDescent="0.3">
      <c r="A15" s="34"/>
      <c r="B15" s="58"/>
      <c r="C15" s="59"/>
      <c r="D15" s="61"/>
      <c r="E15" s="43"/>
      <c r="F15" s="43"/>
      <c r="G15" s="43"/>
      <c r="H15" s="43"/>
      <c r="I15" s="43"/>
      <c r="J15" s="43"/>
      <c r="K15" s="43"/>
    </row>
    <row r="16" spans="1:16" s="16" customFormat="1" ht="4.5" customHeight="1" thickBot="1" x14ac:dyDescent="0.3">
      <c r="A16" s="12"/>
      <c r="B16" s="13"/>
      <c r="C16" s="13"/>
      <c r="D16" s="14"/>
      <c r="E16" s="14"/>
      <c r="F16" s="14"/>
      <c r="G16" s="14"/>
      <c r="H16" s="14"/>
      <c r="I16" s="14"/>
      <c r="J16" s="14"/>
      <c r="K16" s="14"/>
    </row>
    <row r="17" spans="1:13" s="16" customFormat="1" ht="27" customHeight="1" x14ac:dyDescent="0.25">
      <c r="A17" s="32">
        <v>2</v>
      </c>
      <c r="B17" s="54" t="s">
        <v>26</v>
      </c>
      <c r="C17" s="55"/>
      <c r="D17" s="44">
        <v>1.296</v>
      </c>
      <c r="E17" s="41">
        <f>60.5*D17</f>
        <v>78.408000000000001</v>
      </c>
      <c r="F17" s="41"/>
      <c r="G17" s="41"/>
      <c r="H17" s="41">
        <f>(98+120)*D17</f>
        <v>282.52800000000002</v>
      </c>
      <c r="I17" s="41"/>
      <c r="J17" s="41"/>
      <c r="K17" s="41">
        <f>SUM(E17+F17+G17+H17+I17+J17)</f>
        <v>360.93600000000004</v>
      </c>
    </row>
    <row r="18" spans="1:13" s="16" customFormat="1" ht="27" customHeight="1" x14ac:dyDescent="0.25">
      <c r="A18" s="33"/>
      <c r="B18" s="56"/>
      <c r="C18" s="57"/>
      <c r="D18" s="60"/>
      <c r="E18" s="42"/>
      <c r="F18" s="42"/>
      <c r="G18" s="42"/>
      <c r="H18" s="42"/>
      <c r="I18" s="42"/>
      <c r="J18" s="42"/>
      <c r="K18" s="42"/>
      <c r="M18" s="17"/>
    </row>
    <row r="19" spans="1:13" s="16" customFormat="1" ht="27" customHeight="1" x14ac:dyDescent="0.25">
      <c r="A19" s="33"/>
      <c r="B19" s="56"/>
      <c r="C19" s="57"/>
      <c r="D19" s="60"/>
      <c r="E19" s="42"/>
      <c r="F19" s="42"/>
      <c r="G19" s="42"/>
      <c r="H19" s="42"/>
      <c r="I19" s="42"/>
      <c r="J19" s="42"/>
      <c r="K19" s="42"/>
      <c r="M19" s="11"/>
    </row>
    <row r="20" spans="1:13" s="16" customFormat="1" ht="27" customHeight="1" x14ac:dyDescent="0.25">
      <c r="A20" s="33"/>
      <c r="B20" s="56"/>
      <c r="C20" s="57"/>
      <c r="D20" s="60"/>
      <c r="E20" s="42"/>
      <c r="F20" s="42"/>
      <c r="G20" s="42"/>
      <c r="H20" s="42"/>
      <c r="I20" s="42"/>
      <c r="J20" s="42"/>
      <c r="K20" s="42"/>
    </row>
    <row r="21" spans="1:13" s="16" customFormat="1" ht="27" customHeight="1" thickBot="1" x14ac:dyDescent="0.3">
      <c r="A21" s="34"/>
      <c r="B21" s="58"/>
      <c r="C21" s="59"/>
      <c r="D21" s="61"/>
      <c r="E21" s="43"/>
      <c r="F21" s="43"/>
      <c r="G21" s="43"/>
      <c r="H21" s="43"/>
      <c r="I21" s="43"/>
      <c r="J21" s="43"/>
      <c r="K21" s="43"/>
    </row>
    <row r="22" spans="1:13" s="16" customFormat="1" ht="4.5" customHeight="1" thickBot="1" x14ac:dyDescent="0.3">
      <c r="A22" s="12"/>
      <c r="B22" s="13"/>
      <c r="C22" s="13"/>
      <c r="D22" s="14"/>
      <c r="E22" s="19"/>
      <c r="F22" s="19"/>
      <c r="G22" s="19"/>
      <c r="H22" s="19"/>
      <c r="I22" s="19"/>
      <c r="J22" s="19"/>
      <c r="K22" s="19"/>
    </row>
    <row r="23" spans="1:13" s="16" customFormat="1" ht="27" customHeight="1" x14ac:dyDescent="0.25">
      <c r="A23" s="32">
        <v>3</v>
      </c>
      <c r="B23" s="54" t="s">
        <v>27</v>
      </c>
      <c r="C23" s="55"/>
      <c r="D23" s="44">
        <v>89.615520000000004</v>
      </c>
      <c r="E23" s="41">
        <f>60.5*D23</f>
        <v>5421.7389600000006</v>
      </c>
      <c r="F23" s="41"/>
      <c r="G23" s="41">
        <f>(130+120)*D23</f>
        <v>22403.88</v>
      </c>
      <c r="H23" s="41"/>
      <c r="I23" s="41"/>
      <c r="J23" s="41"/>
      <c r="K23" s="41">
        <f>SUM(E23+F23+G23+H23+I23+J23)</f>
        <v>27825.61896</v>
      </c>
    </row>
    <row r="24" spans="1:13" s="16" customFormat="1" ht="27" customHeight="1" x14ac:dyDescent="0.25">
      <c r="A24" s="33"/>
      <c r="B24" s="56"/>
      <c r="C24" s="57"/>
      <c r="D24" s="52"/>
      <c r="E24" s="42"/>
      <c r="F24" s="42"/>
      <c r="G24" s="42"/>
      <c r="H24" s="42"/>
      <c r="I24" s="42"/>
      <c r="J24" s="42"/>
      <c r="K24" s="42"/>
      <c r="M24" s="17"/>
    </row>
    <row r="25" spans="1:13" s="16" customFormat="1" ht="27" customHeight="1" x14ac:dyDescent="0.25">
      <c r="A25" s="33"/>
      <c r="B25" s="56"/>
      <c r="C25" s="57"/>
      <c r="D25" s="52"/>
      <c r="E25" s="42"/>
      <c r="F25" s="42"/>
      <c r="G25" s="42"/>
      <c r="H25" s="42"/>
      <c r="I25" s="42"/>
      <c r="J25" s="42"/>
      <c r="K25" s="42"/>
      <c r="M25" s="11"/>
    </row>
    <row r="26" spans="1:13" s="16" customFormat="1" ht="27" customHeight="1" x14ac:dyDescent="0.25">
      <c r="A26" s="33"/>
      <c r="B26" s="56"/>
      <c r="C26" s="57"/>
      <c r="D26" s="52"/>
      <c r="E26" s="42"/>
      <c r="F26" s="42"/>
      <c r="G26" s="42"/>
      <c r="H26" s="42"/>
      <c r="I26" s="42"/>
      <c r="J26" s="42"/>
      <c r="K26" s="42"/>
    </row>
    <row r="27" spans="1:13" s="16" customFormat="1" ht="27" customHeight="1" thickBot="1" x14ac:dyDescent="0.3">
      <c r="A27" s="34"/>
      <c r="B27" s="58"/>
      <c r="C27" s="59"/>
      <c r="D27" s="53"/>
      <c r="E27" s="43"/>
      <c r="F27" s="43"/>
      <c r="G27" s="43"/>
      <c r="H27" s="43"/>
      <c r="I27" s="43"/>
      <c r="J27" s="43"/>
      <c r="K27" s="43"/>
    </row>
    <row r="28" spans="1:13" s="16" customFormat="1" ht="4.5" customHeight="1" thickBot="1" x14ac:dyDescent="0.3">
      <c r="A28" s="12"/>
      <c r="B28" s="13"/>
      <c r="C28" s="13"/>
      <c r="D28" s="14"/>
      <c r="E28" s="19"/>
      <c r="F28" s="19"/>
      <c r="G28" s="19"/>
      <c r="H28" s="19"/>
      <c r="I28" s="19"/>
      <c r="J28" s="19"/>
      <c r="K28" s="19"/>
    </row>
    <row r="29" spans="1:13" s="16" customFormat="1" ht="27" customHeight="1" x14ac:dyDescent="0.25">
      <c r="A29" s="32">
        <v>4</v>
      </c>
      <c r="B29" s="35" t="s">
        <v>28</v>
      </c>
      <c r="C29" s="36"/>
      <c r="D29" s="44">
        <v>16.559400000000004</v>
      </c>
      <c r="E29" s="41">
        <f>60.5*D29</f>
        <v>1001.8437000000002</v>
      </c>
      <c r="F29" s="41"/>
      <c r="G29" s="41">
        <f>(130+120)*D29</f>
        <v>4139.8500000000013</v>
      </c>
      <c r="H29" s="41"/>
      <c r="I29" s="41"/>
      <c r="J29" s="41"/>
      <c r="K29" s="41">
        <f>SUM(E29+F29+G29+H29+I29+J29)</f>
        <v>5141.6937000000016</v>
      </c>
    </row>
    <row r="30" spans="1:13" s="16" customFormat="1" ht="27" customHeight="1" x14ac:dyDescent="0.25">
      <c r="A30" s="33"/>
      <c r="B30" s="37"/>
      <c r="C30" s="38"/>
      <c r="D30" s="52"/>
      <c r="E30" s="42"/>
      <c r="F30" s="42"/>
      <c r="G30" s="42"/>
      <c r="H30" s="42"/>
      <c r="I30" s="42"/>
      <c r="J30" s="42"/>
      <c r="K30" s="42"/>
      <c r="M30" s="17"/>
    </row>
    <row r="31" spans="1:13" s="16" customFormat="1" ht="27" customHeight="1" x14ac:dyDescent="0.25">
      <c r="A31" s="33"/>
      <c r="B31" s="37"/>
      <c r="C31" s="38"/>
      <c r="D31" s="52"/>
      <c r="E31" s="42"/>
      <c r="F31" s="42"/>
      <c r="G31" s="42"/>
      <c r="H31" s="42"/>
      <c r="I31" s="42"/>
      <c r="J31" s="42"/>
      <c r="K31" s="42"/>
      <c r="M31" s="11"/>
    </row>
    <row r="32" spans="1:13" s="16" customFormat="1" ht="27" customHeight="1" x14ac:dyDescent="0.25">
      <c r="A32" s="33"/>
      <c r="B32" s="37"/>
      <c r="C32" s="38"/>
      <c r="D32" s="52"/>
      <c r="E32" s="42"/>
      <c r="F32" s="42"/>
      <c r="G32" s="42"/>
      <c r="H32" s="42"/>
      <c r="I32" s="42"/>
      <c r="J32" s="42"/>
      <c r="K32" s="42"/>
    </row>
    <row r="33" spans="1:13" s="16" customFormat="1" ht="27" customHeight="1" thickBot="1" x14ac:dyDescent="0.3">
      <c r="A33" s="34"/>
      <c r="B33" s="39"/>
      <c r="C33" s="40"/>
      <c r="D33" s="53"/>
      <c r="E33" s="43"/>
      <c r="F33" s="43"/>
      <c r="G33" s="43"/>
      <c r="H33" s="43"/>
      <c r="I33" s="43"/>
      <c r="J33" s="43"/>
      <c r="K33" s="43"/>
    </row>
    <row r="34" spans="1:13" s="16" customFormat="1" ht="4.5" customHeight="1" thickBot="1" x14ac:dyDescent="0.3">
      <c r="A34" s="12"/>
      <c r="B34" s="13"/>
      <c r="C34" s="13"/>
      <c r="D34" s="14"/>
      <c r="E34" s="19"/>
      <c r="F34" s="19"/>
      <c r="G34" s="19"/>
      <c r="H34" s="19"/>
      <c r="I34" s="19"/>
      <c r="J34" s="19"/>
      <c r="K34" s="19"/>
    </row>
    <row r="35" spans="1:13" s="16" customFormat="1" ht="27" customHeight="1" x14ac:dyDescent="0.25">
      <c r="A35" s="32">
        <v>5</v>
      </c>
      <c r="B35" s="54" t="s">
        <v>29</v>
      </c>
      <c r="C35" s="55"/>
      <c r="D35" s="44">
        <v>0.54</v>
      </c>
      <c r="E35" s="41">
        <f>60.5*D35</f>
        <v>32.67</v>
      </c>
      <c r="F35" s="41"/>
      <c r="G35" s="41"/>
      <c r="H35" s="41">
        <f>(98+120)*D35</f>
        <v>117.72000000000001</v>
      </c>
      <c r="I35" s="41"/>
      <c r="J35" s="41"/>
      <c r="K35" s="41">
        <f>SUM(E35+F35+G35+H35+I35+J35)</f>
        <v>150.39000000000001</v>
      </c>
    </row>
    <row r="36" spans="1:13" s="16" customFormat="1" ht="27" customHeight="1" x14ac:dyDescent="0.25">
      <c r="A36" s="33"/>
      <c r="B36" s="56"/>
      <c r="C36" s="57"/>
      <c r="D36" s="60"/>
      <c r="E36" s="42"/>
      <c r="F36" s="42"/>
      <c r="G36" s="42"/>
      <c r="H36" s="42"/>
      <c r="I36" s="42"/>
      <c r="J36" s="42"/>
      <c r="K36" s="42"/>
      <c r="M36" s="17"/>
    </row>
    <row r="37" spans="1:13" s="16" customFormat="1" ht="27" customHeight="1" x14ac:dyDescent="0.25">
      <c r="A37" s="33"/>
      <c r="B37" s="56"/>
      <c r="C37" s="57"/>
      <c r="D37" s="60"/>
      <c r="E37" s="42"/>
      <c r="F37" s="42"/>
      <c r="G37" s="42"/>
      <c r="H37" s="42"/>
      <c r="I37" s="42"/>
      <c r="J37" s="42"/>
      <c r="K37" s="42"/>
      <c r="M37" s="11"/>
    </row>
    <row r="38" spans="1:13" s="16" customFormat="1" ht="27" customHeight="1" x14ac:dyDescent="0.25">
      <c r="A38" s="33"/>
      <c r="B38" s="56"/>
      <c r="C38" s="57"/>
      <c r="D38" s="60"/>
      <c r="E38" s="42"/>
      <c r="F38" s="42"/>
      <c r="G38" s="42"/>
      <c r="H38" s="42"/>
      <c r="I38" s="42"/>
      <c r="J38" s="42"/>
      <c r="K38" s="42"/>
    </row>
    <row r="39" spans="1:13" s="16" customFormat="1" ht="27" customHeight="1" thickBot="1" x14ac:dyDescent="0.3">
      <c r="A39" s="34"/>
      <c r="B39" s="58"/>
      <c r="C39" s="59"/>
      <c r="D39" s="61"/>
      <c r="E39" s="43"/>
      <c r="F39" s="43"/>
      <c r="G39" s="43"/>
      <c r="H39" s="43"/>
      <c r="I39" s="43"/>
      <c r="J39" s="43"/>
      <c r="K39" s="43"/>
    </row>
    <row r="40" spans="1:13" s="16" customFormat="1" ht="4.5" customHeight="1" thickBot="1" x14ac:dyDescent="0.3">
      <c r="A40" s="12"/>
      <c r="B40" s="13"/>
      <c r="C40" s="13"/>
      <c r="D40" s="14"/>
      <c r="E40" s="14"/>
      <c r="F40" s="14"/>
      <c r="G40" s="14"/>
      <c r="H40" s="14"/>
      <c r="I40" s="14"/>
      <c r="J40" s="14"/>
      <c r="K40" s="14"/>
    </row>
    <row r="41" spans="1:13" s="16" customFormat="1" ht="27" customHeight="1" x14ac:dyDescent="0.25">
      <c r="A41" s="32">
        <v>6</v>
      </c>
      <c r="B41" s="35" t="s">
        <v>30</v>
      </c>
      <c r="C41" s="36"/>
      <c r="D41" s="44">
        <v>0.54</v>
      </c>
      <c r="E41" s="41">
        <f>60.5*D41</f>
        <v>32.67</v>
      </c>
      <c r="F41" s="41"/>
      <c r="G41" s="41"/>
      <c r="H41" s="41">
        <f>(98+120)*D41</f>
        <v>117.72000000000001</v>
      </c>
      <c r="I41" s="41"/>
      <c r="J41" s="41"/>
      <c r="K41" s="41">
        <f>SUM(E41+F41+G41+H41+I41+J41)</f>
        <v>150.39000000000001</v>
      </c>
    </row>
    <row r="42" spans="1:13" s="16" customFormat="1" ht="27" customHeight="1" x14ac:dyDescent="0.25">
      <c r="A42" s="33"/>
      <c r="B42" s="37"/>
      <c r="C42" s="38"/>
      <c r="D42" s="60"/>
      <c r="E42" s="42"/>
      <c r="F42" s="42"/>
      <c r="G42" s="42"/>
      <c r="H42" s="42"/>
      <c r="I42" s="42"/>
      <c r="J42" s="42"/>
      <c r="K42" s="42"/>
      <c r="M42" s="17"/>
    </row>
    <row r="43" spans="1:13" s="16" customFormat="1" ht="27" customHeight="1" x14ac:dyDescent="0.25">
      <c r="A43" s="33"/>
      <c r="B43" s="37"/>
      <c r="C43" s="38"/>
      <c r="D43" s="60"/>
      <c r="E43" s="42"/>
      <c r="F43" s="42"/>
      <c r="G43" s="42"/>
      <c r="H43" s="42"/>
      <c r="I43" s="42"/>
      <c r="J43" s="42"/>
      <c r="K43" s="42"/>
      <c r="M43" s="11"/>
    </row>
    <row r="44" spans="1:13" s="16" customFormat="1" ht="27" customHeight="1" x14ac:dyDescent="0.25">
      <c r="A44" s="33"/>
      <c r="B44" s="37"/>
      <c r="C44" s="38"/>
      <c r="D44" s="60"/>
      <c r="E44" s="42"/>
      <c r="F44" s="42"/>
      <c r="G44" s="42"/>
      <c r="H44" s="42"/>
      <c r="I44" s="42"/>
      <c r="J44" s="42"/>
      <c r="K44" s="42"/>
    </row>
    <row r="45" spans="1:13" s="16" customFormat="1" ht="27" customHeight="1" thickBot="1" x14ac:dyDescent="0.3">
      <c r="A45" s="34"/>
      <c r="B45" s="39"/>
      <c r="C45" s="40"/>
      <c r="D45" s="61"/>
      <c r="E45" s="43"/>
      <c r="F45" s="43"/>
      <c r="G45" s="43"/>
      <c r="H45" s="43"/>
      <c r="I45" s="43"/>
      <c r="J45" s="43"/>
      <c r="K45" s="43"/>
    </row>
    <row r="46" spans="1:13" s="16" customFormat="1" ht="4.5" customHeight="1" thickBot="1" x14ac:dyDescent="0.3">
      <c r="A46" s="12"/>
      <c r="B46" s="13"/>
      <c r="C46" s="13"/>
      <c r="D46" s="14"/>
      <c r="E46" s="19"/>
      <c r="F46" s="19"/>
      <c r="G46" s="19"/>
      <c r="H46" s="19"/>
      <c r="I46" s="19"/>
      <c r="J46" s="19"/>
      <c r="K46" s="19"/>
    </row>
    <row r="47" spans="1:13" s="16" customFormat="1" ht="27" customHeight="1" x14ac:dyDescent="0.25">
      <c r="A47" s="32">
        <v>7</v>
      </c>
      <c r="B47" s="54" t="s">
        <v>31</v>
      </c>
      <c r="C47" s="55"/>
      <c r="D47" s="44">
        <v>215.74887999999996</v>
      </c>
      <c r="E47" s="41">
        <f>60.5*D47</f>
        <v>13052.807239999998</v>
      </c>
      <c r="F47" s="41"/>
      <c r="G47" s="41">
        <f>(130+120)*D47</f>
        <v>53937.219999999987</v>
      </c>
      <c r="H47" s="41"/>
      <c r="I47" s="41"/>
      <c r="J47" s="41"/>
      <c r="K47" s="41">
        <f>SUM(E47+F47+G47+H47+I47+J47)</f>
        <v>66990.027239999981</v>
      </c>
    </row>
    <row r="48" spans="1:13" s="16" customFormat="1" ht="27" customHeight="1" x14ac:dyDescent="0.25">
      <c r="A48" s="33"/>
      <c r="B48" s="56"/>
      <c r="C48" s="57"/>
      <c r="D48" s="52"/>
      <c r="E48" s="42"/>
      <c r="F48" s="42"/>
      <c r="G48" s="42"/>
      <c r="H48" s="42"/>
      <c r="I48" s="42"/>
      <c r="J48" s="42"/>
      <c r="K48" s="42"/>
      <c r="M48" s="17"/>
    </row>
    <row r="49" spans="1:13" s="16" customFormat="1" ht="27" customHeight="1" x14ac:dyDescent="0.25">
      <c r="A49" s="33"/>
      <c r="B49" s="56"/>
      <c r="C49" s="57"/>
      <c r="D49" s="52"/>
      <c r="E49" s="42"/>
      <c r="F49" s="42"/>
      <c r="G49" s="42"/>
      <c r="H49" s="42"/>
      <c r="I49" s="42"/>
      <c r="J49" s="42"/>
      <c r="K49" s="42"/>
      <c r="M49" s="11"/>
    </row>
    <row r="50" spans="1:13" s="16" customFormat="1" ht="27" customHeight="1" x14ac:dyDescent="0.25">
      <c r="A50" s="33"/>
      <c r="B50" s="56"/>
      <c r="C50" s="57"/>
      <c r="D50" s="52"/>
      <c r="E50" s="42"/>
      <c r="F50" s="42"/>
      <c r="G50" s="42"/>
      <c r="H50" s="42"/>
      <c r="I50" s="42"/>
      <c r="J50" s="42"/>
      <c r="K50" s="42"/>
    </row>
    <row r="51" spans="1:13" s="16" customFormat="1" ht="27" customHeight="1" thickBot="1" x14ac:dyDescent="0.3">
      <c r="A51" s="34"/>
      <c r="B51" s="58"/>
      <c r="C51" s="59"/>
      <c r="D51" s="53"/>
      <c r="E51" s="43"/>
      <c r="F51" s="43"/>
      <c r="G51" s="43"/>
      <c r="H51" s="43"/>
      <c r="I51" s="43"/>
      <c r="J51" s="43"/>
      <c r="K51" s="43"/>
    </row>
    <row r="52" spans="1:13" s="16" customFormat="1" ht="4.5" customHeight="1" thickBot="1" x14ac:dyDescent="0.3">
      <c r="A52" s="12"/>
      <c r="B52" s="13"/>
      <c r="C52" s="13"/>
      <c r="D52" s="14"/>
      <c r="E52" s="19"/>
      <c r="F52" s="19"/>
      <c r="G52" s="19"/>
      <c r="H52" s="19"/>
      <c r="I52" s="19"/>
      <c r="J52" s="19"/>
      <c r="K52" s="19"/>
    </row>
    <row r="53" spans="1:13" s="16" customFormat="1" ht="27" customHeight="1" x14ac:dyDescent="0.25">
      <c r="A53" s="32">
        <v>8</v>
      </c>
      <c r="B53" s="64" t="s">
        <v>32</v>
      </c>
      <c r="C53" s="65"/>
      <c r="D53" s="47">
        <v>112.962</v>
      </c>
      <c r="E53" s="41">
        <f>60.5*D53</f>
        <v>6834.201</v>
      </c>
      <c r="F53" s="41"/>
      <c r="G53" s="41">
        <f>(130+120)*D53</f>
        <v>28240.5</v>
      </c>
      <c r="H53" s="41"/>
      <c r="I53" s="41"/>
      <c r="J53" s="41"/>
      <c r="K53" s="41">
        <f>SUM(E53+F53+G53+H53+I53+J53)</f>
        <v>35074.701000000001</v>
      </c>
    </row>
    <row r="54" spans="1:13" s="16" customFormat="1" ht="27" customHeight="1" x14ac:dyDescent="0.25">
      <c r="A54" s="33"/>
      <c r="B54" s="66"/>
      <c r="C54" s="67"/>
      <c r="D54" s="62"/>
      <c r="E54" s="42"/>
      <c r="F54" s="42"/>
      <c r="G54" s="42"/>
      <c r="H54" s="42"/>
      <c r="I54" s="42"/>
      <c r="J54" s="42"/>
      <c r="K54" s="42"/>
      <c r="M54" s="17"/>
    </row>
    <row r="55" spans="1:13" s="16" customFormat="1" ht="27" customHeight="1" x14ac:dyDescent="0.25">
      <c r="A55" s="33"/>
      <c r="B55" s="66"/>
      <c r="C55" s="67"/>
      <c r="D55" s="62"/>
      <c r="E55" s="42"/>
      <c r="F55" s="42"/>
      <c r="G55" s="42"/>
      <c r="H55" s="42"/>
      <c r="I55" s="42"/>
      <c r="J55" s="42"/>
      <c r="K55" s="42"/>
      <c r="M55" s="11"/>
    </row>
    <row r="56" spans="1:13" s="16" customFormat="1" ht="27" customHeight="1" x14ac:dyDescent="0.25">
      <c r="A56" s="33"/>
      <c r="B56" s="66"/>
      <c r="C56" s="67"/>
      <c r="D56" s="62"/>
      <c r="E56" s="42"/>
      <c r="F56" s="42"/>
      <c r="G56" s="42"/>
      <c r="H56" s="42"/>
      <c r="I56" s="42"/>
      <c r="J56" s="42"/>
      <c r="K56" s="42"/>
    </row>
    <row r="57" spans="1:13" s="16" customFormat="1" ht="27" customHeight="1" thickBot="1" x14ac:dyDescent="0.3">
      <c r="A57" s="34"/>
      <c r="B57" s="68"/>
      <c r="C57" s="69"/>
      <c r="D57" s="63"/>
      <c r="E57" s="43"/>
      <c r="F57" s="43"/>
      <c r="G57" s="43"/>
      <c r="H57" s="43"/>
      <c r="I57" s="43"/>
      <c r="J57" s="43"/>
      <c r="K57" s="43"/>
    </row>
    <row r="58" spans="1:13" s="16" customFormat="1" ht="27" customHeight="1" x14ac:dyDescent="0.25">
      <c r="A58" s="32">
        <v>9</v>
      </c>
      <c r="B58" s="54" t="s">
        <v>33</v>
      </c>
      <c r="C58" s="55"/>
      <c r="D58" s="44">
        <v>84.612688000000006</v>
      </c>
      <c r="E58" s="41">
        <f>60.5*D58</f>
        <v>5119.0676240000003</v>
      </c>
      <c r="F58" s="41"/>
      <c r="G58" s="41">
        <f>(130+120)*D58</f>
        <v>21153.172000000002</v>
      </c>
      <c r="H58" s="41"/>
      <c r="I58" s="41"/>
      <c r="J58" s="41"/>
      <c r="K58" s="41">
        <f>SUM(E58+F58+G58+H58+I58+J58)</f>
        <v>26272.239624000002</v>
      </c>
    </row>
    <row r="59" spans="1:13" s="16" customFormat="1" ht="27" customHeight="1" x14ac:dyDescent="0.25">
      <c r="A59" s="33"/>
      <c r="B59" s="56"/>
      <c r="C59" s="57"/>
      <c r="D59" s="60"/>
      <c r="E59" s="42"/>
      <c r="F59" s="42"/>
      <c r="G59" s="42"/>
      <c r="H59" s="42"/>
      <c r="I59" s="42"/>
      <c r="J59" s="42"/>
      <c r="K59" s="42"/>
      <c r="M59" s="17"/>
    </row>
    <row r="60" spans="1:13" s="16" customFormat="1" ht="27" customHeight="1" x14ac:dyDescent="0.25">
      <c r="A60" s="33"/>
      <c r="B60" s="56"/>
      <c r="C60" s="57"/>
      <c r="D60" s="60"/>
      <c r="E60" s="42"/>
      <c r="F60" s="42"/>
      <c r="G60" s="42"/>
      <c r="H60" s="42"/>
      <c r="I60" s="42"/>
      <c r="J60" s="42"/>
      <c r="K60" s="42"/>
      <c r="M60" s="11"/>
    </row>
    <row r="61" spans="1:13" s="16" customFormat="1" ht="27" customHeight="1" x14ac:dyDescent="0.25">
      <c r="A61" s="33"/>
      <c r="B61" s="56"/>
      <c r="C61" s="57"/>
      <c r="D61" s="60"/>
      <c r="E61" s="42"/>
      <c r="F61" s="42"/>
      <c r="G61" s="42"/>
      <c r="H61" s="42"/>
      <c r="I61" s="42"/>
      <c r="J61" s="42"/>
      <c r="K61" s="42"/>
    </row>
    <row r="62" spans="1:13" s="16" customFormat="1" ht="27" customHeight="1" thickBot="1" x14ac:dyDescent="0.3">
      <c r="A62" s="34"/>
      <c r="B62" s="58"/>
      <c r="C62" s="59"/>
      <c r="D62" s="61"/>
      <c r="E62" s="43"/>
      <c r="F62" s="43"/>
      <c r="G62" s="43"/>
      <c r="H62" s="43"/>
      <c r="I62" s="43"/>
      <c r="J62" s="43"/>
      <c r="K62" s="43"/>
    </row>
    <row r="63" spans="1:13" s="16" customFormat="1" ht="4.5" customHeight="1" thickBot="1" x14ac:dyDescent="0.3">
      <c r="A63" s="12"/>
      <c r="B63" s="13"/>
      <c r="C63" s="13"/>
      <c r="D63" s="14"/>
      <c r="E63" s="19"/>
      <c r="F63" s="19"/>
      <c r="G63" s="19"/>
      <c r="H63" s="19"/>
      <c r="I63" s="19"/>
      <c r="J63" s="19"/>
      <c r="K63" s="19"/>
    </row>
    <row r="64" spans="1:13" s="16" customFormat="1" ht="27" customHeight="1" x14ac:dyDescent="0.25">
      <c r="A64" s="32">
        <v>10</v>
      </c>
      <c r="B64" s="54" t="s">
        <v>34</v>
      </c>
      <c r="C64" s="55"/>
      <c r="D64" s="44">
        <v>120.0976</v>
      </c>
      <c r="E64" s="41">
        <f>60.5*D64</f>
        <v>7265.9048000000003</v>
      </c>
      <c r="F64" s="41"/>
      <c r="G64" s="41">
        <f>(130+120)*D64</f>
        <v>30024.400000000001</v>
      </c>
      <c r="H64" s="41"/>
      <c r="I64" s="41"/>
      <c r="J64" s="41"/>
      <c r="K64" s="41">
        <f>SUM(E64+F64+G64+H64+I64+J64)</f>
        <v>37290.304799999998</v>
      </c>
    </row>
    <row r="65" spans="1:13" s="16" customFormat="1" ht="27" customHeight="1" x14ac:dyDescent="0.25">
      <c r="A65" s="33"/>
      <c r="B65" s="56"/>
      <c r="C65" s="57"/>
      <c r="D65" s="52"/>
      <c r="E65" s="42"/>
      <c r="F65" s="42"/>
      <c r="G65" s="42"/>
      <c r="H65" s="42"/>
      <c r="I65" s="42"/>
      <c r="J65" s="42"/>
      <c r="K65" s="42"/>
      <c r="M65" s="17"/>
    </row>
    <row r="66" spans="1:13" s="16" customFormat="1" ht="27" customHeight="1" x14ac:dyDescent="0.25">
      <c r="A66" s="33"/>
      <c r="B66" s="56"/>
      <c r="C66" s="57"/>
      <c r="D66" s="52"/>
      <c r="E66" s="42"/>
      <c r="F66" s="42"/>
      <c r="G66" s="42"/>
      <c r="H66" s="42"/>
      <c r="I66" s="42"/>
      <c r="J66" s="42"/>
      <c r="K66" s="42"/>
      <c r="M66" s="11"/>
    </row>
    <row r="67" spans="1:13" s="16" customFormat="1" ht="27" customHeight="1" x14ac:dyDescent="0.25">
      <c r="A67" s="33"/>
      <c r="B67" s="56"/>
      <c r="C67" s="57"/>
      <c r="D67" s="52"/>
      <c r="E67" s="42"/>
      <c r="F67" s="42"/>
      <c r="G67" s="42"/>
      <c r="H67" s="42"/>
      <c r="I67" s="42"/>
      <c r="J67" s="42"/>
      <c r="K67" s="42"/>
    </row>
    <row r="68" spans="1:13" s="16" customFormat="1" ht="27" customHeight="1" thickBot="1" x14ac:dyDescent="0.3">
      <c r="A68" s="34"/>
      <c r="B68" s="58"/>
      <c r="C68" s="59"/>
      <c r="D68" s="53"/>
      <c r="E68" s="43"/>
      <c r="F68" s="43"/>
      <c r="G68" s="43"/>
      <c r="H68" s="43"/>
      <c r="I68" s="43"/>
      <c r="J68" s="43"/>
      <c r="K68" s="43"/>
    </row>
    <row r="69" spans="1:13" s="16" customFormat="1" ht="4.5" customHeight="1" thickBot="1" x14ac:dyDescent="0.3">
      <c r="A69" s="12"/>
      <c r="B69" s="13"/>
      <c r="C69" s="13"/>
      <c r="D69" s="14"/>
      <c r="E69" s="19"/>
      <c r="F69" s="19"/>
      <c r="G69" s="19"/>
      <c r="H69" s="19"/>
      <c r="I69" s="19"/>
      <c r="J69" s="19"/>
      <c r="K69" s="19"/>
    </row>
    <row r="70" spans="1:13" s="16" customFormat="1" ht="27" customHeight="1" x14ac:dyDescent="0.25">
      <c r="A70" s="32">
        <v>11</v>
      </c>
      <c r="B70" s="54" t="s">
        <v>35</v>
      </c>
      <c r="C70" s="55"/>
      <c r="D70" s="44">
        <v>226.77919999999997</v>
      </c>
      <c r="E70" s="41">
        <f>60.5*D70</f>
        <v>13720.141599999999</v>
      </c>
      <c r="F70" s="41"/>
      <c r="G70" s="41">
        <f>(130+120)*D70</f>
        <v>56694.799999999996</v>
      </c>
      <c r="H70" s="41"/>
      <c r="I70" s="41"/>
      <c r="J70" s="41"/>
      <c r="K70" s="41">
        <f>SUM(E70+F70+G70+H70+I70+J70)</f>
        <v>70414.941599999991</v>
      </c>
    </row>
    <row r="71" spans="1:13" s="16" customFormat="1" ht="27" customHeight="1" x14ac:dyDescent="0.25">
      <c r="A71" s="33"/>
      <c r="B71" s="56"/>
      <c r="C71" s="57"/>
      <c r="D71" s="52"/>
      <c r="E71" s="42"/>
      <c r="F71" s="42"/>
      <c r="G71" s="42"/>
      <c r="H71" s="42"/>
      <c r="I71" s="42"/>
      <c r="J71" s="42"/>
      <c r="K71" s="42"/>
      <c r="M71" s="17"/>
    </row>
    <row r="72" spans="1:13" s="16" customFormat="1" ht="27" customHeight="1" x14ac:dyDescent="0.25">
      <c r="A72" s="33"/>
      <c r="B72" s="56"/>
      <c r="C72" s="57"/>
      <c r="D72" s="52"/>
      <c r="E72" s="42"/>
      <c r="F72" s="42"/>
      <c r="G72" s="42"/>
      <c r="H72" s="42"/>
      <c r="I72" s="42"/>
      <c r="J72" s="42"/>
      <c r="K72" s="42"/>
      <c r="M72" s="11"/>
    </row>
    <row r="73" spans="1:13" s="16" customFormat="1" ht="27" customHeight="1" x14ac:dyDescent="0.25">
      <c r="A73" s="33"/>
      <c r="B73" s="56"/>
      <c r="C73" s="57"/>
      <c r="D73" s="52"/>
      <c r="E73" s="42"/>
      <c r="F73" s="42"/>
      <c r="G73" s="42"/>
      <c r="H73" s="42"/>
      <c r="I73" s="42"/>
      <c r="J73" s="42"/>
      <c r="K73" s="42"/>
    </row>
    <row r="74" spans="1:13" s="16" customFormat="1" ht="27" customHeight="1" thickBot="1" x14ac:dyDescent="0.3">
      <c r="A74" s="34"/>
      <c r="B74" s="58"/>
      <c r="C74" s="59"/>
      <c r="D74" s="53"/>
      <c r="E74" s="43"/>
      <c r="F74" s="43"/>
      <c r="G74" s="43"/>
      <c r="H74" s="43"/>
      <c r="I74" s="43"/>
      <c r="J74" s="43"/>
      <c r="K74" s="43"/>
    </row>
    <row r="75" spans="1:13" s="16" customFormat="1" ht="4.5" customHeight="1" thickBot="1" x14ac:dyDescent="0.3">
      <c r="A75" s="12"/>
      <c r="B75" s="13"/>
      <c r="C75" s="13"/>
      <c r="D75" s="14"/>
      <c r="E75" s="14"/>
      <c r="F75" s="14"/>
      <c r="G75" s="14"/>
      <c r="H75" s="14"/>
      <c r="I75" s="14"/>
      <c r="J75" s="14"/>
      <c r="K75" s="14"/>
    </row>
    <row r="76" spans="1:13" s="16" customFormat="1" ht="27" customHeight="1" x14ac:dyDescent="0.25">
      <c r="A76" s="32">
        <v>12</v>
      </c>
      <c r="B76" s="54" t="s">
        <v>36</v>
      </c>
      <c r="C76" s="55"/>
      <c r="D76" s="44">
        <v>17.405840000000001</v>
      </c>
      <c r="E76" s="41">
        <f>60.5*D76</f>
        <v>1053.05332</v>
      </c>
      <c r="F76" s="41"/>
      <c r="G76" s="41">
        <f>(130+120)*D76</f>
        <v>4351.46</v>
      </c>
      <c r="H76" s="41"/>
      <c r="I76" s="41"/>
      <c r="J76" s="41"/>
      <c r="K76" s="41">
        <f>SUM(E76+F76+G76+H76+I76+J76)</f>
        <v>5404.51332</v>
      </c>
    </row>
    <row r="77" spans="1:13" s="16" customFormat="1" ht="27" customHeight="1" x14ac:dyDescent="0.25">
      <c r="A77" s="33"/>
      <c r="B77" s="56"/>
      <c r="C77" s="57"/>
      <c r="D77" s="52"/>
      <c r="E77" s="42"/>
      <c r="F77" s="42"/>
      <c r="G77" s="42"/>
      <c r="H77" s="42"/>
      <c r="I77" s="42"/>
      <c r="J77" s="42"/>
      <c r="K77" s="42"/>
      <c r="M77" s="17"/>
    </row>
    <row r="78" spans="1:13" s="16" customFormat="1" ht="27" customHeight="1" x14ac:dyDescent="0.25">
      <c r="A78" s="33"/>
      <c r="B78" s="56"/>
      <c r="C78" s="57"/>
      <c r="D78" s="52"/>
      <c r="E78" s="42"/>
      <c r="F78" s="42"/>
      <c r="G78" s="42"/>
      <c r="H78" s="42"/>
      <c r="I78" s="42"/>
      <c r="J78" s="42"/>
      <c r="K78" s="42"/>
      <c r="M78" s="11"/>
    </row>
    <row r="79" spans="1:13" s="16" customFormat="1" ht="27" customHeight="1" x14ac:dyDescent="0.25">
      <c r="A79" s="33"/>
      <c r="B79" s="56"/>
      <c r="C79" s="57"/>
      <c r="D79" s="52"/>
      <c r="E79" s="42"/>
      <c r="F79" s="42"/>
      <c r="G79" s="42"/>
      <c r="H79" s="42"/>
      <c r="I79" s="42"/>
      <c r="J79" s="42"/>
      <c r="K79" s="42"/>
    </row>
    <row r="80" spans="1:13" s="16" customFormat="1" ht="27" customHeight="1" thickBot="1" x14ac:dyDescent="0.3">
      <c r="A80" s="34"/>
      <c r="B80" s="58"/>
      <c r="C80" s="59"/>
      <c r="D80" s="53"/>
      <c r="E80" s="43"/>
      <c r="F80" s="43"/>
      <c r="G80" s="43"/>
      <c r="H80" s="43"/>
      <c r="I80" s="43"/>
      <c r="J80" s="43"/>
      <c r="K80" s="43"/>
    </row>
    <row r="81" spans="1:13" s="16" customFormat="1" ht="4.5" customHeight="1" thickBot="1" x14ac:dyDescent="0.3">
      <c r="A81" s="12"/>
      <c r="B81" s="13"/>
      <c r="C81" s="13"/>
      <c r="D81" s="14"/>
      <c r="E81" s="19"/>
      <c r="F81" s="19"/>
      <c r="G81" s="19"/>
      <c r="H81" s="19"/>
      <c r="I81" s="19"/>
      <c r="J81" s="19"/>
      <c r="K81" s="19"/>
    </row>
    <row r="82" spans="1:13" s="16" customFormat="1" ht="27" customHeight="1" x14ac:dyDescent="0.25">
      <c r="A82" s="32">
        <v>13</v>
      </c>
      <c r="B82" s="54" t="s">
        <v>37</v>
      </c>
      <c r="C82" s="55"/>
      <c r="D82" s="44">
        <v>122.8458</v>
      </c>
      <c r="E82" s="41">
        <f>60.5*D82</f>
        <v>7432.1709000000001</v>
      </c>
      <c r="F82" s="41"/>
      <c r="G82" s="41">
        <f>(130+120)*D82</f>
        <v>30711.45</v>
      </c>
      <c r="H82" s="41"/>
      <c r="I82" s="41"/>
      <c r="J82" s="41"/>
      <c r="K82" s="41">
        <f>SUM(E82+F82+G82+H82+I82+J82)</f>
        <v>38143.620900000002</v>
      </c>
    </row>
    <row r="83" spans="1:13" s="16" customFormat="1" ht="27" customHeight="1" x14ac:dyDescent="0.25">
      <c r="A83" s="33"/>
      <c r="B83" s="56"/>
      <c r="C83" s="57"/>
      <c r="D83" s="52"/>
      <c r="E83" s="42"/>
      <c r="F83" s="42"/>
      <c r="G83" s="42"/>
      <c r="H83" s="42"/>
      <c r="I83" s="42"/>
      <c r="J83" s="42"/>
      <c r="K83" s="42"/>
      <c r="M83" s="17"/>
    </row>
    <row r="84" spans="1:13" s="16" customFormat="1" ht="27" customHeight="1" x14ac:dyDescent="0.25">
      <c r="A84" s="33"/>
      <c r="B84" s="56"/>
      <c r="C84" s="57"/>
      <c r="D84" s="52"/>
      <c r="E84" s="42"/>
      <c r="F84" s="42"/>
      <c r="G84" s="42"/>
      <c r="H84" s="42"/>
      <c r="I84" s="42"/>
      <c r="J84" s="42"/>
      <c r="K84" s="42"/>
      <c r="M84" s="11"/>
    </row>
    <row r="85" spans="1:13" s="16" customFormat="1" ht="27" customHeight="1" x14ac:dyDescent="0.25">
      <c r="A85" s="33"/>
      <c r="B85" s="56"/>
      <c r="C85" s="57"/>
      <c r="D85" s="52"/>
      <c r="E85" s="42"/>
      <c r="F85" s="42"/>
      <c r="G85" s="42"/>
      <c r="H85" s="42"/>
      <c r="I85" s="42"/>
      <c r="J85" s="42"/>
      <c r="K85" s="42"/>
    </row>
    <row r="86" spans="1:13" s="16" customFormat="1" ht="27" customHeight="1" thickBot="1" x14ac:dyDescent="0.3">
      <c r="A86" s="34"/>
      <c r="B86" s="58"/>
      <c r="C86" s="59"/>
      <c r="D86" s="53"/>
      <c r="E86" s="43"/>
      <c r="F86" s="43"/>
      <c r="G86" s="43"/>
      <c r="H86" s="43"/>
      <c r="I86" s="43"/>
      <c r="J86" s="43"/>
      <c r="K86" s="43"/>
    </row>
    <row r="87" spans="1:13" s="16" customFormat="1" ht="4.5" customHeight="1" thickBot="1" x14ac:dyDescent="0.3">
      <c r="A87" s="12"/>
      <c r="B87" s="13"/>
      <c r="C87" s="13"/>
      <c r="D87" s="14"/>
      <c r="E87" s="19"/>
      <c r="F87" s="19"/>
      <c r="G87" s="19"/>
      <c r="H87" s="19"/>
      <c r="I87" s="19"/>
      <c r="J87" s="19"/>
      <c r="K87" s="19"/>
    </row>
    <row r="88" spans="1:13" s="16" customFormat="1" ht="27" customHeight="1" x14ac:dyDescent="0.25">
      <c r="A88" s="32">
        <v>14</v>
      </c>
      <c r="B88" s="35" t="s">
        <v>38</v>
      </c>
      <c r="C88" s="36"/>
      <c r="D88" s="44">
        <v>40.430000000000007</v>
      </c>
      <c r="E88" s="41">
        <f>60.5*D88</f>
        <v>2446.0150000000003</v>
      </c>
      <c r="F88" s="41"/>
      <c r="G88" s="41">
        <f>(130+120)*D88</f>
        <v>10107.500000000002</v>
      </c>
      <c r="H88" s="41"/>
      <c r="I88" s="41"/>
      <c r="J88" s="41"/>
      <c r="K88" s="41">
        <f>SUM(E88+F88+G88+H88+I88+J88)</f>
        <v>12553.515000000003</v>
      </c>
    </row>
    <row r="89" spans="1:13" s="16" customFormat="1" ht="27" customHeight="1" x14ac:dyDescent="0.25">
      <c r="A89" s="33"/>
      <c r="B89" s="37"/>
      <c r="C89" s="38"/>
      <c r="D89" s="52"/>
      <c r="E89" s="42"/>
      <c r="F89" s="42"/>
      <c r="G89" s="42"/>
      <c r="H89" s="42"/>
      <c r="I89" s="42"/>
      <c r="J89" s="42"/>
      <c r="K89" s="42"/>
      <c r="M89" s="17"/>
    </row>
    <row r="90" spans="1:13" s="16" customFormat="1" ht="27" customHeight="1" x14ac:dyDescent="0.25">
      <c r="A90" s="33"/>
      <c r="B90" s="37"/>
      <c r="C90" s="38"/>
      <c r="D90" s="52"/>
      <c r="E90" s="42"/>
      <c r="F90" s="42"/>
      <c r="G90" s="42"/>
      <c r="H90" s="42"/>
      <c r="I90" s="42"/>
      <c r="J90" s="42"/>
      <c r="K90" s="42"/>
      <c r="M90" s="11"/>
    </row>
    <row r="91" spans="1:13" s="16" customFormat="1" ht="27" customHeight="1" x14ac:dyDescent="0.25">
      <c r="A91" s="33"/>
      <c r="B91" s="37"/>
      <c r="C91" s="38"/>
      <c r="D91" s="52"/>
      <c r="E91" s="42"/>
      <c r="F91" s="42"/>
      <c r="G91" s="42"/>
      <c r="H91" s="42"/>
      <c r="I91" s="42"/>
      <c r="J91" s="42"/>
      <c r="K91" s="42"/>
    </row>
    <row r="92" spans="1:13" s="16" customFormat="1" ht="27" customHeight="1" thickBot="1" x14ac:dyDescent="0.3">
      <c r="A92" s="34"/>
      <c r="B92" s="39"/>
      <c r="C92" s="40"/>
      <c r="D92" s="53"/>
      <c r="E92" s="43"/>
      <c r="F92" s="43"/>
      <c r="G92" s="43"/>
      <c r="H92" s="43"/>
      <c r="I92" s="43"/>
      <c r="J92" s="43"/>
      <c r="K92" s="43"/>
    </row>
    <row r="93" spans="1:13" s="16" customFormat="1" ht="4.5" customHeight="1" thickBot="1" x14ac:dyDescent="0.3">
      <c r="A93" s="12"/>
      <c r="B93" s="13"/>
      <c r="C93" s="13"/>
      <c r="D93" s="14"/>
      <c r="E93" s="19"/>
      <c r="F93" s="19"/>
      <c r="G93" s="19"/>
      <c r="H93" s="19"/>
      <c r="I93" s="19"/>
      <c r="J93" s="19"/>
      <c r="K93" s="19"/>
    </row>
    <row r="94" spans="1:13" s="16" customFormat="1" ht="27" customHeight="1" x14ac:dyDescent="0.25">
      <c r="A94" s="32">
        <v>15</v>
      </c>
      <c r="B94" s="35" t="s">
        <v>39</v>
      </c>
      <c r="C94" s="36"/>
      <c r="D94" s="44">
        <v>86.4</v>
      </c>
      <c r="E94" s="41">
        <f>60.5*D94</f>
        <v>5227.2000000000007</v>
      </c>
      <c r="F94" s="41"/>
      <c r="G94" s="41">
        <f>(130+120)*D94</f>
        <v>21600</v>
      </c>
      <c r="H94" s="41"/>
      <c r="I94" s="41"/>
      <c r="J94" s="41"/>
      <c r="K94" s="41">
        <f>SUM(E94+F94+G94+H94+I94+J94)</f>
        <v>26827.200000000001</v>
      </c>
    </row>
    <row r="95" spans="1:13" s="16" customFormat="1" ht="27" customHeight="1" x14ac:dyDescent="0.25">
      <c r="A95" s="33"/>
      <c r="B95" s="37"/>
      <c r="C95" s="38"/>
      <c r="D95" s="52"/>
      <c r="E95" s="42"/>
      <c r="F95" s="42"/>
      <c r="G95" s="42"/>
      <c r="H95" s="42"/>
      <c r="I95" s="42"/>
      <c r="J95" s="42"/>
      <c r="K95" s="42"/>
      <c r="M95" s="17"/>
    </row>
    <row r="96" spans="1:13" s="16" customFormat="1" ht="27" customHeight="1" x14ac:dyDescent="0.25">
      <c r="A96" s="33"/>
      <c r="B96" s="37"/>
      <c r="C96" s="38"/>
      <c r="D96" s="52"/>
      <c r="E96" s="42"/>
      <c r="F96" s="42"/>
      <c r="G96" s="42"/>
      <c r="H96" s="42"/>
      <c r="I96" s="42"/>
      <c r="J96" s="42"/>
      <c r="K96" s="42"/>
      <c r="M96" s="11"/>
    </row>
    <row r="97" spans="1:13" s="16" customFormat="1" ht="27" customHeight="1" x14ac:dyDescent="0.25">
      <c r="A97" s="33"/>
      <c r="B97" s="37"/>
      <c r="C97" s="38"/>
      <c r="D97" s="52"/>
      <c r="E97" s="42"/>
      <c r="F97" s="42"/>
      <c r="G97" s="42"/>
      <c r="H97" s="42"/>
      <c r="I97" s="42"/>
      <c r="J97" s="42"/>
      <c r="K97" s="42"/>
    </row>
    <row r="98" spans="1:13" s="16" customFormat="1" ht="27" customHeight="1" thickBot="1" x14ac:dyDescent="0.3">
      <c r="A98" s="34"/>
      <c r="B98" s="39"/>
      <c r="C98" s="40"/>
      <c r="D98" s="53"/>
      <c r="E98" s="43"/>
      <c r="F98" s="43"/>
      <c r="G98" s="43"/>
      <c r="H98" s="43"/>
      <c r="I98" s="43"/>
      <c r="J98" s="43"/>
      <c r="K98" s="43"/>
    </row>
    <row r="99" spans="1:13" s="16" customFormat="1" ht="4.5" customHeight="1" thickBot="1" x14ac:dyDescent="0.3">
      <c r="A99" s="12"/>
      <c r="B99" s="13"/>
      <c r="C99" s="13"/>
      <c r="D99" s="14"/>
      <c r="E99" s="14"/>
      <c r="F99" s="14"/>
      <c r="G99" s="14"/>
      <c r="H99" s="14"/>
      <c r="I99" s="14"/>
      <c r="J99" s="14"/>
      <c r="K99" s="14"/>
    </row>
    <row r="100" spans="1:13" s="16" customFormat="1" ht="27" customHeight="1" x14ac:dyDescent="0.25">
      <c r="A100" s="32">
        <v>16</v>
      </c>
      <c r="B100" s="54" t="s">
        <v>40</v>
      </c>
      <c r="C100" s="55"/>
      <c r="D100" s="44">
        <v>65.599999999999994</v>
      </c>
      <c r="E100" s="41">
        <f>60.5*D100</f>
        <v>3968.7999999999997</v>
      </c>
      <c r="F100" s="41"/>
      <c r="G100" s="41">
        <f>(130+120)*D100</f>
        <v>16400</v>
      </c>
      <c r="H100" s="41"/>
      <c r="I100" s="41"/>
      <c r="J100" s="41"/>
      <c r="K100" s="41">
        <f>SUM(E100+F100+G100+H100+I100+J100)</f>
        <v>20368.8</v>
      </c>
    </row>
    <row r="101" spans="1:13" s="16" customFormat="1" ht="27" customHeight="1" x14ac:dyDescent="0.25">
      <c r="A101" s="33"/>
      <c r="B101" s="56"/>
      <c r="C101" s="57"/>
      <c r="D101" s="60"/>
      <c r="E101" s="42"/>
      <c r="F101" s="42"/>
      <c r="G101" s="42"/>
      <c r="H101" s="42"/>
      <c r="I101" s="42"/>
      <c r="J101" s="42"/>
      <c r="K101" s="42"/>
      <c r="M101" s="17"/>
    </row>
    <row r="102" spans="1:13" s="16" customFormat="1" ht="27" customHeight="1" x14ac:dyDescent="0.25">
      <c r="A102" s="33"/>
      <c r="B102" s="56"/>
      <c r="C102" s="57"/>
      <c r="D102" s="60"/>
      <c r="E102" s="42"/>
      <c r="F102" s="42"/>
      <c r="G102" s="42"/>
      <c r="H102" s="42"/>
      <c r="I102" s="42"/>
      <c r="J102" s="42"/>
      <c r="K102" s="42"/>
      <c r="M102" s="11"/>
    </row>
    <row r="103" spans="1:13" s="16" customFormat="1" ht="27" customHeight="1" x14ac:dyDescent="0.25">
      <c r="A103" s="33"/>
      <c r="B103" s="56"/>
      <c r="C103" s="57"/>
      <c r="D103" s="60"/>
      <c r="E103" s="42"/>
      <c r="F103" s="42"/>
      <c r="G103" s="42"/>
      <c r="H103" s="42"/>
      <c r="I103" s="42"/>
      <c r="J103" s="42"/>
      <c r="K103" s="42"/>
    </row>
    <row r="104" spans="1:13" s="16" customFormat="1" ht="27" customHeight="1" thickBot="1" x14ac:dyDescent="0.3">
      <c r="A104" s="34"/>
      <c r="B104" s="58"/>
      <c r="C104" s="59"/>
      <c r="D104" s="61"/>
      <c r="E104" s="43"/>
      <c r="F104" s="43"/>
      <c r="G104" s="43"/>
      <c r="H104" s="43"/>
      <c r="I104" s="43"/>
      <c r="J104" s="43"/>
      <c r="K104" s="43"/>
    </row>
    <row r="105" spans="1:13" s="16" customFormat="1" ht="4.5" customHeight="1" thickBot="1" x14ac:dyDescent="0.3">
      <c r="A105" s="12"/>
      <c r="B105" s="13"/>
      <c r="C105" s="13"/>
      <c r="D105" s="14"/>
      <c r="E105" s="19"/>
      <c r="F105" s="19"/>
      <c r="G105" s="19"/>
      <c r="H105" s="19"/>
      <c r="I105" s="19"/>
      <c r="J105" s="19"/>
      <c r="K105" s="19"/>
    </row>
    <row r="106" spans="1:13" s="16" customFormat="1" ht="27" customHeight="1" x14ac:dyDescent="0.25">
      <c r="A106" s="32">
        <v>17</v>
      </c>
      <c r="B106" s="35" t="s">
        <v>41</v>
      </c>
      <c r="C106" s="36"/>
      <c r="D106" s="44">
        <v>62.18</v>
      </c>
      <c r="E106" s="41">
        <f>60.5*D106</f>
        <v>3761.89</v>
      </c>
      <c r="F106" s="41"/>
      <c r="G106" s="41">
        <f>(130+120)*D106</f>
        <v>15545</v>
      </c>
      <c r="H106" s="41"/>
      <c r="I106" s="41"/>
      <c r="J106" s="41"/>
      <c r="K106" s="41">
        <f>SUM(E106+F106+G106+H106+I106+J106)</f>
        <v>19306.89</v>
      </c>
    </row>
    <row r="107" spans="1:13" s="16" customFormat="1" ht="27" customHeight="1" x14ac:dyDescent="0.25">
      <c r="A107" s="33"/>
      <c r="B107" s="37"/>
      <c r="C107" s="38"/>
      <c r="D107" s="45"/>
      <c r="E107" s="42"/>
      <c r="F107" s="42"/>
      <c r="G107" s="42"/>
      <c r="H107" s="42"/>
      <c r="I107" s="42"/>
      <c r="J107" s="42"/>
      <c r="K107" s="42"/>
      <c r="M107" s="17"/>
    </row>
    <row r="108" spans="1:13" s="16" customFormat="1" ht="27" customHeight="1" x14ac:dyDescent="0.25">
      <c r="A108" s="33"/>
      <c r="B108" s="37"/>
      <c r="C108" s="38"/>
      <c r="D108" s="45"/>
      <c r="E108" s="42"/>
      <c r="F108" s="42"/>
      <c r="G108" s="42"/>
      <c r="H108" s="42"/>
      <c r="I108" s="42"/>
      <c r="J108" s="42"/>
      <c r="K108" s="42"/>
      <c r="M108" s="11"/>
    </row>
    <row r="109" spans="1:13" s="16" customFormat="1" ht="27" customHeight="1" x14ac:dyDescent="0.25">
      <c r="A109" s="33"/>
      <c r="B109" s="37"/>
      <c r="C109" s="38"/>
      <c r="D109" s="45"/>
      <c r="E109" s="42"/>
      <c r="F109" s="42"/>
      <c r="G109" s="42"/>
      <c r="H109" s="42"/>
      <c r="I109" s="42"/>
      <c r="J109" s="42"/>
      <c r="K109" s="42"/>
    </row>
    <row r="110" spans="1:13" s="16" customFormat="1" ht="27" customHeight="1" thickBot="1" x14ac:dyDescent="0.3">
      <c r="A110" s="34"/>
      <c r="B110" s="39"/>
      <c r="C110" s="40"/>
      <c r="D110" s="46"/>
      <c r="E110" s="43"/>
      <c r="F110" s="43"/>
      <c r="G110" s="43"/>
      <c r="H110" s="43"/>
      <c r="I110" s="43"/>
      <c r="J110" s="43"/>
      <c r="K110" s="43"/>
    </row>
    <row r="111" spans="1:13" s="16" customFormat="1" ht="4.5" customHeight="1" thickBot="1" x14ac:dyDescent="0.3">
      <c r="A111" s="12"/>
      <c r="B111" s="13"/>
      <c r="C111" s="13"/>
      <c r="D111" s="14"/>
      <c r="E111" s="14"/>
      <c r="F111" s="14"/>
      <c r="G111" s="14"/>
      <c r="H111" s="14"/>
      <c r="I111" s="14"/>
      <c r="J111" s="14"/>
      <c r="K111" s="14"/>
    </row>
    <row r="112" spans="1:13" s="16" customFormat="1" ht="27" customHeight="1" x14ac:dyDescent="0.25">
      <c r="A112" s="32">
        <v>18</v>
      </c>
      <c r="B112" s="35" t="s">
        <v>42</v>
      </c>
      <c r="C112" s="36"/>
      <c r="D112" s="44">
        <v>90.697999999999993</v>
      </c>
      <c r="E112" s="41">
        <f>60.5*D112</f>
        <v>5487.2289999999994</v>
      </c>
      <c r="F112" s="41"/>
      <c r="G112" s="41">
        <f>(130+120)*D112</f>
        <v>22674.5</v>
      </c>
      <c r="H112" s="41"/>
      <c r="I112" s="41"/>
      <c r="J112" s="41"/>
      <c r="K112" s="41">
        <f>SUM(E112+F112+G112+H112+I112+J112)</f>
        <v>28161.728999999999</v>
      </c>
    </row>
    <row r="113" spans="1:13" s="16" customFormat="1" ht="27" customHeight="1" x14ac:dyDescent="0.25">
      <c r="A113" s="33"/>
      <c r="B113" s="37"/>
      <c r="C113" s="38"/>
      <c r="D113" s="60"/>
      <c r="E113" s="42"/>
      <c r="F113" s="42"/>
      <c r="G113" s="42"/>
      <c r="H113" s="42"/>
      <c r="I113" s="42"/>
      <c r="J113" s="42"/>
      <c r="K113" s="42"/>
      <c r="M113" s="17"/>
    </row>
    <row r="114" spans="1:13" s="16" customFormat="1" ht="27" customHeight="1" x14ac:dyDescent="0.25">
      <c r="A114" s="33"/>
      <c r="B114" s="37"/>
      <c r="C114" s="38"/>
      <c r="D114" s="60"/>
      <c r="E114" s="42"/>
      <c r="F114" s="42"/>
      <c r="G114" s="42"/>
      <c r="H114" s="42"/>
      <c r="I114" s="42"/>
      <c r="J114" s="42"/>
      <c r="K114" s="42"/>
      <c r="M114" s="11"/>
    </row>
    <row r="115" spans="1:13" s="16" customFormat="1" ht="27" customHeight="1" x14ac:dyDescent="0.25">
      <c r="A115" s="33"/>
      <c r="B115" s="37"/>
      <c r="C115" s="38"/>
      <c r="D115" s="60"/>
      <c r="E115" s="42"/>
      <c r="F115" s="42"/>
      <c r="G115" s="42"/>
      <c r="H115" s="42"/>
      <c r="I115" s="42"/>
      <c r="J115" s="42"/>
      <c r="K115" s="42"/>
    </row>
    <row r="116" spans="1:13" s="16" customFormat="1" ht="27" customHeight="1" thickBot="1" x14ac:dyDescent="0.3">
      <c r="A116" s="34"/>
      <c r="B116" s="39"/>
      <c r="C116" s="40"/>
      <c r="D116" s="61"/>
      <c r="E116" s="43"/>
      <c r="F116" s="43"/>
      <c r="G116" s="43"/>
      <c r="H116" s="43"/>
      <c r="I116" s="43"/>
      <c r="J116" s="43"/>
      <c r="K116" s="43"/>
    </row>
    <row r="117" spans="1:13" s="16" customFormat="1" ht="4.5" customHeight="1" thickBot="1" x14ac:dyDescent="0.3">
      <c r="A117" s="12"/>
      <c r="B117" s="13"/>
      <c r="C117" s="13"/>
      <c r="D117" s="14"/>
      <c r="E117" s="19"/>
      <c r="F117" s="19"/>
      <c r="G117" s="19"/>
      <c r="H117" s="19"/>
      <c r="I117" s="19"/>
      <c r="J117" s="19"/>
      <c r="K117" s="19"/>
    </row>
    <row r="118" spans="1:13" s="16" customFormat="1" ht="27" customHeight="1" x14ac:dyDescent="0.25">
      <c r="A118" s="32">
        <f>A112+1</f>
        <v>19</v>
      </c>
      <c r="B118" s="35" t="s">
        <v>43</v>
      </c>
      <c r="C118" s="36"/>
      <c r="D118" s="44">
        <v>71.287999999999997</v>
      </c>
      <c r="E118" s="41">
        <f>60.5*D118</f>
        <v>4312.924</v>
      </c>
      <c r="F118" s="41"/>
      <c r="G118" s="41">
        <f>(130+120)*D118</f>
        <v>17822</v>
      </c>
      <c r="H118" s="41"/>
      <c r="I118" s="41"/>
      <c r="J118" s="41"/>
      <c r="K118" s="41">
        <f>SUM(E118+F118+G118+H118+I118+J118)</f>
        <v>22134.923999999999</v>
      </c>
    </row>
    <row r="119" spans="1:13" s="16" customFormat="1" ht="27" customHeight="1" x14ac:dyDescent="0.25">
      <c r="A119" s="33"/>
      <c r="B119" s="37"/>
      <c r="C119" s="38"/>
      <c r="D119" s="45"/>
      <c r="E119" s="42"/>
      <c r="F119" s="42"/>
      <c r="G119" s="42"/>
      <c r="H119" s="42"/>
      <c r="I119" s="42"/>
      <c r="J119" s="42"/>
      <c r="K119" s="42"/>
      <c r="M119" s="17"/>
    </row>
    <row r="120" spans="1:13" s="16" customFormat="1" ht="27" customHeight="1" x14ac:dyDescent="0.25">
      <c r="A120" s="33"/>
      <c r="B120" s="37"/>
      <c r="C120" s="38"/>
      <c r="D120" s="45"/>
      <c r="E120" s="42"/>
      <c r="F120" s="42"/>
      <c r="G120" s="42"/>
      <c r="H120" s="42"/>
      <c r="I120" s="42"/>
      <c r="J120" s="42"/>
      <c r="K120" s="42"/>
      <c r="M120" s="11"/>
    </row>
    <row r="121" spans="1:13" s="16" customFormat="1" ht="27" customHeight="1" x14ac:dyDescent="0.25">
      <c r="A121" s="33"/>
      <c r="B121" s="37"/>
      <c r="C121" s="38"/>
      <c r="D121" s="45"/>
      <c r="E121" s="42"/>
      <c r="F121" s="42"/>
      <c r="G121" s="42"/>
      <c r="H121" s="42"/>
      <c r="I121" s="42"/>
      <c r="J121" s="42"/>
      <c r="K121" s="42"/>
    </row>
    <row r="122" spans="1:13" s="16" customFormat="1" ht="27" customHeight="1" thickBot="1" x14ac:dyDescent="0.3">
      <c r="A122" s="34"/>
      <c r="B122" s="39"/>
      <c r="C122" s="40"/>
      <c r="D122" s="46"/>
      <c r="E122" s="43"/>
      <c r="F122" s="43"/>
      <c r="G122" s="43"/>
      <c r="H122" s="43"/>
      <c r="I122" s="43"/>
      <c r="J122" s="43"/>
      <c r="K122" s="43"/>
    </row>
    <row r="123" spans="1:13" x14ac:dyDescent="0.25">
      <c r="D123" s="27"/>
      <c r="E123" s="26"/>
      <c r="G123" s="26"/>
      <c r="K123" s="26"/>
    </row>
    <row r="124" spans="1:13" x14ac:dyDescent="0.25">
      <c r="D124" s="27"/>
    </row>
    <row r="125" spans="1:13" x14ac:dyDescent="0.25">
      <c r="D125" s="27"/>
      <c r="E125" s="28"/>
    </row>
  </sheetData>
  <mergeCells count="201">
    <mergeCell ref="A6:K6"/>
    <mergeCell ref="A8:A9"/>
    <mergeCell ref="B8:C9"/>
    <mergeCell ref="D8:D9"/>
    <mergeCell ref="K8:K9"/>
    <mergeCell ref="A11:A15"/>
    <mergeCell ref="B11:C15"/>
    <mergeCell ref="E8:E9"/>
    <mergeCell ref="F8:F9"/>
    <mergeCell ref="G8:G9"/>
    <mergeCell ref="H8:H9"/>
    <mergeCell ref="I8:I9"/>
    <mergeCell ref="J8:J9"/>
    <mergeCell ref="H11:H15"/>
    <mergeCell ref="I11:I15"/>
    <mergeCell ref="J11:J15"/>
    <mergeCell ref="K11:K15"/>
    <mergeCell ref="A17:A21"/>
    <mergeCell ref="B17:C21"/>
    <mergeCell ref="D11:D15"/>
    <mergeCell ref="E11:E15"/>
    <mergeCell ref="F11:F15"/>
    <mergeCell ref="G11:G15"/>
    <mergeCell ref="K17:K21"/>
    <mergeCell ref="A23:A27"/>
    <mergeCell ref="B23:C27"/>
    <mergeCell ref="E17:E21"/>
    <mergeCell ref="F17:F21"/>
    <mergeCell ref="G17:G21"/>
    <mergeCell ref="H17:H21"/>
    <mergeCell ref="I17:I21"/>
    <mergeCell ref="J17:J21"/>
    <mergeCell ref="D17:D21"/>
    <mergeCell ref="H23:H27"/>
    <mergeCell ref="I23:I27"/>
    <mergeCell ref="J23:J27"/>
    <mergeCell ref="K23:K27"/>
    <mergeCell ref="A29:A33"/>
    <mergeCell ref="B29:C33"/>
    <mergeCell ref="D23:D27"/>
    <mergeCell ref="E23:E27"/>
    <mergeCell ref="F23:F27"/>
    <mergeCell ref="G23:G27"/>
    <mergeCell ref="K29:K33"/>
    <mergeCell ref="A35:A39"/>
    <mergeCell ref="B35:C39"/>
    <mergeCell ref="E29:E33"/>
    <mergeCell ref="F29:F33"/>
    <mergeCell ref="G29:G33"/>
    <mergeCell ref="H29:H33"/>
    <mergeCell ref="I29:I33"/>
    <mergeCell ref="J29:J33"/>
    <mergeCell ref="D29:D33"/>
    <mergeCell ref="H35:H39"/>
    <mergeCell ref="I35:I39"/>
    <mergeCell ref="J35:J39"/>
    <mergeCell ref="K35:K39"/>
    <mergeCell ref="A41:A45"/>
    <mergeCell ref="B41:C45"/>
    <mergeCell ref="D35:D39"/>
    <mergeCell ref="E35:E39"/>
    <mergeCell ref="F35:F39"/>
    <mergeCell ref="G35:G39"/>
    <mergeCell ref="K41:K45"/>
    <mergeCell ref="A47:A51"/>
    <mergeCell ref="B47:C51"/>
    <mergeCell ref="E41:E45"/>
    <mergeCell ref="F41:F45"/>
    <mergeCell ref="G41:G45"/>
    <mergeCell ref="H41:H45"/>
    <mergeCell ref="I41:I45"/>
    <mergeCell ref="J41:J45"/>
    <mergeCell ref="D41:D45"/>
    <mergeCell ref="H47:H51"/>
    <mergeCell ref="I47:I51"/>
    <mergeCell ref="J47:J51"/>
    <mergeCell ref="K47:K51"/>
    <mergeCell ref="A53:A57"/>
    <mergeCell ref="B53:C57"/>
    <mergeCell ref="D47:D51"/>
    <mergeCell ref="E47:E51"/>
    <mergeCell ref="F47:F51"/>
    <mergeCell ref="G47:G51"/>
    <mergeCell ref="A58:A62"/>
    <mergeCell ref="B58:C62"/>
    <mergeCell ref="E53:E57"/>
    <mergeCell ref="F53:F57"/>
    <mergeCell ref="G53:G57"/>
    <mergeCell ref="H53:H57"/>
    <mergeCell ref="I53:I57"/>
    <mergeCell ref="J53:J57"/>
    <mergeCell ref="D53:D57"/>
    <mergeCell ref="H58:H62"/>
    <mergeCell ref="I58:I62"/>
    <mergeCell ref="J58:J62"/>
    <mergeCell ref="K58:K62"/>
    <mergeCell ref="D58:D62"/>
    <mergeCell ref="E58:E62"/>
    <mergeCell ref="F58:F62"/>
    <mergeCell ref="G58:G62"/>
    <mergeCell ref="K53:K57"/>
    <mergeCell ref="F64:F68"/>
    <mergeCell ref="G64:G68"/>
    <mergeCell ref="H64:H68"/>
    <mergeCell ref="I64:I68"/>
    <mergeCell ref="J64:J68"/>
    <mergeCell ref="K64:K68"/>
    <mergeCell ref="D64:D68"/>
    <mergeCell ref="E64:E68"/>
    <mergeCell ref="A64:A68"/>
    <mergeCell ref="B64:C68"/>
    <mergeCell ref="A76:A80"/>
    <mergeCell ref="B76:C80"/>
    <mergeCell ref="D70:D74"/>
    <mergeCell ref="E70:E74"/>
    <mergeCell ref="F70:F74"/>
    <mergeCell ref="G70:G74"/>
    <mergeCell ref="H70:H74"/>
    <mergeCell ref="A70:A74"/>
    <mergeCell ref="B70:C74"/>
    <mergeCell ref="F76:F80"/>
    <mergeCell ref="G76:G80"/>
    <mergeCell ref="H76:H80"/>
    <mergeCell ref="I76:I80"/>
    <mergeCell ref="J76:J80"/>
    <mergeCell ref="K76:K80"/>
    <mergeCell ref="D76:D80"/>
    <mergeCell ref="E76:E80"/>
    <mergeCell ref="I70:I74"/>
    <mergeCell ref="J70:J74"/>
    <mergeCell ref="K70:K74"/>
    <mergeCell ref="A88:A92"/>
    <mergeCell ref="B88:C92"/>
    <mergeCell ref="D82:D86"/>
    <mergeCell ref="E82:E86"/>
    <mergeCell ref="F82:F86"/>
    <mergeCell ref="G82:G86"/>
    <mergeCell ref="H82:H86"/>
    <mergeCell ref="A82:A86"/>
    <mergeCell ref="B82:C86"/>
    <mergeCell ref="F88:F92"/>
    <mergeCell ref="G88:G92"/>
    <mergeCell ref="H88:H92"/>
    <mergeCell ref="I88:I92"/>
    <mergeCell ref="J88:J92"/>
    <mergeCell ref="K88:K92"/>
    <mergeCell ref="D88:D92"/>
    <mergeCell ref="K82:K86"/>
    <mergeCell ref="A100:A104"/>
    <mergeCell ref="B100:C104"/>
    <mergeCell ref="D94:D98"/>
    <mergeCell ref="E94:E98"/>
    <mergeCell ref="F94:F98"/>
    <mergeCell ref="G94:G98"/>
    <mergeCell ref="H94:H98"/>
    <mergeCell ref="A94:A98"/>
    <mergeCell ref="B94:C98"/>
    <mergeCell ref="F100:F104"/>
    <mergeCell ref="G100:G104"/>
    <mergeCell ref="H100:H104"/>
    <mergeCell ref="I100:I104"/>
    <mergeCell ref="J100:J104"/>
    <mergeCell ref="K100:K104"/>
    <mergeCell ref="D100:D104"/>
    <mergeCell ref="E100:E104"/>
    <mergeCell ref="I94:I98"/>
    <mergeCell ref="J94:J98"/>
    <mergeCell ref="K94:K98"/>
    <mergeCell ref="H106:H110"/>
    <mergeCell ref="A106:A110"/>
    <mergeCell ref="B106:C110"/>
    <mergeCell ref="F112:F116"/>
    <mergeCell ref="G112:G116"/>
    <mergeCell ref="H112:H116"/>
    <mergeCell ref="E88:E92"/>
    <mergeCell ref="I82:I86"/>
    <mergeCell ref="J82:J86"/>
    <mergeCell ref="A118:A122"/>
    <mergeCell ref="B118:C122"/>
    <mergeCell ref="I112:I116"/>
    <mergeCell ref="J112:J116"/>
    <mergeCell ref="K112:K116"/>
    <mergeCell ref="D112:D116"/>
    <mergeCell ref="E112:E116"/>
    <mergeCell ref="I106:I110"/>
    <mergeCell ref="J106:J110"/>
    <mergeCell ref="K106:K110"/>
    <mergeCell ref="H118:H122"/>
    <mergeCell ref="I118:I122"/>
    <mergeCell ref="J118:J122"/>
    <mergeCell ref="K118:K122"/>
    <mergeCell ref="D118:D122"/>
    <mergeCell ref="E118:E122"/>
    <mergeCell ref="F118:F122"/>
    <mergeCell ref="G118:G122"/>
    <mergeCell ref="A112:A116"/>
    <mergeCell ref="B112:C116"/>
    <mergeCell ref="D106:D110"/>
    <mergeCell ref="E106:E110"/>
    <mergeCell ref="F106:F110"/>
    <mergeCell ref="G106:G110"/>
  </mergeCells>
  <pageMargins left="0.15748031496062992" right="0.15748031496062992" top="0.15748031496062992" bottom="0.11811023622047245" header="0.11811023622047245" footer="0.11811023622047245"/>
  <pageSetup paperSize="9" scale="20" orientation="landscape" r:id="rId1"/>
  <headerFooter>
    <oddFooter>&amp;L&amp;"-,Negrito"PPL - Manutenção e Serviços LTDA&amp;C&amp;"-,Negrito"&amp;P&amp;R&amp;"-,Negrito itálico"Setor de Planejamento</oddFooter>
  </headerFooter>
  <colBreaks count="1" manualBreakCount="1">
    <brk id="11" max="1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6"/>
  <sheetViews>
    <sheetView tabSelected="1" view="pageBreakPreview" zoomScale="80" zoomScaleNormal="80" zoomScaleSheetLayoutView="80" workbookViewId="0">
      <pane xSplit="3" ySplit="6" topLeftCell="D175" activePane="bottomRight" state="frozen"/>
      <selection pane="topRight" activeCell="E1" sqref="E1"/>
      <selection pane="bottomLeft" activeCell="A11" sqref="A11"/>
      <selection pane="bottomRight" activeCell="L178" sqref="L178:L182"/>
    </sheetView>
  </sheetViews>
  <sheetFormatPr defaultRowHeight="15" x14ac:dyDescent="0.25"/>
  <cols>
    <col min="1" max="1" width="5.42578125" bestFit="1" customWidth="1"/>
    <col min="3" max="3" width="15.7109375" customWidth="1"/>
    <col min="4" max="4" width="14.140625" customWidth="1"/>
    <col min="5" max="5" width="17.42578125" bestFit="1" customWidth="1"/>
    <col min="6" max="6" width="15.28515625" customWidth="1"/>
    <col min="7" max="7" width="16.140625" customWidth="1"/>
    <col min="8" max="8" width="18.85546875" bestFit="1" customWidth="1"/>
    <col min="9" max="9" width="15.28515625" customWidth="1"/>
    <col min="10" max="10" width="18.28515625" customWidth="1"/>
    <col min="11" max="11" width="20" customWidth="1"/>
    <col min="12" max="12" width="36.85546875" customWidth="1"/>
  </cols>
  <sheetData>
    <row r="1" spans="1:12" x14ac:dyDescent="0.25">
      <c r="A1" s="5"/>
      <c r="B1" s="6"/>
      <c r="C1" s="6"/>
      <c r="D1" s="6"/>
      <c r="E1" s="6"/>
      <c r="F1" s="79"/>
      <c r="G1" s="79"/>
      <c r="H1" s="6"/>
      <c r="I1" s="6"/>
      <c r="J1" s="6"/>
      <c r="K1" s="95"/>
      <c r="L1" s="96"/>
    </row>
    <row r="2" spans="1:12" ht="15.75" thickBot="1" x14ac:dyDescent="0.3">
      <c r="A2" s="5"/>
      <c r="B2" s="6"/>
      <c r="C2" s="6"/>
      <c r="D2" s="6"/>
      <c r="E2" s="6"/>
      <c r="F2" s="97"/>
      <c r="G2" s="97"/>
      <c r="H2" s="6"/>
      <c r="I2" s="6"/>
      <c r="J2" s="6"/>
      <c r="K2" s="98"/>
      <c r="L2" s="99"/>
    </row>
    <row r="3" spans="1:12" ht="27.75" customHeight="1" thickBot="1" x14ac:dyDescent="0.3">
      <c r="A3" s="80"/>
      <c r="B3" s="81"/>
      <c r="C3" s="81"/>
      <c r="D3" s="81"/>
      <c r="E3" s="81"/>
      <c r="F3" s="81"/>
      <c r="G3" s="81"/>
      <c r="H3" s="81"/>
      <c r="I3" s="81"/>
      <c r="J3" s="81"/>
      <c r="K3" s="81"/>
      <c r="L3" s="100"/>
    </row>
    <row r="4" spans="1:12" ht="3" customHeight="1" thickBot="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10"/>
    </row>
    <row r="5" spans="1:12" s="11" customFormat="1" ht="17.25" customHeight="1" thickBot="1" x14ac:dyDescent="0.25">
      <c r="A5" s="72" t="s">
        <v>0</v>
      </c>
      <c r="B5" s="74" t="s">
        <v>1</v>
      </c>
      <c r="C5" s="75"/>
      <c r="D5" s="70" t="s">
        <v>2</v>
      </c>
      <c r="E5" s="20"/>
      <c r="F5" s="21"/>
      <c r="G5" s="22"/>
      <c r="H5" s="23"/>
      <c r="I5" s="21"/>
      <c r="J5" s="23"/>
      <c r="K5" s="23"/>
      <c r="L5" s="72" t="s">
        <v>10</v>
      </c>
    </row>
    <row r="6" spans="1:12" s="11" customFormat="1" ht="93" customHeight="1" thickBot="1" x14ac:dyDescent="0.3">
      <c r="A6" s="73"/>
      <c r="B6" s="76"/>
      <c r="C6" s="77"/>
      <c r="D6" s="71"/>
      <c r="E6" s="24" t="s">
        <v>24</v>
      </c>
      <c r="F6" s="24" t="s">
        <v>4</v>
      </c>
      <c r="G6" s="24" t="s">
        <v>44</v>
      </c>
      <c r="H6" s="24" t="s">
        <v>45</v>
      </c>
      <c r="I6" s="24" t="s">
        <v>7</v>
      </c>
      <c r="J6" s="24" t="s">
        <v>8</v>
      </c>
      <c r="K6" s="25" t="s">
        <v>9</v>
      </c>
      <c r="L6" s="73"/>
    </row>
    <row r="7" spans="1:12" s="16" customFormat="1" ht="27" customHeight="1" x14ac:dyDescent="0.25">
      <c r="A7" s="32">
        <v>1</v>
      </c>
      <c r="B7" s="54" t="s">
        <v>46</v>
      </c>
      <c r="C7" s="55"/>
      <c r="D7" s="44">
        <v>30.687000000000001</v>
      </c>
      <c r="E7" s="41">
        <f>60.5*D7</f>
        <v>1856.5635</v>
      </c>
      <c r="F7" s="41"/>
      <c r="G7" s="41"/>
      <c r="H7" s="41">
        <f>(98+120)*D7</f>
        <v>6689.7660000000005</v>
      </c>
      <c r="I7" s="41"/>
      <c r="J7" s="41"/>
      <c r="K7" s="41">
        <f>SUM(E7+F7+G7+H7+I7+J7)</f>
        <v>8546.3294999999998</v>
      </c>
      <c r="L7" s="82"/>
    </row>
    <row r="8" spans="1:12" s="16" customFormat="1" ht="27" customHeight="1" x14ac:dyDescent="0.25">
      <c r="A8" s="33"/>
      <c r="B8" s="56"/>
      <c r="C8" s="57"/>
      <c r="D8" s="60"/>
      <c r="E8" s="42"/>
      <c r="F8" s="42"/>
      <c r="G8" s="42"/>
      <c r="H8" s="42"/>
      <c r="I8" s="42"/>
      <c r="J8" s="42"/>
      <c r="K8" s="42"/>
      <c r="L8" s="83"/>
    </row>
    <row r="9" spans="1:12" s="16" customFormat="1" ht="27" customHeight="1" x14ac:dyDescent="0.25">
      <c r="A9" s="33"/>
      <c r="B9" s="56"/>
      <c r="C9" s="57"/>
      <c r="D9" s="60"/>
      <c r="E9" s="42"/>
      <c r="F9" s="42"/>
      <c r="G9" s="42"/>
      <c r="H9" s="42"/>
      <c r="I9" s="42"/>
      <c r="J9" s="42"/>
      <c r="K9" s="42"/>
      <c r="L9" s="83"/>
    </row>
    <row r="10" spans="1:12" s="16" customFormat="1" ht="27" customHeight="1" x14ac:dyDescent="0.25">
      <c r="A10" s="33"/>
      <c r="B10" s="56"/>
      <c r="C10" s="57"/>
      <c r="D10" s="60"/>
      <c r="E10" s="42"/>
      <c r="F10" s="42"/>
      <c r="G10" s="42"/>
      <c r="H10" s="42"/>
      <c r="I10" s="42"/>
      <c r="J10" s="42"/>
      <c r="K10" s="42"/>
      <c r="L10" s="83"/>
    </row>
    <row r="11" spans="1:12" s="16" customFormat="1" ht="27" customHeight="1" thickBot="1" x14ac:dyDescent="0.3">
      <c r="A11" s="34"/>
      <c r="B11" s="58"/>
      <c r="C11" s="59"/>
      <c r="D11" s="61"/>
      <c r="E11" s="43"/>
      <c r="F11" s="43"/>
      <c r="G11" s="43"/>
      <c r="H11" s="43"/>
      <c r="I11" s="43"/>
      <c r="J11" s="43"/>
      <c r="K11" s="43"/>
      <c r="L11" s="84"/>
    </row>
    <row r="12" spans="1:12" s="16" customFormat="1" ht="4.5" customHeight="1" thickBot="1" x14ac:dyDescent="0.3">
      <c r="A12" s="12"/>
      <c r="B12" s="13"/>
      <c r="C12" s="13"/>
      <c r="D12" s="14"/>
      <c r="E12" s="14"/>
      <c r="F12" s="14"/>
      <c r="G12" s="14"/>
      <c r="H12" s="19"/>
      <c r="I12" s="14"/>
      <c r="J12" s="14"/>
      <c r="K12" s="14"/>
      <c r="L12" s="18"/>
    </row>
    <row r="13" spans="1:12" s="16" customFormat="1" ht="27" customHeight="1" x14ac:dyDescent="0.25">
      <c r="A13" s="32">
        <v>2</v>
      </c>
      <c r="B13" s="54" t="s">
        <v>47</v>
      </c>
      <c r="C13" s="55"/>
      <c r="D13" s="44">
        <v>99.202000000000012</v>
      </c>
      <c r="E13" s="41">
        <f>60.5*D13</f>
        <v>6001.7210000000005</v>
      </c>
      <c r="F13" s="41"/>
      <c r="G13" s="41">
        <f>(130+120)*D13</f>
        <v>24800.500000000004</v>
      </c>
      <c r="H13" s="41"/>
      <c r="I13" s="41"/>
      <c r="J13" s="41"/>
      <c r="K13" s="41">
        <f>SUM(E13+F13+G13+H13+I13+J13)</f>
        <v>30802.221000000005</v>
      </c>
      <c r="L13" s="82"/>
    </row>
    <row r="14" spans="1:12" s="16" customFormat="1" ht="27" customHeight="1" x14ac:dyDescent="0.25">
      <c r="A14" s="33"/>
      <c r="B14" s="56"/>
      <c r="C14" s="57"/>
      <c r="D14" s="60"/>
      <c r="E14" s="42"/>
      <c r="F14" s="42"/>
      <c r="G14" s="42"/>
      <c r="H14" s="42"/>
      <c r="I14" s="42"/>
      <c r="J14" s="42"/>
      <c r="K14" s="42"/>
      <c r="L14" s="83"/>
    </row>
    <row r="15" spans="1:12" s="16" customFormat="1" ht="27" customHeight="1" x14ac:dyDescent="0.25">
      <c r="A15" s="33"/>
      <c r="B15" s="56"/>
      <c r="C15" s="57"/>
      <c r="D15" s="60"/>
      <c r="E15" s="42"/>
      <c r="F15" s="42"/>
      <c r="G15" s="42"/>
      <c r="H15" s="42"/>
      <c r="I15" s="42"/>
      <c r="J15" s="42"/>
      <c r="K15" s="42"/>
      <c r="L15" s="83"/>
    </row>
    <row r="16" spans="1:12" s="16" customFormat="1" ht="27" customHeight="1" x14ac:dyDescent="0.25">
      <c r="A16" s="33"/>
      <c r="B16" s="56"/>
      <c r="C16" s="57"/>
      <c r="D16" s="60"/>
      <c r="E16" s="42"/>
      <c r="F16" s="42"/>
      <c r="G16" s="42"/>
      <c r="H16" s="42"/>
      <c r="I16" s="42"/>
      <c r="J16" s="42"/>
      <c r="K16" s="42"/>
      <c r="L16" s="83"/>
    </row>
    <row r="17" spans="1:14" s="16" customFormat="1" ht="27" customHeight="1" thickBot="1" x14ac:dyDescent="0.3">
      <c r="A17" s="34"/>
      <c r="B17" s="58"/>
      <c r="C17" s="59"/>
      <c r="D17" s="61"/>
      <c r="E17" s="43"/>
      <c r="F17" s="43"/>
      <c r="G17" s="43"/>
      <c r="H17" s="43"/>
      <c r="I17" s="43"/>
      <c r="J17" s="43"/>
      <c r="K17" s="43"/>
      <c r="L17" s="84"/>
    </row>
    <row r="18" spans="1:14" s="16" customFormat="1" ht="4.5" customHeight="1" thickBot="1" x14ac:dyDescent="0.3">
      <c r="A18" s="12"/>
      <c r="B18" s="13"/>
      <c r="C18" s="13"/>
      <c r="D18" s="14"/>
      <c r="E18" s="14"/>
      <c r="F18" s="14"/>
      <c r="G18" s="14"/>
      <c r="H18" s="19"/>
      <c r="I18" s="14"/>
      <c r="J18" s="14"/>
      <c r="K18" s="14"/>
      <c r="L18" s="18"/>
    </row>
    <row r="19" spans="1:14" s="16" customFormat="1" ht="27" customHeight="1" x14ac:dyDescent="0.25">
      <c r="A19" s="32">
        <v>3</v>
      </c>
      <c r="B19" s="54" t="s">
        <v>48</v>
      </c>
      <c r="C19" s="55"/>
      <c r="D19" s="94">
        <v>67.28</v>
      </c>
      <c r="E19" s="41">
        <f>60.5*D19</f>
        <v>4070.44</v>
      </c>
      <c r="F19" s="41"/>
      <c r="G19" s="41"/>
      <c r="H19" s="41">
        <f>(98+120)*D19</f>
        <v>14667.04</v>
      </c>
      <c r="I19" s="41"/>
      <c r="J19" s="41"/>
      <c r="K19" s="41">
        <f>SUM(E19+F19+G19+H19+I19+J19)</f>
        <v>18737.48</v>
      </c>
      <c r="L19" s="82"/>
    </row>
    <row r="20" spans="1:14" s="16" customFormat="1" ht="27" customHeight="1" x14ac:dyDescent="0.25">
      <c r="A20" s="33"/>
      <c r="B20" s="56"/>
      <c r="C20" s="57"/>
      <c r="D20" s="52"/>
      <c r="E20" s="42"/>
      <c r="F20" s="42"/>
      <c r="G20" s="42"/>
      <c r="H20" s="42"/>
      <c r="I20" s="42"/>
      <c r="J20" s="42"/>
      <c r="K20" s="42"/>
      <c r="L20" s="83"/>
    </row>
    <row r="21" spans="1:14" s="16" customFormat="1" ht="27" customHeight="1" x14ac:dyDescent="0.25">
      <c r="A21" s="33"/>
      <c r="B21" s="56"/>
      <c r="C21" s="57"/>
      <c r="D21" s="52"/>
      <c r="E21" s="42"/>
      <c r="F21" s="42"/>
      <c r="G21" s="42"/>
      <c r="H21" s="42"/>
      <c r="I21" s="42"/>
      <c r="J21" s="42"/>
      <c r="K21" s="42"/>
      <c r="L21" s="83"/>
    </row>
    <row r="22" spans="1:14" s="16" customFormat="1" ht="27" customHeight="1" x14ac:dyDescent="0.25">
      <c r="A22" s="33"/>
      <c r="B22" s="56"/>
      <c r="C22" s="57"/>
      <c r="D22" s="52"/>
      <c r="E22" s="42"/>
      <c r="F22" s="42"/>
      <c r="G22" s="42"/>
      <c r="H22" s="42"/>
      <c r="I22" s="42"/>
      <c r="J22" s="42"/>
      <c r="K22" s="42"/>
      <c r="L22" s="83"/>
    </row>
    <row r="23" spans="1:14" s="16" customFormat="1" ht="27" customHeight="1" thickBot="1" x14ac:dyDescent="0.3">
      <c r="A23" s="34"/>
      <c r="B23" s="58"/>
      <c r="C23" s="59"/>
      <c r="D23" s="53"/>
      <c r="E23" s="43"/>
      <c r="F23" s="43"/>
      <c r="G23" s="43"/>
      <c r="H23" s="43"/>
      <c r="I23" s="43"/>
      <c r="J23" s="43"/>
      <c r="K23" s="43"/>
      <c r="L23" s="84"/>
    </row>
    <row r="24" spans="1:14" s="16" customFormat="1" ht="4.5" customHeight="1" thickBot="1" x14ac:dyDescent="0.3">
      <c r="A24" s="12"/>
      <c r="B24" s="13"/>
      <c r="C24" s="13"/>
      <c r="D24" s="14"/>
      <c r="E24" s="14"/>
      <c r="F24" s="14"/>
      <c r="G24" s="14"/>
      <c r="H24" s="19"/>
      <c r="I24" s="14"/>
      <c r="J24" s="14"/>
      <c r="K24" s="14"/>
      <c r="L24" s="18"/>
    </row>
    <row r="25" spans="1:14" s="16" customFormat="1" ht="27" customHeight="1" x14ac:dyDescent="0.25">
      <c r="A25" s="32">
        <v>4</v>
      </c>
      <c r="B25" s="35" t="s">
        <v>49</v>
      </c>
      <c r="C25" s="36"/>
      <c r="D25" s="94">
        <v>30.88</v>
      </c>
      <c r="E25" s="41">
        <f>60.5*D25</f>
        <v>1868.24</v>
      </c>
      <c r="F25" s="41"/>
      <c r="G25" s="41"/>
      <c r="H25" s="41">
        <f>(98+120)*D25</f>
        <v>6731.84</v>
      </c>
      <c r="I25" s="41"/>
      <c r="J25" s="41"/>
      <c r="K25" s="41">
        <f>SUM(E25+F25+G25+H25+I25+J25)</f>
        <v>8600.08</v>
      </c>
      <c r="L25" s="82"/>
    </row>
    <row r="26" spans="1:14" s="16" customFormat="1" ht="27" customHeight="1" x14ac:dyDescent="0.25">
      <c r="A26" s="33"/>
      <c r="B26" s="37"/>
      <c r="C26" s="38"/>
      <c r="D26" s="52"/>
      <c r="E26" s="42"/>
      <c r="F26" s="42"/>
      <c r="G26" s="42"/>
      <c r="H26" s="42"/>
      <c r="I26" s="42"/>
      <c r="J26" s="42"/>
      <c r="K26" s="42"/>
      <c r="L26" s="83"/>
    </row>
    <row r="27" spans="1:14" s="16" customFormat="1" ht="27" customHeight="1" x14ac:dyDescent="0.25">
      <c r="A27" s="33"/>
      <c r="B27" s="37"/>
      <c r="C27" s="38"/>
      <c r="D27" s="52"/>
      <c r="E27" s="42"/>
      <c r="F27" s="42"/>
      <c r="G27" s="42"/>
      <c r="H27" s="42"/>
      <c r="I27" s="42"/>
      <c r="J27" s="42"/>
      <c r="K27" s="42"/>
      <c r="L27" s="83"/>
    </row>
    <row r="28" spans="1:14" s="16" customFormat="1" ht="27" customHeight="1" x14ac:dyDescent="0.25">
      <c r="A28" s="33"/>
      <c r="B28" s="37"/>
      <c r="C28" s="38"/>
      <c r="D28" s="52"/>
      <c r="E28" s="42"/>
      <c r="F28" s="42"/>
      <c r="G28" s="42"/>
      <c r="H28" s="42"/>
      <c r="I28" s="42"/>
      <c r="J28" s="42"/>
      <c r="K28" s="42"/>
      <c r="L28" s="83"/>
    </row>
    <row r="29" spans="1:14" s="16" customFormat="1" ht="27" customHeight="1" thickBot="1" x14ac:dyDescent="0.3">
      <c r="A29" s="34"/>
      <c r="B29" s="39"/>
      <c r="C29" s="40"/>
      <c r="D29" s="53"/>
      <c r="E29" s="43"/>
      <c r="F29" s="43"/>
      <c r="G29" s="43"/>
      <c r="H29" s="43"/>
      <c r="I29" s="43"/>
      <c r="J29" s="43"/>
      <c r="K29" s="43"/>
      <c r="L29" s="84"/>
    </row>
    <row r="30" spans="1:14" s="16" customFormat="1" ht="4.5" customHeight="1" thickBot="1" x14ac:dyDescent="0.3">
      <c r="A30" s="12"/>
      <c r="B30" s="13"/>
      <c r="C30" s="13"/>
      <c r="D30" s="14"/>
      <c r="E30" s="14"/>
      <c r="F30" s="14"/>
      <c r="G30" s="14"/>
      <c r="H30" s="19"/>
      <c r="I30" s="14"/>
      <c r="J30" s="14"/>
      <c r="K30" s="14"/>
      <c r="L30" s="18"/>
    </row>
    <row r="31" spans="1:14" s="16" customFormat="1" ht="27" customHeight="1" x14ac:dyDescent="0.25">
      <c r="A31" s="32">
        <v>5</v>
      </c>
      <c r="B31" s="54" t="s">
        <v>50</v>
      </c>
      <c r="C31" s="55"/>
      <c r="D31" s="44">
        <v>1546.5385000000001</v>
      </c>
      <c r="E31" s="41"/>
      <c r="F31" s="41">
        <f>80*D31</f>
        <v>123723.08000000002</v>
      </c>
      <c r="G31" s="41">
        <f>(130+120)*D31</f>
        <v>386634.625</v>
      </c>
      <c r="H31" s="41"/>
      <c r="I31" s="41"/>
      <c r="J31" s="41"/>
      <c r="K31" s="41">
        <f>SUM(E31+F31+G31+H31+I31+J31)</f>
        <v>510357.70500000002</v>
      </c>
      <c r="L31" s="82"/>
    </row>
    <row r="32" spans="1:14" s="16" customFormat="1" ht="27" customHeight="1" x14ac:dyDescent="0.25">
      <c r="A32" s="33"/>
      <c r="B32" s="56"/>
      <c r="C32" s="57"/>
      <c r="D32" s="60"/>
      <c r="E32" s="42"/>
      <c r="F32" s="42"/>
      <c r="G32" s="42"/>
      <c r="H32" s="42"/>
      <c r="I32" s="42"/>
      <c r="J32" s="42"/>
      <c r="K32" s="42"/>
      <c r="L32" s="83"/>
      <c r="N32" s="16">
        <f>17*7*2</f>
        <v>238</v>
      </c>
    </row>
    <row r="33" spans="1:12" s="16" customFormat="1" ht="27" customHeight="1" x14ac:dyDescent="0.25">
      <c r="A33" s="33"/>
      <c r="B33" s="56"/>
      <c r="C33" s="57"/>
      <c r="D33" s="60"/>
      <c r="E33" s="42"/>
      <c r="F33" s="42"/>
      <c r="G33" s="42"/>
      <c r="H33" s="42"/>
      <c r="I33" s="42"/>
      <c r="J33" s="42"/>
      <c r="K33" s="42"/>
      <c r="L33" s="83"/>
    </row>
    <row r="34" spans="1:12" s="16" customFormat="1" ht="27" customHeight="1" x14ac:dyDescent="0.25">
      <c r="A34" s="33"/>
      <c r="B34" s="56"/>
      <c r="C34" s="57"/>
      <c r="D34" s="60"/>
      <c r="E34" s="42"/>
      <c r="F34" s="42"/>
      <c r="G34" s="42"/>
      <c r="H34" s="42"/>
      <c r="I34" s="42"/>
      <c r="J34" s="42"/>
      <c r="K34" s="42"/>
      <c r="L34" s="83"/>
    </row>
    <row r="35" spans="1:12" s="16" customFormat="1" ht="27" customHeight="1" thickBot="1" x14ac:dyDescent="0.3">
      <c r="A35" s="34"/>
      <c r="B35" s="58"/>
      <c r="C35" s="59"/>
      <c r="D35" s="61"/>
      <c r="E35" s="43"/>
      <c r="F35" s="43"/>
      <c r="G35" s="43"/>
      <c r="H35" s="43"/>
      <c r="I35" s="43"/>
      <c r="J35" s="43"/>
      <c r="K35" s="43"/>
      <c r="L35" s="84"/>
    </row>
    <row r="36" spans="1:12" s="16" customFormat="1" ht="4.5" customHeight="1" thickBot="1" x14ac:dyDescent="0.3">
      <c r="A36" s="12"/>
      <c r="B36" s="13"/>
      <c r="C36" s="13"/>
      <c r="D36" s="14"/>
      <c r="E36" s="14"/>
      <c r="F36" s="14"/>
      <c r="G36" s="14"/>
      <c r="H36" s="14"/>
      <c r="I36" s="14"/>
      <c r="J36" s="14"/>
      <c r="K36" s="14"/>
      <c r="L36" s="18"/>
    </row>
    <row r="37" spans="1:12" s="16" customFormat="1" ht="27" customHeight="1" x14ac:dyDescent="0.25">
      <c r="A37" s="32">
        <v>6</v>
      </c>
      <c r="B37" s="35" t="s">
        <v>51</v>
      </c>
      <c r="C37" s="36"/>
      <c r="D37" s="44">
        <v>30.648399999999999</v>
      </c>
      <c r="E37" s="41">
        <f>60.5*D37</f>
        <v>1854.2282</v>
      </c>
      <c r="F37" s="41"/>
      <c r="G37" s="41"/>
      <c r="H37" s="41">
        <f>(98+120)*D37</f>
        <v>6681.3512000000001</v>
      </c>
      <c r="I37" s="41"/>
      <c r="J37" s="41"/>
      <c r="K37" s="41">
        <f>SUM(E37+F37+G37+H37+I37+J37)</f>
        <v>8535.5794000000005</v>
      </c>
      <c r="L37" s="82"/>
    </row>
    <row r="38" spans="1:12" s="16" customFormat="1" ht="27" customHeight="1" x14ac:dyDescent="0.25">
      <c r="A38" s="33"/>
      <c r="B38" s="37"/>
      <c r="C38" s="38"/>
      <c r="D38" s="60"/>
      <c r="E38" s="42"/>
      <c r="F38" s="42"/>
      <c r="G38" s="42"/>
      <c r="H38" s="42"/>
      <c r="I38" s="42"/>
      <c r="J38" s="42"/>
      <c r="K38" s="42"/>
      <c r="L38" s="83"/>
    </row>
    <row r="39" spans="1:12" s="16" customFormat="1" ht="27" customHeight="1" x14ac:dyDescent="0.25">
      <c r="A39" s="33"/>
      <c r="B39" s="37"/>
      <c r="C39" s="38"/>
      <c r="D39" s="60"/>
      <c r="E39" s="42"/>
      <c r="F39" s="42"/>
      <c r="G39" s="42"/>
      <c r="H39" s="42"/>
      <c r="I39" s="42"/>
      <c r="J39" s="42"/>
      <c r="K39" s="42"/>
      <c r="L39" s="83"/>
    </row>
    <row r="40" spans="1:12" s="16" customFormat="1" ht="27" customHeight="1" x14ac:dyDescent="0.25">
      <c r="A40" s="33"/>
      <c r="B40" s="37"/>
      <c r="C40" s="38"/>
      <c r="D40" s="60"/>
      <c r="E40" s="42"/>
      <c r="F40" s="42"/>
      <c r="G40" s="42"/>
      <c r="H40" s="42"/>
      <c r="I40" s="42"/>
      <c r="J40" s="42"/>
      <c r="K40" s="42"/>
      <c r="L40" s="83"/>
    </row>
    <row r="41" spans="1:12" s="16" customFormat="1" ht="27" customHeight="1" thickBot="1" x14ac:dyDescent="0.3">
      <c r="A41" s="34"/>
      <c r="B41" s="39"/>
      <c r="C41" s="40"/>
      <c r="D41" s="61"/>
      <c r="E41" s="43"/>
      <c r="F41" s="43"/>
      <c r="G41" s="43"/>
      <c r="H41" s="43"/>
      <c r="I41" s="43"/>
      <c r="J41" s="43"/>
      <c r="K41" s="43"/>
      <c r="L41" s="84"/>
    </row>
    <row r="42" spans="1:12" s="16" customFormat="1" ht="27" customHeight="1" x14ac:dyDescent="0.25">
      <c r="A42" s="32">
        <v>7</v>
      </c>
      <c r="B42" s="54" t="s">
        <v>52</v>
      </c>
      <c r="C42" s="55"/>
      <c r="D42" s="94">
        <v>158.96</v>
      </c>
      <c r="E42" s="41">
        <f>60.5*D42</f>
        <v>9617.08</v>
      </c>
      <c r="F42" s="41"/>
      <c r="G42" s="41"/>
      <c r="H42" s="41">
        <f>(98+120)*D42</f>
        <v>34653.279999999999</v>
      </c>
      <c r="I42" s="41"/>
      <c r="J42" s="41"/>
      <c r="K42" s="41">
        <f>SUM(E42+F42+G42+H42+I42+J42)</f>
        <v>44270.36</v>
      </c>
      <c r="L42" s="82"/>
    </row>
    <row r="43" spans="1:12" s="16" customFormat="1" ht="27" customHeight="1" x14ac:dyDescent="0.25">
      <c r="A43" s="33"/>
      <c r="B43" s="56"/>
      <c r="C43" s="57"/>
      <c r="D43" s="52"/>
      <c r="E43" s="42"/>
      <c r="F43" s="42"/>
      <c r="G43" s="42"/>
      <c r="H43" s="42"/>
      <c r="I43" s="42"/>
      <c r="J43" s="42"/>
      <c r="K43" s="42"/>
      <c r="L43" s="83"/>
    </row>
    <row r="44" spans="1:12" s="16" customFormat="1" ht="27" customHeight="1" x14ac:dyDescent="0.25">
      <c r="A44" s="33"/>
      <c r="B44" s="56"/>
      <c r="C44" s="57"/>
      <c r="D44" s="52"/>
      <c r="E44" s="42"/>
      <c r="F44" s="42"/>
      <c r="G44" s="42"/>
      <c r="H44" s="42"/>
      <c r="I44" s="42"/>
      <c r="J44" s="42"/>
      <c r="K44" s="42"/>
      <c r="L44" s="83"/>
    </row>
    <row r="45" spans="1:12" s="16" customFormat="1" ht="27" customHeight="1" x14ac:dyDescent="0.25">
      <c r="A45" s="33"/>
      <c r="B45" s="56"/>
      <c r="C45" s="57"/>
      <c r="D45" s="52"/>
      <c r="E45" s="42"/>
      <c r="F45" s="42"/>
      <c r="G45" s="42"/>
      <c r="H45" s="42"/>
      <c r="I45" s="42"/>
      <c r="J45" s="42"/>
      <c r="K45" s="42"/>
      <c r="L45" s="83"/>
    </row>
    <row r="46" spans="1:12" s="16" customFormat="1" ht="27" customHeight="1" thickBot="1" x14ac:dyDescent="0.3">
      <c r="A46" s="34"/>
      <c r="B46" s="58"/>
      <c r="C46" s="59"/>
      <c r="D46" s="53"/>
      <c r="E46" s="43"/>
      <c r="F46" s="43"/>
      <c r="G46" s="43"/>
      <c r="H46" s="43"/>
      <c r="I46" s="43"/>
      <c r="J46" s="43"/>
      <c r="K46" s="43"/>
      <c r="L46" s="84"/>
    </row>
    <row r="47" spans="1:12" s="16" customFormat="1" ht="4.5" customHeight="1" thickBot="1" x14ac:dyDescent="0.3">
      <c r="A47" s="12"/>
      <c r="B47" s="13"/>
      <c r="C47" s="13"/>
      <c r="D47" s="14"/>
      <c r="E47" s="14"/>
      <c r="F47" s="14"/>
      <c r="G47" s="14"/>
      <c r="H47" s="19"/>
      <c r="I47" s="14"/>
      <c r="J47" s="14"/>
      <c r="K47" s="14"/>
      <c r="L47" s="18"/>
    </row>
    <row r="48" spans="1:12" s="16" customFormat="1" ht="27" customHeight="1" x14ac:dyDescent="0.25">
      <c r="A48" s="32">
        <v>8</v>
      </c>
      <c r="B48" s="64" t="s">
        <v>53</v>
      </c>
      <c r="C48" s="65"/>
      <c r="D48" s="47">
        <v>66.198999999999998</v>
      </c>
      <c r="E48" s="41">
        <f>60.5*D48</f>
        <v>4005.0394999999999</v>
      </c>
      <c r="F48" s="41"/>
      <c r="G48" s="41">
        <f>(130+120)*D48</f>
        <v>16549.75</v>
      </c>
      <c r="H48" s="41"/>
      <c r="I48" s="41"/>
      <c r="J48" s="41"/>
      <c r="K48" s="41">
        <f>SUM(E48+F48+G48+H48+I48+J48)</f>
        <v>20554.789499999999</v>
      </c>
      <c r="L48" s="91"/>
    </row>
    <row r="49" spans="1:12" s="16" customFormat="1" ht="27" customHeight="1" x14ac:dyDescent="0.25">
      <c r="A49" s="33"/>
      <c r="B49" s="66"/>
      <c r="C49" s="67"/>
      <c r="D49" s="48"/>
      <c r="E49" s="42"/>
      <c r="F49" s="42"/>
      <c r="G49" s="42"/>
      <c r="H49" s="42"/>
      <c r="I49" s="42"/>
      <c r="J49" s="42"/>
      <c r="K49" s="42"/>
      <c r="L49" s="92"/>
    </row>
    <row r="50" spans="1:12" s="16" customFormat="1" ht="27" customHeight="1" x14ac:dyDescent="0.25">
      <c r="A50" s="33"/>
      <c r="B50" s="66"/>
      <c r="C50" s="67"/>
      <c r="D50" s="48"/>
      <c r="E50" s="42"/>
      <c r="F50" s="42"/>
      <c r="G50" s="42"/>
      <c r="H50" s="42"/>
      <c r="I50" s="42"/>
      <c r="J50" s="42"/>
      <c r="K50" s="42"/>
      <c r="L50" s="92"/>
    </row>
    <row r="51" spans="1:12" s="16" customFormat="1" ht="27" customHeight="1" x14ac:dyDescent="0.25">
      <c r="A51" s="33"/>
      <c r="B51" s="66"/>
      <c r="C51" s="67"/>
      <c r="D51" s="48"/>
      <c r="E51" s="42"/>
      <c r="F51" s="42"/>
      <c r="G51" s="42"/>
      <c r="H51" s="42"/>
      <c r="I51" s="42"/>
      <c r="J51" s="42"/>
      <c r="K51" s="42"/>
      <c r="L51" s="92"/>
    </row>
    <row r="52" spans="1:12" s="16" customFormat="1" ht="27" customHeight="1" thickBot="1" x14ac:dyDescent="0.3">
      <c r="A52" s="34"/>
      <c r="B52" s="68"/>
      <c r="C52" s="69"/>
      <c r="D52" s="49"/>
      <c r="E52" s="43"/>
      <c r="F52" s="43"/>
      <c r="G52" s="43"/>
      <c r="H52" s="43"/>
      <c r="I52" s="43"/>
      <c r="J52" s="43"/>
      <c r="K52" s="43"/>
      <c r="L52" s="93"/>
    </row>
    <row r="53" spans="1:12" s="16" customFormat="1" ht="4.5" customHeight="1" thickBot="1" x14ac:dyDescent="0.3">
      <c r="A53" s="12"/>
      <c r="B53" s="13"/>
      <c r="C53" s="13"/>
      <c r="D53" s="14"/>
      <c r="E53" s="14"/>
      <c r="F53" s="14"/>
      <c r="G53" s="14"/>
      <c r="H53" s="19"/>
      <c r="I53" s="14"/>
      <c r="J53" s="14"/>
      <c r="K53" s="14"/>
      <c r="L53" s="18"/>
    </row>
    <row r="54" spans="1:12" s="16" customFormat="1" ht="27" customHeight="1" x14ac:dyDescent="0.25">
      <c r="A54" s="32">
        <v>9</v>
      </c>
      <c r="B54" s="54" t="s">
        <v>54</v>
      </c>
      <c r="C54" s="55"/>
      <c r="D54" s="44">
        <v>3.5999999999999996</v>
      </c>
      <c r="E54" s="41">
        <f>60.5*D54</f>
        <v>217.79999999999998</v>
      </c>
      <c r="F54" s="41"/>
      <c r="G54" s="41"/>
      <c r="H54" s="41">
        <f>(98+120)*D54</f>
        <v>784.8</v>
      </c>
      <c r="I54" s="41"/>
      <c r="J54" s="41"/>
      <c r="K54" s="41">
        <f>SUM(E54+F54+G54+H54+I54+J54)</f>
        <v>1002.5999999999999</v>
      </c>
      <c r="L54" s="82"/>
    </row>
    <row r="55" spans="1:12" s="16" customFormat="1" ht="27" customHeight="1" x14ac:dyDescent="0.25">
      <c r="A55" s="33"/>
      <c r="B55" s="56"/>
      <c r="C55" s="57"/>
      <c r="D55" s="60"/>
      <c r="E55" s="42"/>
      <c r="F55" s="42"/>
      <c r="G55" s="42"/>
      <c r="H55" s="42"/>
      <c r="I55" s="42"/>
      <c r="J55" s="42"/>
      <c r="K55" s="42"/>
      <c r="L55" s="83"/>
    </row>
    <row r="56" spans="1:12" s="16" customFormat="1" ht="27" customHeight="1" x14ac:dyDescent="0.25">
      <c r="A56" s="33"/>
      <c r="B56" s="56"/>
      <c r="C56" s="57"/>
      <c r="D56" s="60"/>
      <c r="E56" s="42"/>
      <c r="F56" s="42"/>
      <c r="G56" s="42"/>
      <c r="H56" s="42"/>
      <c r="I56" s="42"/>
      <c r="J56" s="42"/>
      <c r="K56" s="42"/>
      <c r="L56" s="83"/>
    </row>
    <row r="57" spans="1:12" s="16" customFormat="1" ht="27" customHeight="1" x14ac:dyDescent="0.25">
      <c r="A57" s="33"/>
      <c r="B57" s="56"/>
      <c r="C57" s="57"/>
      <c r="D57" s="60"/>
      <c r="E57" s="42"/>
      <c r="F57" s="42"/>
      <c r="G57" s="42"/>
      <c r="H57" s="42"/>
      <c r="I57" s="42"/>
      <c r="J57" s="42"/>
      <c r="K57" s="42"/>
      <c r="L57" s="83"/>
    </row>
    <row r="58" spans="1:12" s="16" customFormat="1" ht="27" customHeight="1" thickBot="1" x14ac:dyDescent="0.3">
      <c r="A58" s="34"/>
      <c r="B58" s="58"/>
      <c r="C58" s="59"/>
      <c r="D58" s="61"/>
      <c r="E58" s="43"/>
      <c r="F58" s="43"/>
      <c r="G58" s="43"/>
      <c r="H58" s="43"/>
      <c r="I58" s="43"/>
      <c r="J58" s="43"/>
      <c r="K58" s="43"/>
      <c r="L58" s="84"/>
    </row>
    <row r="59" spans="1:12" s="16" customFormat="1" ht="4.5" customHeight="1" thickBot="1" x14ac:dyDescent="0.3">
      <c r="A59" s="12"/>
      <c r="B59" s="13"/>
      <c r="C59" s="13"/>
      <c r="D59" s="14"/>
      <c r="E59" s="14"/>
      <c r="F59" s="14"/>
      <c r="G59" s="29"/>
      <c r="H59" s="19"/>
      <c r="I59" s="14"/>
      <c r="J59" s="14"/>
      <c r="K59" s="14"/>
      <c r="L59" s="18"/>
    </row>
    <row r="60" spans="1:12" s="16" customFormat="1" ht="27" customHeight="1" x14ac:dyDescent="0.25">
      <c r="A60" s="32">
        <v>10</v>
      </c>
      <c r="B60" s="54" t="s">
        <v>55</v>
      </c>
      <c r="C60" s="55"/>
      <c r="D60" s="44">
        <v>4.6898999999999997</v>
      </c>
      <c r="E60" s="41">
        <f>60.5*D60</f>
        <v>283.73894999999999</v>
      </c>
      <c r="F60" s="41"/>
      <c r="G60" s="41"/>
      <c r="H60" s="41">
        <f>(98+120)*D60</f>
        <v>1022.3982</v>
      </c>
      <c r="I60" s="41"/>
      <c r="J60" s="41"/>
      <c r="K60" s="41">
        <f>SUM(E60+F60+G60+H60+I60+J60)</f>
        <v>1306.13715</v>
      </c>
      <c r="L60" s="82"/>
    </row>
    <row r="61" spans="1:12" s="16" customFormat="1" ht="27" customHeight="1" x14ac:dyDescent="0.25">
      <c r="A61" s="33"/>
      <c r="B61" s="56"/>
      <c r="C61" s="57"/>
      <c r="D61" s="52"/>
      <c r="E61" s="42"/>
      <c r="F61" s="42"/>
      <c r="G61" s="42"/>
      <c r="H61" s="42"/>
      <c r="I61" s="42"/>
      <c r="J61" s="42"/>
      <c r="K61" s="42"/>
      <c r="L61" s="83"/>
    </row>
    <row r="62" spans="1:12" s="16" customFormat="1" ht="27" customHeight="1" x14ac:dyDescent="0.25">
      <c r="A62" s="33"/>
      <c r="B62" s="56"/>
      <c r="C62" s="57"/>
      <c r="D62" s="52"/>
      <c r="E62" s="42"/>
      <c r="F62" s="42"/>
      <c r="G62" s="42"/>
      <c r="H62" s="42"/>
      <c r="I62" s="42"/>
      <c r="J62" s="42"/>
      <c r="K62" s="42"/>
      <c r="L62" s="83"/>
    </row>
    <row r="63" spans="1:12" s="16" customFormat="1" ht="27" customHeight="1" x14ac:dyDescent="0.25">
      <c r="A63" s="33"/>
      <c r="B63" s="56"/>
      <c r="C63" s="57"/>
      <c r="D63" s="52"/>
      <c r="E63" s="42"/>
      <c r="F63" s="42"/>
      <c r="G63" s="42"/>
      <c r="H63" s="42"/>
      <c r="I63" s="42"/>
      <c r="J63" s="42"/>
      <c r="K63" s="42"/>
      <c r="L63" s="83"/>
    </row>
    <row r="64" spans="1:12" s="16" customFormat="1" ht="27" customHeight="1" thickBot="1" x14ac:dyDescent="0.3">
      <c r="A64" s="34"/>
      <c r="B64" s="58"/>
      <c r="C64" s="59"/>
      <c r="D64" s="53"/>
      <c r="E64" s="43"/>
      <c r="F64" s="43"/>
      <c r="G64" s="43"/>
      <c r="H64" s="43"/>
      <c r="I64" s="43"/>
      <c r="J64" s="43"/>
      <c r="K64" s="43"/>
      <c r="L64" s="84"/>
    </row>
    <row r="65" spans="1:12" s="16" customFormat="1" ht="4.5" customHeight="1" thickBot="1" x14ac:dyDescent="0.3">
      <c r="A65" s="12"/>
      <c r="B65" s="13"/>
      <c r="C65" s="13"/>
      <c r="D65" s="14"/>
      <c r="E65" s="14"/>
      <c r="F65" s="14"/>
      <c r="G65" s="29"/>
      <c r="H65" s="19"/>
      <c r="I65" s="14"/>
      <c r="J65" s="14"/>
      <c r="K65" s="14"/>
      <c r="L65" s="18"/>
    </row>
    <row r="66" spans="1:12" s="16" customFormat="1" ht="27" customHeight="1" x14ac:dyDescent="0.25">
      <c r="A66" s="32">
        <v>11</v>
      </c>
      <c r="B66" s="54" t="s">
        <v>56</v>
      </c>
      <c r="C66" s="55"/>
      <c r="D66" s="44">
        <v>4.6898999999999997</v>
      </c>
      <c r="E66" s="41">
        <f>60.5*D66</f>
        <v>283.73894999999999</v>
      </c>
      <c r="F66" s="41"/>
      <c r="G66" s="41"/>
      <c r="H66" s="41">
        <f>(98+120)*D66</f>
        <v>1022.3982</v>
      </c>
      <c r="I66" s="41"/>
      <c r="J66" s="41"/>
      <c r="K66" s="41">
        <f>SUM(E66+F66+G66+H66+I66+J66)</f>
        <v>1306.13715</v>
      </c>
      <c r="L66" s="82"/>
    </row>
    <row r="67" spans="1:12" s="16" customFormat="1" ht="27" customHeight="1" x14ac:dyDescent="0.25">
      <c r="A67" s="33"/>
      <c r="B67" s="56"/>
      <c r="C67" s="57"/>
      <c r="D67" s="52"/>
      <c r="E67" s="42"/>
      <c r="F67" s="42"/>
      <c r="G67" s="42"/>
      <c r="H67" s="42"/>
      <c r="I67" s="42"/>
      <c r="J67" s="42"/>
      <c r="K67" s="42"/>
      <c r="L67" s="83"/>
    </row>
    <row r="68" spans="1:12" s="16" customFormat="1" ht="27" customHeight="1" x14ac:dyDescent="0.25">
      <c r="A68" s="33"/>
      <c r="B68" s="56"/>
      <c r="C68" s="57"/>
      <c r="D68" s="52"/>
      <c r="E68" s="42"/>
      <c r="F68" s="42"/>
      <c r="G68" s="42"/>
      <c r="H68" s="42"/>
      <c r="I68" s="42"/>
      <c r="J68" s="42"/>
      <c r="K68" s="42"/>
      <c r="L68" s="83"/>
    </row>
    <row r="69" spans="1:12" s="16" customFormat="1" ht="27" customHeight="1" x14ac:dyDescent="0.25">
      <c r="A69" s="33"/>
      <c r="B69" s="56"/>
      <c r="C69" s="57"/>
      <c r="D69" s="52"/>
      <c r="E69" s="42"/>
      <c r="F69" s="42"/>
      <c r="G69" s="42"/>
      <c r="H69" s="42"/>
      <c r="I69" s="42"/>
      <c r="J69" s="42"/>
      <c r="K69" s="42"/>
      <c r="L69" s="83"/>
    </row>
    <row r="70" spans="1:12" s="16" customFormat="1" ht="27" customHeight="1" thickBot="1" x14ac:dyDescent="0.3">
      <c r="A70" s="34"/>
      <c r="B70" s="58"/>
      <c r="C70" s="59"/>
      <c r="D70" s="53"/>
      <c r="E70" s="43"/>
      <c r="F70" s="43"/>
      <c r="G70" s="43"/>
      <c r="H70" s="43"/>
      <c r="I70" s="43"/>
      <c r="J70" s="43"/>
      <c r="K70" s="43"/>
      <c r="L70" s="84"/>
    </row>
    <row r="71" spans="1:12" s="16" customFormat="1" ht="4.5" customHeight="1" thickBot="1" x14ac:dyDescent="0.3">
      <c r="A71" s="12"/>
      <c r="B71" s="13"/>
      <c r="C71" s="13"/>
      <c r="D71" s="14"/>
      <c r="E71" s="14"/>
      <c r="F71" s="14"/>
      <c r="G71" s="14"/>
      <c r="H71" s="14"/>
      <c r="I71" s="14"/>
      <c r="J71" s="14"/>
      <c r="K71" s="14"/>
      <c r="L71" s="18"/>
    </row>
    <row r="72" spans="1:12" s="16" customFormat="1" ht="27" customHeight="1" x14ac:dyDescent="0.25">
      <c r="A72" s="32">
        <v>12</v>
      </c>
      <c r="B72" s="54" t="s">
        <v>57</v>
      </c>
      <c r="C72" s="55"/>
      <c r="D72" s="44">
        <v>10.6922</v>
      </c>
      <c r="E72" s="41">
        <f>60.5*D72</f>
        <v>646.87810000000002</v>
      </c>
      <c r="F72" s="41"/>
      <c r="G72" s="41"/>
      <c r="H72" s="41">
        <f>(98+120)*D72</f>
        <v>2330.8995999999997</v>
      </c>
      <c r="I72" s="41"/>
      <c r="J72" s="41"/>
      <c r="K72" s="41">
        <f>SUM(E72+F72+G72+H72+I72+J72)</f>
        <v>2977.7776999999996</v>
      </c>
      <c r="L72" s="82"/>
    </row>
    <row r="73" spans="1:12" s="16" customFormat="1" ht="27" customHeight="1" x14ac:dyDescent="0.25">
      <c r="A73" s="33"/>
      <c r="B73" s="56"/>
      <c r="C73" s="57"/>
      <c r="D73" s="52"/>
      <c r="E73" s="42"/>
      <c r="F73" s="42"/>
      <c r="G73" s="42"/>
      <c r="H73" s="42"/>
      <c r="I73" s="42"/>
      <c r="J73" s="42"/>
      <c r="K73" s="42"/>
      <c r="L73" s="83"/>
    </row>
    <row r="74" spans="1:12" s="16" customFormat="1" ht="27" customHeight="1" x14ac:dyDescent="0.25">
      <c r="A74" s="33"/>
      <c r="B74" s="56"/>
      <c r="C74" s="57"/>
      <c r="D74" s="52"/>
      <c r="E74" s="42"/>
      <c r="F74" s="42"/>
      <c r="G74" s="42"/>
      <c r="H74" s="42"/>
      <c r="I74" s="42"/>
      <c r="J74" s="42"/>
      <c r="K74" s="42"/>
      <c r="L74" s="83"/>
    </row>
    <row r="75" spans="1:12" s="16" customFormat="1" ht="27" customHeight="1" x14ac:dyDescent="0.25">
      <c r="A75" s="33"/>
      <c r="B75" s="56"/>
      <c r="C75" s="57"/>
      <c r="D75" s="52"/>
      <c r="E75" s="42"/>
      <c r="F75" s="42"/>
      <c r="G75" s="42"/>
      <c r="H75" s="42"/>
      <c r="I75" s="42"/>
      <c r="J75" s="42"/>
      <c r="K75" s="42"/>
      <c r="L75" s="83"/>
    </row>
    <row r="76" spans="1:12" s="16" customFormat="1" ht="27" customHeight="1" thickBot="1" x14ac:dyDescent="0.3">
      <c r="A76" s="34"/>
      <c r="B76" s="58"/>
      <c r="C76" s="59"/>
      <c r="D76" s="53"/>
      <c r="E76" s="43"/>
      <c r="F76" s="43"/>
      <c r="G76" s="43"/>
      <c r="H76" s="43"/>
      <c r="I76" s="43"/>
      <c r="J76" s="43"/>
      <c r="K76" s="43"/>
      <c r="L76" s="84"/>
    </row>
    <row r="77" spans="1:12" s="16" customFormat="1" ht="4.5" customHeight="1" thickBot="1" x14ac:dyDescent="0.3">
      <c r="A77" s="12"/>
      <c r="B77" s="13"/>
      <c r="C77" s="13"/>
      <c r="D77" s="14"/>
      <c r="E77" s="14"/>
      <c r="F77" s="14"/>
      <c r="G77" s="29"/>
      <c r="H77" s="14"/>
      <c r="I77" s="14"/>
      <c r="J77" s="14"/>
      <c r="K77" s="14"/>
      <c r="L77" s="18"/>
    </row>
    <row r="78" spans="1:12" s="16" customFormat="1" ht="27" customHeight="1" x14ac:dyDescent="0.25">
      <c r="A78" s="32">
        <v>13</v>
      </c>
      <c r="B78" s="54" t="s">
        <v>58</v>
      </c>
      <c r="C78" s="55"/>
      <c r="D78" s="44">
        <v>4.6898999999999997</v>
      </c>
      <c r="E78" s="41">
        <f>60.5*D78</f>
        <v>283.73894999999999</v>
      </c>
      <c r="F78" s="41"/>
      <c r="G78" s="41"/>
      <c r="H78" s="41">
        <f>(98+120)*D78</f>
        <v>1022.3982</v>
      </c>
      <c r="I78" s="41"/>
      <c r="J78" s="41"/>
      <c r="K78" s="41">
        <f>SUM(E78+F78+G78+H78+I78+J78)</f>
        <v>1306.13715</v>
      </c>
      <c r="L78" s="91"/>
    </row>
    <row r="79" spans="1:12" s="16" customFormat="1" ht="27" customHeight="1" x14ac:dyDescent="0.25">
      <c r="A79" s="33"/>
      <c r="B79" s="56"/>
      <c r="C79" s="57"/>
      <c r="D79" s="52"/>
      <c r="E79" s="42"/>
      <c r="F79" s="42"/>
      <c r="G79" s="42"/>
      <c r="H79" s="42"/>
      <c r="I79" s="42"/>
      <c r="J79" s="42"/>
      <c r="K79" s="42"/>
      <c r="L79" s="92"/>
    </row>
    <row r="80" spans="1:12" s="16" customFormat="1" ht="27" customHeight="1" x14ac:dyDescent="0.25">
      <c r="A80" s="33"/>
      <c r="B80" s="56"/>
      <c r="C80" s="57"/>
      <c r="D80" s="52"/>
      <c r="E80" s="42"/>
      <c r="F80" s="42"/>
      <c r="G80" s="42"/>
      <c r="H80" s="42"/>
      <c r="I80" s="42"/>
      <c r="J80" s="42"/>
      <c r="K80" s="42"/>
      <c r="L80" s="92"/>
    </row>
    <row r="81" spans="1:12" s="16" customFormat="1" ht="27" customHeight="1" x14ac:dyDescent="0.25">
      <c r="A81" s="33"/>
      <c r="B81" s="56"/>
      <c r="C81" s="57"/>
      <c r="D81" s="52"/>
      <c r="E81" s="42"/>
      <c r="F81" s="42"/>
      <c r="G81" s="42"/>
      <c r="H81" s="42"/>
      <c r="I81" s="42"/>
      <c r="J81" s="42"/>
      <c r="K81" s="42"/>
      <c r="L81" s="92"/>
    </row>
    <row r="82" spans="1:12" s="16" customFormat="1" ht="27" customHeight="1" thickBot="1" x14ac:dyDescent="0.3">
      <c r="A82" s="34"/>
      <c r="B82" s="58"/>
      <c r="C82" s="59"/>
      <c r="D82" s="53"/>
      <c r="E82" s="43"/>
      <c r="F82" s="43"/>
      <c r="G82" s="43"/>
      <c r="H82" s="43"/>
      <c r="I82" s="43"/>
      <c r="J82" s="43"/>
      <c r="K82" s="43"/>
      <c r="L82" s="93"/>
    </row>
    <row r="83" spans="1:12" s="16" customFormat="1" ht="27" customHeight="1" x14ac:dyDescent="0.25">
      <c r="A83" s="32">
        <v>14</v>
      </c>
      <c r="B83" s="35" t="s">
        <v>59</v>
      </c>
      <c r="C83" s="36"/>
      <c r="D83" s="44">
        <v>4.3425000000000002</v>
      </c>
      <c r="E83" s="41">
        <f>60.5*D83</f>
        <v>262.72125</v>
      </c>
      <c r="F83" s="41"/>
      <c r="G83" s="41"/>
      <c r="H83" s="41">
        <f>(98+120)*D83</f>
        <v>946.66500000000008</v>
      </c>
      <c r="I83" s="41"/>
      <c r="J83" s="41"/>
      <c r="K83" s="41">
        <f>SUM(E83+F83+G83+H83+I83+J83)</f>
        <v>1209.38625</v>
      </c>
      <c r="L83" s="82"/>
    </row>
    <row r="84" spans="1:12" s="16" customFormat="1" ht="27" customHeight="1" x14ac:dyDescent="0.25">
      <c r="A84" s="33"/>
      <c r="B84" s="37"/>
      <c r="C84" s="38"/>
      <c r="D84" s="52"/>
      <c r="E84" s="42"/>
      <c r="F84" s="42"/>
      <c r="G84" s="42"/>
      <c r="H84" s="42"/>
      <c r="I84" s="42"/>
      <c r="J84" s="42"/>
      <c r="K84" s="42"/>
      <c r="L84" s="83"/>
    </row>
    <row r="85" spans="1:12" s="16" customFormat="1" ht="27" customHeight="1" x14ac:dyDescent="0.25">
      <c r="A85" s="33"/>
      <c r="B85" s="37"/>
      <c r="C85" s="38"/>
      <c r="D85" s="52"/>
      <c r="E85" s="42"/>
      <c r="F85" s="42"/>
      <c r="G85" s="42"/>
      <c r="H85" s="42"/>
      <c r="I85" s="42"/>
      <c r="J85" s="42"/>
      <c r="K85" s="42"/>
      <c r="L85" s="83"/>
    </row>
    <row r="86" spans="1:12" s="16" customFormat="1" ht="27" customHeight="1" x14ac:dyDescent="0.25">
      <c r="A86" s="33"/>
      <c r="B86" s="37"/>
      <c r="C86" s="38"/>
      <c r="D86" s="52"/>
      <c r="E86" s="42"/>
      <c r="F86" s="42"/>
      <c r="G86" s="42"/>
      <c r="H86" s="42"/>
      <c r="I86" s="42"/>
      <c r="J86" s="42"/>
      <c r="K86" s="42"/>
      <c r="L86" s="83"/>
    </row>
    <row r="87" spans="1:12" s="16" customFormat="1" ht="27" customHeight="1" thickBot="1" x14ac:dyDescent="0.3">
      <c r="A87" s="34"/>
      <c r="B87" s="39"/>
      <c r="C87" s="40"/>
      <c r="D87" s="53"/>
      <c r="E87" s="43"/>
      <c r="F87" s="43"/>
      <c r="G87" s="43"/>
      <c r="H87" s="43"/>
      <c r="I87" s="43"/>
      <c r="J87" s="43"/>
      <c r="K87" s="43"/>
      <c r="L87" s="84"/>
    </row>
    <row r="88" spans="1:12" s="16" customFormat="1" ht="4.5" customHeight="1" thickBot="1" x14ac:dyDescent="0.3">
      <c r="A88" s="12"/>
      <c r="B88" s="13"/>
      <c r="C88" s="13"/>
      <c r="D88" s="14"/>
      <c r="E88" s="14"/>
      <c r="F88" s="14"/>
      <c r="G88" s="29"/>
      <c r="H88" s="14"/>
      <c r="I88" s="14"/>
      <c r="J88" s="14"/>
      <c r="K88" s="14"/>
      <c r="L88" s="18"/>
    </row>
    <row r="89" spans="1:12" s="16" customFormat="1" ht="27" customHeight="1" x14ac:dyDescent="0.25">
      <c r="A89" s="32">
        <v>15</v>
      </c>
      <c r="B89" s="35" t="s">
        <v>60</v>
      </c>
      <c r="C89" s="36"/>
      <c r="D89" s="44">
        <v>4.3425000000000002</v>
      </c>
      <c r="E89" s="41">
        <f>60.5*D89</f>
        <v>262.72125</v>
      </c>
      <c r="F89" s="41"/>
      <c r="G89" s="41"/>
      <c r="H89" s="41">
        <f>(98+120)*D89</f>
        <v>946.66500000000008</v>
      </c>
      <c r="I89" s="41"/>
      <c r="J89" s="41"/>
      <c r="K89" s="41">
        <f>SUM(E89+F89+G89+H89+I89+J89)</f>
        <v>1209.38625</v>
      </c>
      <c r="L89" s="82"/>
    </row>
    <row r="90" spans="1:12" s="16" customFormat="1" ht="27" customHeight="1" x14ac:dyDescent="0.25">
      <c r="A90" s="33"/>
      <c r="B90" s="37"/>
      <c r="C90" s="38"/>
      <c r="D90" s="52"/>
      <c r="E90" s="42"/>
      <c r="F90" s="42"/>
      <c r="G90" s="42"/>
      <c r="H90" s="42"/>
      <c r="I90" s="42"/>
      <c r="J90" s="42"/>
      <c r="K90" s="42"/>
      <c r="L90" s="83"/>
    </row>
    <row r="91" spans="1:12" s="16" customFormat="1" ht="27" customHeight="1" x14ac:dyDescent="0.25">
      <c r="A91" s="33"/>
      <c r="B91" s="37"/>
      <c r="C91" s="38"/>
      <c r="D91" s="52"/>
      <c r="E91" s="42"/>
      <c r="F91" s="42"/>
      <c r="G91" s="42"/>
      <c r="H91" s="42"/>
      <c r="I91" s="42"/>
      <c r="J91" s="42"/>
      <c r="K91" s="42"/>
      <c r="L91" s="83"/>
    </row>
    <row r="92" spans="1:12" s="16" customFormat="1" ht="27" customHeight="1" x14ac:dyDescent="0.25">
      <c r="A92" s="33"/>
      <c r="B92" s="37"/>
      <c r="C92" s="38"/>
      <c r="D92" s="52"/>
      <c r="E92" s="42"/>
      <c r="F92" s="42"/>
      <c r="G92" s="42"/>
      <c r="H92" s="42"/>
      <c r="I92" s="42"/>
      <c r="J92" s="42"/>
      <c r="K92" s="42"/>
      <c r="L92" s="83"/>
    </row>
    <row r="93" spans="1:12" s="16" customFormat="1" ht="27" customHeight="1" thickBot="1" x14ac:dyDescent="0.3">
      <c r="A93" s="34"/>
      <c r="B93" s="39"/>
      <c r="C93" s="40"/>
      <c r="D93" s="53"/>
      <c r="E93" s="43"/>
      <c r="F93" s="43"/>
      <c r="G93" s="43"/>
      <c r="H93" s="43"/>
      <c r="I93" s="43"/>
      <c r="J93" s="43"/>
      <c r="K93" s="43"/>
      <c r="L93" s="84"/>
    </row>
    <row r="94" spans="1:12" s="16" customFormat="1" ht="4.5" customHeight="1" thickBot="1" x14ac:dyDescent="0.3">
      <c r="A94" s="12"/>
      <c r="B94" s="13"/>
      <c r="C94" s="13"/>
      <c r="D94" s="14"/>
      <c r="E94" s="14"/>
      <c r="F94" s="14"/>
      <c r="G94" s="29"/>
      <c r="H94" s="14"/>
      <c r="I94" s="14"/>
      <c r="J94" s="14"/>
      <c r="K94" s="14"/>
      <c r="L94" s="18"/>
    </row>
    <row r="95" spans="1:12" s="16" customFormat="1" ht="27" customHeight="1" x14ac:dyDescent="0.25">
      <c r="A95" s="32">
        <v>16</v>
      </c>
      <c r="B95" s="54" t="s">
        <v>61</v>
      </c>
      <c r="C95" s="55"/>
      <c r="D95" s="44">
        <v>52.199999999999996</v>
      </c>
      <c r="E95" s="41">
        <f>60.5*D95</f>
        <v>3158.1</v>
      </c>
      <c r="F95" s="41"/>
      <c r="G95" s="41"/>
      <c r="H95" s="41">
        <f>(98+120)*D95</f>
        <v>11379.599999999999</v>
      </c>
      <c r="I95" s="41"/>
      <c r="J95" s="41"/>
      <c r="K95" s="41">
        <f>SUM(E95+F95+G95+H95+I95+J95)</f>
        <v>14537.699999999999</v>
      </c>
      <c r="L95" s="82"/>
    </row>
    <row r="96" spans="1:12" s="16" customFormat="1" ht="27" customHeight="1" x14ac:dyDescent="0.25">
      <c r="A96" s="33"/>
      <c r="B96" s="56"/>
      <c r="C96" s="57"/>
      <c r="D96" s="60"/>
      <c r="E96" s="42"/>
      <c r="F96" s="42"/>
      <c r="G96" s="42"/>
      <c r="H96" s="42"/>
      <c r="I96" s="42"/>
      <c r="J96" s="42"/>
      <c r="K96" s="42"/>
      <c r="L96" s="83"/>
    </row>
    <row r="97" spans="1:12" s="16" customFormat="1" ht="27" customHeight="1" x14ac:dyDescent="0.25">
      <c r="A97" s="33"/>
      <c r="B97" s="56"/>
      <c r="C97" s="57"/>
      <c r="D97" s="60"/>
      <c r="E97" s="42"/>
      <c r="F97" s="42"/>
      <c r="G97" s="42"/>
      <c r="H97" s="42"/>
      <c r="I97" s="42"/>
      <c r="J97" s="42"/>
      <c r="K97" s="42"/>
      <c r="L97" s="83"/>
    </row>
    <row r="98" spans="1:12" s="16" customFormat="1" ht="27" customHeight="1" x14ac:dyDescent="0.25">
      <c r="A98" s="33"/>
      <c r="B98" s="56"/>
      <c r="C98" s="57"/>
      <c r="D98" s="60"/>
      <c r="E98" s="42"/>
      <c r="F98" s="42"/>
      <c r="G98" s="42"/>
      <c r="H98" s="42"/>
      <c r="I98" s="42"/>
      <c r="J98" s="42"/>
      <c r="K98" s="42"/>
      <c r="L98" s="83"/>
    </row>
    <row r="99" spans="1:12" s="16" customFormat="1" ht="27" customHeight="1" thickBot="1" x14ac:dyDescent="0.3">
      <c r="A99" s="34"/>
      <c r="B99" s="58"/>
      <c r="C99" s="59"/>
      <c r="D99" s="61"/>
      <c r="E99" s="43"/>
      <c r="F99" s="43"/>
      <c r="G99" s="43"/>
      <c r="H99" s="43"/>
      <c r="I99" s="43"/>
      <c r="J99" s="43"/>
      <c r="K99" s="43"/>
      <c r="L99" s="84"/>
    </row>
    <row r="100" spans="1:12" s="16" customFormat="1" ht="4.5" customHeight="1" thickBot="1" x14ac:dyDescent="0.3">
      <c r="A100" s="12"/>
      <c r="B100" s="13"/>
      <c r="C100" s="13"/>
      <c r="D100" s="14"/>
      <c r="E100" s="14"/>
      <c r="F100" s="14"/>
      <c r="G100" s="29"/>
      <c r="H100" s="14"/>
      <c r="I100" s="14"/>
      <c r="J100" s="14"/>
      <c r="K100" s="14"/>
      <c r="L100" s="18"/>
    </row>
    <row r="101" spans="1:12" s="16" customFormat="1" ht="27" customHeight="1" x14ac:dyDescent="0.25">
      <c r="A101" s="32">
        <v>17</v>
      </c>
      <c r="B101" s="35" t="s">
        <v>62</v>
      </c>
      <c r="C101" s="36"/>
      <c r="D101" s="44">
        <v>10.642799999999998</v>
      </c>
      <c r="E101" s="41">
        <f>60.5*D101</f>
        <v>643.88939999999991</v>
      </c>
      <c r="F101" s="41"/>
      <c r="G101" s="41"/>
      <c r="H101" s="41">
        <f>(98+120)*D101</f>
        <v>2320.1303999999996</v>
      </c>
      <c r="I101" s="41"/>
      <c r="J101" s="41"/>
      <c r="K101" s="41">
        <f>SUM(E101+F101+G101+H101+I101+J101)</f>
        <v>2964.0197999999996</v>
      </c>
      <c r="L101" s="82"/>
    </row>
    <row r="102" spans="1:12" s="16" customFormat="1" ht="27" customHeight="1" x14ac:dyDescent="0.25">
      <c r="A102" s="33"/>
      <c r="B102" s="37"/>
      <c r="C102" s="38"/>
      <c r="D102" s="45"/>
      <c r="E102" s="42"/>
      <c r="F102" s="42"/>
      <c r="G102" s="42"/>
      <c r="H102" s="42"/>
      <c r="I102" s="42"/>
      <c r="J102" s="42"/>
      <c r="K102" s="42"/>
      <c r="L102" s="83"/>
    </row>
    <row r="103" spans="1:12" s="16" customFormat="1" ht="27" customHeight="1" x14ac:dyDescent="0.25">
      <c r="A103" s="33"/>
      <c r="B103" s="37"/>
      <c r="C103" s="38"/>
      <c r="D103" s="45"/>
      <c r="E103" s="42"/>
      <c r="F103" s="42"/>
      <c r="G103" s="42"/>
      <c r="H103" s="42"/>
      <c r="I103" s="42"/>
      <c r="J103" s="42"/>
      <c r="K103" s="42"/>
      <c r="L103" s="83"/>
    </row>
    <row r="104" spans="1:12" s="16" customFormat="1" ht="27" customHeight="1" x14ac:dyDescent="0.25">
      <c r="A104" s="33"/>
      <c r="B104" s="37"/>
      <c r="C104" s="38"/>
      <c r="D104" s="45"/>
      <c r="E104" s="42"/>
      <c r="F104" s="42"/>
      <c r="G104" s="42"/>
      <c r="H104" s="42"/>
      <c r="I104" s="42"/>
      <c r="J104" s="42"/>
      <c r="K104" s="42"/>
      <c r="L104" s="83"/>
    </row>
    <row r="105" spans="1:12" s="16" customFormat="1" ht="27" customHeight="1" thickBot="1" x14ac:dyDescent="0.3">
      <c r="A105" s="34"/>
      <c r="B105" s="39"/>
      <c r="C105" s="40"/>
      <c r="D105" s="46"/>
      <c r="E105" s="43"/>
      <c r="F105" s="43"/>
      <c r="G105" s="43"/>
      <c r="H105" s="43"/>
      <c r="I105" s="43"/>
      <c r="J105" s="43"/>
      <c r="K105" s="43"/>
      <c r="L105" s="84"/>
    </row>
    <row r="106" spans="1:12" s="16" customFormat="1" ht="4.5" customHeight="1" thickBot="1" x14ac:dyDescent="0.3">
      <c r="A106" s="12"/>
      <c r="B106" s="13"/>
      <c r="C106" s="13"/>
      <c r="D106" s="14"/>
      <c r="E106" s="14"/>
      <c r="F106" s="14"/>
      <c r="G106" s="14"/>
      <c r="H106" s="14"/>
      <c r="I106" s="14"/>
      <c r="J106" s="14"/>
      <c r="K106" s="14"/>
      <c r="L106" s="18"/>
    </row>
    <row r="107" spans="1:12" s="16" customFormat="1" ht="27" customHeight="1" x14ac:dyDescent="0.25">
      <c r="A107" s="32">
        <v>18</v>
      </c>
      <c r="B107" s="35" t="s">
        <v>63</v>
      </c>
      <c r="C107" s="36"/>
      <c r="D107" s="44">
        <v>23.16</v>
      </c>
      <c r="E107" s="41">
        <f>60.5*D107</f>
        <v>1401.18</v>
      </c>
      <c r="F107" s="41"/>
      <c r="G107" s="41">
        <f>(130+120)*D107</f>
        <v>5790</v>
      </c>
      <c r="H107" s="41"/>
      <c r="I107" s="41"/>
      <c r="J107" s="41"/>
      <c r="K107" s="41">
        <f>SUM(E107+F107+G107+H107+I107+J107)</f>
        <v>7191.18</v>
      </c>
      <c r="L107" s="82"/>
    </row>
    <row r="108" spans="1:12" s="16" customFormat="1" ht="27" customHeight="1" x14ac:dyDescent="0.25">
      <c r="A108" s="33"/>
      <c r="B108" s="37"/>
      <c r="C108" s="38"/>
      <c r="D108" s="45"/>
      <c r="E108" s="42"/>
      <c r="F108" s="42"/>
      <c r="G108" s="42"/>
      <c r="H108" s="42"/>
      <c r="I108" s="42"/>
      <c r="J108" s="42"/>
      <c r="K108" s="42"/>
      <c r="L108" s="83"/>
    </row>
    <row r="109" spans="1:12" s="16" customFormat="1" ht="27" customHeight="1" x14ac:dyDescent="0.25">
      <c r="A109" s="33"/>
      <c r="B109" s="37"/>
      <c r="C109" s="38"/>
      <c r="D109" s="45"/>
      <c r="E109" s="42"/>
      <c r="F109" s="42"/>
      <c r="G109" s="42"/>
      <c r="H109" s="42"/>
      <c r="I109" s="42"/>
      <c r="J109" s="42"/>
      <c r="K109" s="42"/>
      <c r="L109" s="83"/>
    </row>
    <row r="110" spans="1:12" s="16" customFormat="1" ht="27" customHeight="1" x14ac:dyDescent="0.25">
      <c r="A110" s="33"/>
      <c r="B110" s="37"/>
      <c r="C110" s="38"/>
      <c r="D110" s="45"/>
      <c r="E110" s="42"/>
      <c r="F110" s="42"/>
      <c r="G110" s="42"/>
      <c r="H110" s="42"/>
      <c r="I110" s="42"/>
      <c r="J110" s="42"/>
      <c r="K110" s="42"/>
      <c r="L110" s="83"/>
    </row>
    <row r="111" spans="1:12" s="16" customFormat="1" ht="27" customHeight="1" thickBot="1" x14ac:dyDescent="0.3">
      <c r="A111" s="34"/>
      <c r="B111" s="39"/>
      <c r="C111" s="40"/>
      <c r="D111" s="46"/>
      <c r="E111" s="43"/>
      <c r="F111" s="43"/>
      <c r="G111" s="43"/>
      <c r="H111" s="43"/>
      <c r="I111" s="43"/>
      <c r="J111" s="43"/>
      <c r="K111" s="43"/>
      <c r="L111" s="84"/>
    </row>
    <row r="112" spans="1:12" s="16" customFormat="1" ht="4.5" customHeight="1" thickBot="1" x14ac:dyDescent="0.3">
      <c r="A112" s="12"/>
      <c r="B112" s="13"/>
      <c r="C112" s="13"/>
      <c r="D112" s="14"/>
      <c r="E112" s="14"/>
      <c r="F112" s="14"/>
      <c r="G112" s="29"/>
      <c r="H112" s="14"/>
      <c r="I112" s="14"/>
      <c r="J112" s="14"/>
      <c r="K112" s="14"/>
      <c r="L112" s="18"/>
    </row>
    <row r="113" spans="1:12" s="16" customFormat="1" ht="27" customHeight="1" x14ac:dyDescent="0.25">
      <c r="A113" s="32">
        <v>19</v>
      </c>
      <c r="B113" s="35" t="s">
        <v>64</v>
      </c>
      <c r="C113" s="36"/>
      <c r="D113" s="47">
        <v>9.8816000000000006</v>
      </c>
      <c r="E113" s="41">
        <f>60.5*D113</f>
        <v>597.83680000000004</v>
      </c>
      <c r="F113" s="41"/>
      <c r="G113" s="41"/>
      <c r="H113" s="41">
        <f>(98+120)*D113</f>
        <v>2154.1888000000004</v>
      </c>
      <c r="I113" s="41"/>
      <c r="J113" s="41"/>
      <c r="K113" s="41">
        <f>SUM(E113+F113+G113+H113+I113+J113)</f>
        <v>2752.0256000000004</v>
      </c>
      <c r="L113" s="82"/>
    </row>
    <row r="114" spans="1:12" s="16" customFormat="1" ht="27" customHeight="1" x14ac:dyDescent="0.25">
      <c r="A114" s="33"/>
      <c r="B114" s="37"/>
      <c r="C114" s="38"/>
      <c r="D114" s="50"/>
      <c r="E114" s="42"/>
      <c r="F114" s="42"/>
      <c r="G114" s="42"/>
      <c r="H114" s="42"/>
      <c r="I114" s="42"/>
      <c r="J114" s="42"/>
      <c r="K114" s="42"/>
      <c r="L114" s="83"/>
    </row>
    <row r="115" spans="1:12" s="16" customFormat="1" ht="27" customHeight="1" x14ac:dyDescent="0.25">
      <c r="A115" s="33"/>
      <c r="B115" s="37"/>
      <c r="C115" s="38"/>
      <c r="D115" s="50"/>
      <c r="E115" s="42"/>
      <c r="F115" s="42"/>
      <c r="G115" s="42"/>
      <c r="H115" s="42"/>
      <c r="I115" s="42"/>
      <c r="J115" s="42"/>
      <c r="K115" s="42"/>
      <c r="L115" s="83"/>
    </row>
    <row r="116" spans="1:12" s="16" customFormat="1" ht="27" customHeight="1" x14ac:dyDescent="0.25">
      <c r="A116" s="33"/>
      <c r="B116" s="37"/>
      <c r="C116" s="38"/>
      <c r="D116" s="50"/>
      <c r="E116" s="42"/>
      <c r="F116" s="42"/>
      <c r="G116" s="42"/>
      <c r="H116" s="42"/>
      <c r="I116" s="42"/>
      <c r="J116" s="42"/>
      <c r="K116" s="42"/>
      <c r="L116" s="83"/>
    </row>
    <row r="117" spans="1:12" s="16" customFormat="1" ht="27" customHeight="1" thickBot="1" x14ac:dyDescent="0.3">
      <c r="A117" s="34"/>
      <c r="B117" s="39"/>
      <c r="C117" s="40"/>
      <c r="D117" s="51"/>
      <c r="E117" s="43"/>
      <c r="F117" s="43"/>
      <c r="G117" s="43"/>
      <c r="H117" s="43"/>
      <c r="I117" s="43"/>
      <c r="J117" s="43"/>
      <c r="K117" s="43"/>
      <c r="L117" s="84"/>
    </row>
    <row r="118" spans="1:12" s="16" customFormat="1" ht="4.5" customHeight="1" thickBot="1" x14ac:dyDescent="0.3">
      <c r="A118" s="12"/>
      <c r="B118" s="13"/>
      <c r="C118" s="13"/>
      <c r="D118" s="14"/>
      <c r="E118" s="14"/>
      <c r="F118" s="14"/>
      <c r="G118" s="29"/>
      <c r="H118" s="14"/>
      <c r="I118" s="14"/>
      <c r="J118" s="14"/>
      <c r="K118" s="14"/>
      <c r="L118" s="18"/>
    </row>
    <row r="119" spans="1:12" s="16" customFormat="1" ht="27" customHeight="1" x14ac:dyDescent="0.25">
      <c r="A119" s="32">
        <v>20</v>
      </c>
      <c r="B119" s="35" t="s">
        <v>65</v>
      </c>
      <c r="C119" s="36"/>
      <c r="D119" s="44">
        <v>28.342500000000001</v>
      </c>
      <c r="E119" s="41">
        <f>60.5*D119</f>
        <v>1714.7212500000001</v>
      </c>
      <c r="F119" s="41"/>
      <c r="G119" s="41"/>
      <c r="H119" s="41">
        <f>(98+120)*D119</f>
        <v>6178.665</v>
      </c>
      <c r="I119" s="41"/>
      <c r="J119" s="41"/>
      <c r="K119" s="41">
        <f>SUM(E119+F119+G119+H119+I119+J119)</f>
        <v>7893.3862499999996</v>
      </c>
      <c r="L119" s="82"/>
    </row>
    <row r="120" spans="1:12" s="16" customFormat="1" ht="27" customHeight="1" x14ac:dyDescent="0.25">
      <c r="A120" s="33"/>
      <c r="B120" s="37"/>
      <c r="C120" s="38"/>
      <c r="D120" s="45"/>
      <c r="E120" s="42"/>
      <c r="F120" s="42"/>
      <c r="G120" s="42"/>
      <c r="H120" s="42"/>
      <c r="I120" s="42"/>
      <c r="J120" s="42"/>
      <c r="K120" s="42"/>
      <c r="L120" s="83"/>
    </row>
    <row r="121" spans="1:12" s="16" customFormat="1" ht="27" customHeight="1" x14ac:dyDescent="0.25">
      <c r="A121" s="33"/>
      <c r="B121" s="37"/>
      <c r="C121" s="38"/>
      <c r="D121" s="45"/>
      <c r="E121" s="42"/>
      <c r="F121" s="42"/>
      <c r="G121" s="42"/>
      <c r="H121" s="42"/>
      <c r="I121" s="42"/>
      <c r="J121" s="42"/>
      <c r="K121" s="42"/>
      <c r="L121" s="83"/>
    </row>
    <row r="122" spans="1:12" s="16" customFormat="1" ht="27" customHeight="1" x14ac:dyDescent="0.25">
      <c r="A122" s="33"/>
      <c r="B122" s="37"/>
      <c r="C122" s="38"/>
      <c r="D122" s="45"/>
      <c r="E122" s="42"/>
      <c r="F122" s="42"/>
      <c r="G122" s="42"/>
      <c r="H122" s="42"/>
      <c r="I122" s="42"/>
      <c r="J122" s="42"/>
      <c r="K122" s="42"/>
      <c r="L122" s="83"/>
    </row>
    <row r="123" spans="1:12" s="16" customFormat="1" ht="27" customHeight="1" thickBot="1" x14ac:dyDescent="0.3">
      <c r="A123" s="34"/>
      <c r="B123" s="39"/>
      <c r="C123" s="40"/>
      <c r="D123" s="46"/>
      <c r="E123" s="43"/>
      <c r="F123" s="43"/>
      <c r="G123" s="43"/>
      <c r="H123" s="43"/>
      <c r="I123" s="43"/>
      <c r="J123" s="43"/>
      <c r="K123" s="43"/>
      <c r="L123" s="84"/>
    </row>
    <row r="124" spans="1:12" s="16" customFormat="1" ht="27" customHeight="1" x14ac:dyDescent="0.25">
      <c r="A124" s="32">
        <v>21</v>
      </c>
      <c r="B124" s="35" t="s">
        <v>66</v>
      </c>
      <c r="C124" s="36"/>
      <c r="D124" s="47">
        <v>27.02</v>
      </c>
      <c r="E124" s="41">
        <f>60.5*D124</f>
        <v>1634.71</v>
      </c>
      <c r="F124" s="41"/>
      <c r="G124" s="41"/>
      <c r="H124" s="41">
        <f>(98+120)*D124</f>
        <v>5890.36</v>
      </c>
      <c r="I124" s="41"/>
      <c r="J124" s="41"/>
      <c r="K124" s="41">
        <f>SUM(E124+F124+G124+H124+I124+J124)</f>
        <v>7525.07</v>
      </c>
      <c r="L124" s="82"/>
    </row>
    <row r="125" spans="1:12" s="16" customFormat="1" ht="27" customHeight="1" x14ac:dyDescent="0.25">
      <c r="A125" s="33"/>
      <c r="B125" s="37"/>
      <c r="C125" s="38"/>
      <c r="D125" s="48"/>
      <c r="E125" s="42"/>
      <c r="F125" s="42"/>
      <c r="G125" s="42"/>
      <c r="H125" s="42"/>
      <c r="I125" s="42"/>
      <c r="J125" s="42"/>
      <c r="K125" s="42"/>
      <c r="L125" s="83"/>
    </row>
    <row r="126" spans="1:12" s="16" customFormat="1" ht="27" customHeight="1" x14ac:dyDescent="0.25">
      <c r="A126" s="33"/>
      <c r="B126" s="37"/>
      <c r="C126" s="38"/>
      <c r="D126" s="48"/>
      <c r="E126" s="42"/>
      <c r="F126" s="42"/>
      <c r="G126" s="42"/>
      <c r="H126" s="42"/>
      <c r="I126" s="42"/>
      <c r="J126" s="42"/>
      <c r="K126" s="42"/>
      <c r="L126" s="83"/>
    </row>
    <row r="127" spans="1:12" s="16" customFormat="1" ht="27" customHeight="1" x14ac:dyDescent="0.25">
      <c r="A127" s="33"/>
      <c r="B127" s="37"/>
      <c r="C127" s="38"/>
      <c r="D127" s="48"/>
      <c r="E127" s="42"/>
      <c r="F127" s="42"/>
      <c r="G127" s="42"/>
      <c r="H127" s="42"/>
      <c r="I127" s="42"/>
      <c r="J127" s="42"/>
      <c r="K127" s="42"/>
      <c r="L127" s="83"/>
    </row>
    <row r="128" spans="1:12" s="16" customFormat="1" ht="27" customHeight="1" thickBot="1" x14ac:dyDescent="0.3">
      <c r="A128" s="34"/>
      <c r="B128" s="39"/>
      <c r="C128" s="40"/>
      <c r="D128" s="49"/>
      <c r="E128" s="43"/>
      <c r="F128" s="43"/>
      <c r="G128" s="43"/>
      <c r="H128" s="43"/>
      <c r="I128" s="43"/>
      <c r="J128" s="43"/>
      <c r="K128" s="43"/>
      <c r="L128" s="84"/>
    </row>
    <row r="129" spans="1:12" s="16" customFormat="1" ht="4.5" customHeight="1" thickBot="1" x14ac:dyDescent="0.3">
      <c r="A129" s="12"/>
      <c r="B129" s="13"/>
      <c r="C129" s="13"/>
      <c r="D129" s="14"/>
      <c r="E129" s="14"/>
      <c r="F129" s="14"/>
      <c r="G129" s="29"/>
      <c r="H129" s="14"/>
      <c r="I129" s="14"/>
      <c r="J129" s="14"/>
      <c r="K129" s="14"/>
      <c r="L129" s="18"/>
    </row>
    <row r="130" spans="1:12" s="16" customFormat="1" ht="27" customHeight="1" x14ac:dyDescent="0.25">
      <c r="A130" s="32">
        <f>A124+1</f>
        <v>22</v>
      </c>
      <c r="B130" s="85" t="s">
        <v>67</v>
      </c>
      <c r="C130" s="86"/>
      <c r="D130" s="44">
        <v>24.704000000000001</v>
      </c>
      <c r="E130" s="41">
        <f>60.5*D130</f>
        <v>1494.5920000000001</v>
      </c>
      <c r="F130" s="41"/>
      <c r="G130" s="41"/>
      <c r="H130" s="41">
        <f>(98+120)*D130</f>
        <v>5385.4719999999998</v>
      </c>
      <c r="I130" s="41"/>
      <c r="J130" s="41"/>
      <c r="K130" s="41">
        <f>SUM(E130+F130+G130+H130+I130+J130)</f>
        <v>6880.0640000000003</v>
      </c>
      <c r="L130" s="82"/>
    </row>
    <row r="131" spans="1:12" s="16" customFormat="1" ht="27" customHeight="1" x14ac:dyDescent="0.25">
      <c r="A131" s="33"/>
      <c r="B131" s="87"/>
      <c r="C131" s="88"/>
      <c r="D131" s="52"/>
      <c r="E131" s="42"/>
      <c r="F131" s="42"/>
      <c r="G131" s="42"/>
      <c r="H131" s="42"/>
      <c r="I131" s="42"/>
      <c r="J131" s="42"/>
      <c r="K131" s="42"/>
      <c r="L131" s="83"/>
    </row>
    <row r="132" spans="1:12" s="16" customFormat="1" ht="27" customHeight="1" x14ac:dyDescent="0.25">
      <c r="A132" s="33"/>
      <c r="B132" s="87"/>
      <c r="C132" s="88"/>
      <c r="D132" s="52"/>
      <c r="E132" s="42"/>
      <c r="F132" s="42"/>
      <c r="G132" s="42"/>
      <c r="H132" s="42"/>
      <c r="I132" s="42"/>
      <c r="J132" s="42"/>
      <c r="K132" s="42"/>
      <c r="L132" s="83"/>
    </row>
    <row r="133" spans="1:12" s="16" customFormat="1" ht="27" customHeight="1" x14ac:dyDescent="0.25">
      <c r="A133" s="33"/>
      <c r="B133" s="87"/>
      <c r="C133" s="88"/>
      <c r="D133" s="52"/>
      <c r="E133" s="42"/>
      <c r="F133" s="42"/>
      <c r="G133" s="42"/>
      <c r="H133" s="42"/>
      <c r="I133" s="42"/>
      <c r="J133" s="42"/>
      <c r="K133" s="42"/>
      <c r="L133" s="83"/>
    </row>
    <row r="134" spans="1:12" s="16" customFormat="1" ht="30" customHeight="1" thickBot="1" x14ac:dyDescent="0.3">
      <c r="A134" s="34"/>
      <c r="B134" s="89"/>
      <c r="C134" s="90"/>
      <c r="D134" s="53"/>
      <c r="E134" s="43"/>
      <c r="F134" s="43"/>
      <c r="G134" s="43"/>
      <c r="H134" s="43"/>
      <c r="I134" s="43"/>
      <c r="J134" s="43"/>
      <c r="K134" s="43"/>
      <c r="L134" s="84"/>
    </row>
    <row r="135" spans="1:12" s="16" customFormat="1" ht="4.5" customHeight="1" thickBot="1" x14ac:dyDescent="0.3">
      <c r="A135" s="12"/>
      <c r="B135" s="13"/>
      <c r="C135" s="13"/>
      <c r="D135" s="14"/>
      <c r="E135" s="14"/>
      <c r="F135" s="14"/>
      <c r="G135" s="29"/>
      <c r="H135" s="14"/>
      <c r="I135" s="14"/>
      <c r="J135" s="14"/>
      <c r="K135" s="14"/>
      <c r="L135" s="18"/>
    </row>
    <row r="136" spans="1:12" s="16" customFormat="1" ht="27" customHeight="1" x14ac:dyDescent="0.25">
      <c r="A136" s="32">
        <f>A130+1</f>
        <v>23</v>
      </c>
      <c r="B136" s="64" t="s">
        <v>68</v>
      </c>
      <c r="C136" s="65"/>
      <c r="D136" s="44">
        <v>192.30520000000001</v>
      </c>
      <c r="E136" s="41">
        <f>60.5*D136</f>
        <v>11634.464600000001</v>
      </c>
      <c r="F136" s="41"/>
      <c r="G136" s="41"/>
      <c r="H136" s="41">
        <f>(98+120)*D136</f>
        <v>41922.533600000002</v>
      </c>
      <c r="I136" s="41"/>
      <c r="J136" s="41"/>
      <c r="K136" s="41">
        <f>SUM(E136+F136+G136+H136+I136+J136)</f>
        <v>53556.998200000002</v>
      </c>
      <c r="L136" s="82"/>
    </row>
    <row r="137" spans="1:12" s="16" customFormat="1" ht="27" customHeight="1" x14ac:dyDescent="0.25">
      <c r="A137" s="33"/>
      <c r="B137" s="66"/>
      <c r="C137" s="67"/>
      <c r="D137" s="52"/>
      <c r="E137" s="42"/>
      <c r="F137" s="42"/>
      <c r="G137" s="42"/>
      <c r="H137" s="42"/>
      <c r="I137" s="42"/>
      <c r="J137" s="42"/>
      <c r="K137" s="42"/>
      <c r="L137" s="83"/>
    </row>
    <row r="138" spans="1:12" s="16" customFormat="1" ht="27" customHeight="1" x14ac:dyDescent="0.25">
      <c r="A138" s="33"/>
      <c r="B138" s="66"/>
      <c r="C138" s="67"/>
      <c r="D138" s="52"/>
      <c r="E138" s="42"/>
      <c r="F138" s="42"/>
      <c r="G138" s="42"/>
      <c r="H138" s="42"/>
      <c r="I138" s="42"/>
      <c r="J138" s="42"/>
      <c r="K138" s="42"/>
      <c r="L138" s="83"/>
    </row>
    <row r="139" spans="1:12" s="16" customFormat="1" ht="27" customHeight="1" x14ac:dyDescent="0.25">
      <c r="A139" s="33"/>
      <c r="B139" s="66"/>
      <c r="C139" s="67"/>
      <c r="D139" s="52"/>
      <c r="E139" s="42"/>
      <c r="F139" s="42"/>
      <c r="G139" s="42"/>
      <c r="H139" s="42"/>
      <c r="I139" s="42"/>
      <c r="J139" s="42"/>
      <c r="K139" s="42"/>
      <c r="L139" s="83"/>
    </row>
    <row r="140" spans="1:12" s="16" customFormat="1" ht="27" customHeight="1" thickBot="1" x14ac:dyDescent="0.3">
      <c r="A140" s="34"/>
      <c r="B140" s="68"/>
      <c r="C140" s="69"/>
      <c r="D140" s="53"/>
      <c r="E140" s="43"/>
      <c r="F140" s="43"/>
      <c r="G140" s="43"/>
      <c r="H140" s="43"/>
      <c r="I140" s="43"/>
      <c r="J140" s="43"/>
      <c r="K140" s="43"/>
      <c r="L140" s="84"/>
    </row>
    <row r="141" spans="1:12" s="16" customFormat="1" ht="4.5" customHeight="1" thickBot="1" x14ac:dyDescent="0.3">
      <c r="A141" s="12"/>
      <c r="B141" s="13"/>
      <c r="C141" s="13"/>
      <c r="D141" s="14"/>
      <c r="E141" s="14"/>
      <c r="F141" s="14"/>
      <c r="G141" s="14"/>
      <c r="H141" s="14"/>
      <c r="I141" s="14"/>
      <c r="J141" s="14"/>
      <c r="K141" s="14"/>
      <c r="L141" s="18"/>
    </row>
    <row r="142" spans="1:12" s="16" customFormat="1" ht="27" customHeight="1" x14ac:dyDescent="0.25">
      <c r="A142" s="32">
        <f>A136+1</f>
        <v>24</v>
      </c>
      <c r="B142" s="35" t="s">
        <v>69</v>
      </c>
      <c r="C142" s="36"/>
      <c r="D142" s="44">
        <v>9.7271999999999998</v>
      </c>
      <c r="E142" s="41">
        <f>60.5*D142</f>
        <v>588.49559999999997</v>
      </c>
      <c r="F142" s="41"/>
      <c r="G142" s="41"/>
      <c r="H142" s="41">
        <f>(98+120)*D142</f>
        <v>2120.5295999999998</v>
      </c>
      <c r="I142" s="41"/>
      <c r="J142" s="41"/>
      <c r="K142" s="41">
        <f>SUM(E142+F142+G142+H142+I142+J142)</f>
        <v>2709.0252</v>
      </c>
      <c r="L142" s="82"/>
    </row>
    <row r="143" spans="1:12" s="16" customFormat="1" ht="27" customHeight="1" x14ac:dyDescent="0.25">
      <c r="A143" s="33"/>
      <c r="B143" s="37"/>
      <c r="C143" s="38"/>
      <c r="D143" s="52"/>
      <c r="E143" s="42"/>
      <c r="F143" s="42"/>
      <c r="G143" s="42"/>
      <c r="H143" s="42"/>
      <c r="I143" s="42"/>
      <c r="J143" s="42"/>
      <c r="K143" s="42"/>
      <c r="L143" s="83"/>
    </row>
    <row r="144" spans="1:12" s="16" customFormat="1" ht="27" customHeight="1" x14ac:dyDescent="0.25">
      <c r="A144" s="33"/>
      <c r="B144" s="37"/>
      <c r="C144" s="38"/>
      <c r="D144" s="52"/>
      <c r="E144" s="42"/>
      <c r="F144" s="42"/>
      <c r="G144" s="42"/>
      <c r="H144" s="42"/>
      <c r="I144" s="42"/>
      <c r="J144" s="42"/>
      <c r="K144" s="42"/>
      <c r="L144" s="83"/>
    </row>
    <row r="145" spans="1:12" s="16" customFormat="1" ht="27" customHeight="1" x14ac:dyDescent="0.25">
      <c r="A145" s="33"/>
      <c r="B145" s="37"/>
      <c r="C145" s="38"/>
      <c r="D145" s="52"/>
      <c r="E145" s="42"/>
      <c r="F145" s="42"/>
      <c r="G145" s="42"/>
      <c r="H145" s="42"/>
      <c r="I145" s="42"/>
      <c r="J145" s="42"/>
      <c r="K145" s="42"/>
      <c r="L145" s="83"/>
    </row>
    <row r="146" spans="1:12" s="16" customFormat="1" ht="27" customHeight="1" thickBot="1" x14ac:dyDescent="0.3">
      <c r="A146" s="34"/>
      <c r="B146" s="39"/>
      <c r="C146" s="40"/>
      <c r="D146" s="53"/>
      <c r="E146" s="43"/>
      <c r="F146" s="43"/>
      <c r="G146" s="43"/>
      <c r="H146" s="43"/>
      <c r="I146" s="43"/>
      <c r="J146" s="43"/>
      <c r="K146" s="43"/>
      <c r="L146" s="84"/>
    </row>
    <row r="147" spans="1:12" s="16" customFormat="1" ht="4.5" customHeight="1" thickBot="1" x14ac:dyDescent="0.3">
      <c r="A147" s="12"/>
      <c r="B147" s="13"/>
      <c r="C147" s="13"/>
      <c r="D147" s="14"/>
      <c r="E147" s="14"/>
      <c r="F147" s="14"/>
      <c r="G147" s="29"/>
      <c r="H147" s="14"/>
      <c r="I147" s="14"/>
      <c r="J147" s="14"/>
      <c r="K147" s="14"/>
      <c r="L147" s="18"/>
    </row>
    <row r="148" spans="1:12" s="16" customFormat="1" ht="27" customHeight="1" x14ac:dyDescent="0.25">
      <c r="A148" s="32">
        <f>A142+1</f>
        <v>25</v>
      </c>
      <c r="B148" s="54" t="s">
        <v>70</v>
      </c>
      <c r="C148" s="55"/>
      <c r="D148" s="44">
        <v>49.214999999999996</v>
      </c>
      <c r="E148" s="41">
        <f>60.5*D148</f>
        <v>2977.5074999999997</v>
      </c>
      <c r="F148" s="41"/>
      <c r="G148" s="41"/>
      <c r="H148" s="41">
        <f>(98+120)*D148</f>
        <v>10728.869999999999</v>
      </c>
      <c r="I148" s="41"/>
      <c r="J148" s="41"/>
      <c r="K148" s="41">
        <f>SUM(E148+F148+G148+H148+I148+J148)</f>
        <v>13706.377499999999</v>
      </c>
      <c r="L148" s="82"/>
    </row>
    <row r="149" spans="1:12" s="16" customFormat="1" ht="27" customHeight="1" x14ac:dyDescent="0.25">
      <c r="A149" s="33"/>
      <c r="B149" s="56"/>
      <c r="C149" s="57"/>
      <c r="D149" s="60"/>
      <c r="E149" s="42"/>
      <c r="F149" s="42"/>
      <c r="G149" s="42"/>
      <c r="H149" s="42"/>
      <c r="I149" s="42"/>
      <c r="J149" s="42"/>
      <c r="K149" s="42"/>
      <c r="L149" s="83"/>
    </row>
    <row r="150" spans="1:12" s="16" customFormat="1" ht="27" customHeight="1" x14ac:dyDescent="0.25">
      <c r="A150" s="33"/>
      <c r="B150" s="56"/>
      <c r="C150" s="57"/>
      <c r="D150" s="60"/>
      <c r="E150" s="42"/>
      <c r="F150" s="42"/>
      <c r="G150" s="42"/>
      <c r="H150" s="42"/>
      <c r="I150" s="42"/>
      <c r="J150" s="42"/>
      <c r="K150" s="42"/>
      <c r="L150" s="83"/>
    </row>
    <row r="151" spans="1:12" s="16" customFormat="1" ht="27" customHeight="1" x14ac:dyDescent="0.25">
      <c r="A151" s="33"/>
      <c r="B151" s="56"/>
      <c r="C151" s="57"/>
      <c r="D151" s="60"/>
      <c r="E151" s="42"/>
      <c r="F151" s="42"/>
      <c r="G151" s="42"/>
      <c r="H151" s="42"/>
      <c r="I151" s="42"/>
      <c r="J151" s="42"/>
      <c r="K151" s="42"/>
      <c r="L151" s="83"/>
    </row>
    <row r="152" spans="1:12" s="16" customFormat="1" ht="27" customHeight="1" thickBot="1" x14ac:dyDescent="0.3">
      <c r="A152" s="34"/>
      <c r="B152" s="58"/>
      <c r="C152" s="59"/>
      <c r="D152" s="61"/>
      <c r="E152" s="43"/>
      <c r="F152" s="43"/>
      <c r="G152" s="43"/>
      <c r="H152" s="43"/>
      <c r="I152" s="43"/>
      <c r="J152" s="43"/>
      <c r="K152" s="43"/>
      <c r="L152" s="84"/>
    </row>
    <row r="153" spans="1:12" s="16" customFormat="1" ht="4.5" customHeight="1" thickBot="1" x14ac:dyDescent="0.3">
      <c r="A153" s="12"/>
      <c r="B153" s="13"/>
      <c r="C153" s="13"/>
      <c r="D153" s="14"/>
      <c r="E153" s="14"/>
      <c r="F153" s="14"/>
      <c r="G153" s="29"/>
      <c r="H153" s="14"/>
      <c r="I153" s="14"/>
      <c r="J153" s="14"/>
      <c r="K153" s="14"/>
      <c r="L153" s="18"/>
    </row>
    <row r="154" spans="1:12" s="16" customFormat="1" ht="27" customHeight="1" x14ac:dyDescent="0.25">
      <c r="A154" s="32">
        <f>A148+1</f>
        <v>26</v>
      </c>
      <c r="B154" s="35" t="s">
        <v>71</v>
      </c>
      <c r="C154" s="36"/>
      <c r="D154" s="44">
        <v>1155.2771500000001</v>
      </c>
      <c r="E154" s="41"/>
      <c r="F154" s="41">
        <f>80*D154</f>
        <v>92422.172000000006</v>
      </c>
      <c r="G154" s="41">
        <f>(130+120)*D154</f>
        <v>288819.28750000003</v>
      </c>
      <c r="H154" s="41"/>
      <c r="I154" s="41"/>
      <c r="J154" s="41"/>
      <c r="K154" s="41">
        <f>SUM(E154+F154+G154+H154+I154+J154)</f>
        <v>381241.45950000006</v>
      </c>
      <c r="L154" s="82"/>
    </row>
    <row r="155" spans="1:12" s="16" customFormat="1" ht="27" customHeight="1" x14ac:dyDescent="0.25">
      <c r="A155" s="33"/>
      <c r="B155" s="37"/>
      <c r="C155" s="38"/>
      <c r="D155" s="52"/>
      <c r="E155" s="42"/>
      <c r="F155" s="42"/>
      <c r="G155" s="42"/>
      <c r="H155" s="42"/>
      <c r="I155" s="42"/>
      <c r="J155" s="42"/>
      <c r="K155" s="42"/>
      <c r="L155" s="83"/>
    </row>
    <row r="156" spans="1:12" s="16" customFormat="1" ht="27" customHeight="1" x14ac:dyDescent="0.25">
      <c r="A156" s="33"/>
      <c r="B156" s="37"/>
      <c r="C156" s="38"/>
      <c r="D156" s="52"/>
      <c r="E156" s="42"/>
      <c r="F156" s="42"/>
      <c r="G156" s="42"/>
      <c r="H156" s="42"/>
      <c r="I156" s="42"/>
      <c r="J156" s="42"/>
      <c r="K156" s="42"/>
      <c r="L156" s="83"/>
    </row>
    <row r="157" spans="1:12" s="16" customFormat="1" ht="27" customHeight="1" x14ac:dyDescent="0.25">
      <c r="A157" s="33"/>
      <c r="B157" s="37"/>
      <c r="C157" s="38"/>
      <c r="D157" s="52"/>
      <c r="E157" s="42"/>
      <c r="F157" s="42"/>
      <c r="G157" s="42"/>
      <c r="H157" s="42"/>
      <c r="I157" s="42"/>
      <c r="J157" s="42"/>
      <c r="K157" s="42"/>
      <c r="L157" s="83"/>
    </row>
    <row r="158" spans="1:12" s="16" customFormat="1" ht="27" customHeight="1" thickBot="1" x14ac:dyDescent="0.3">
      <c r="A158" s="34"/>
      <c r="B158" s="39"/>
      <c r="C158" s="40"/>
      <c r="D158" s="53"/>
      <c r="E158" s="43"/>
      <c r="F158" s="43"/>
      <c r="G158" s="43"/>
      <c r="H158" s="43"/>
      <c r="I158" s="43"/>
      <c r="J158" s="43"/>
      <c r="K158" s="43"/>
      <c r="L158" s="84"/>
    </row>
    <row r="159" spans="1:12" s="16" customFormat="1" ht="4.5" customHeight="1" thickBot="1" x14ac:dyDescent="0.3">
      <c r="A159" s="12"/>
      <c r="B159" s="13"/>
      <c r="C159" s="13"/>
      <c r="D159" s="14"/>
      <c r="E159" s="14"/>
      <c r="F159" s="14"/>
      <c r="G159" s="29"/>
      <c r="H159" s="14"/>
      <c r="I159" s="14"/>
      <c r="J159" s="14"/>
      <c r="K159" s="14"/>
      <c r="L159" s="18"/>
    </row>
    <row r="160" spans="1:12" s="16" customFormat="1" ht="27" customHeight="1" x14ac:dyDescent="0.25">
      <c r="A160" s="32">
        <f>A154+1</f>
        <v>27</v>
      </c>
      <c r="B160" s="35" t="s">
        <v>72</v>
      </c>
      <c r="C160" s="36"/>
      <c r="D160" s="44">
        <v>96.5</v>
      </c>
      <c r="E160" s="41">
        <f>60.5*D160</f>
        <v>5838.25</v>
      </c>
      <c r="F160" s="41"/>
      <c r="G160" s="41"/>
      <c r="H160" s="41">
        <f>(98+120)*D160</f>
        <v>21037</v>
      </c>
      <c r="I160" s="41"/>
      <c r="J160" s="41"/>
      <c r="K160" s="41">
        <f>SUM(E160+F160+G160+H160+I160+J160)</f>
        <v>26875.25</v>
      </c>
      <c r="L160" s="82"/>
    </row>
    <row r="161" spans="1:12" s="16" customFormat="1" ht="27" customHeight="1" x14ac:dyDescent="0.25">
      <c r="A161" s="33"/>
      <c r="B161" s="37"/>
      <c r="C161" s="38"/>
      <c r="D161" s="60"/>
      <c r="E161" s="42"/>
      <c r="F161" s="42"/>
      <c r="G161" s="42"/>
      <c r="H161" s="42"/>
      <c r="I161" s="42"/>
      <c r="J161" s="42"/>
      <c r="K161" s="42"/>
      <c r="L161" s="83"/>
    </row>
    <row r="162" spans="1:12" s="16" customFormat="1" ht="27" customHeight="1" x14ac:dyDescent="0.25">
      <c r="A162" s="33"/>
      <c r="B162" s="37"/>
      <c r="C162" s="38"/>
      <c r="D162" s="60"/>
      <c r="E162" s="42"/>
      <c r="F162" s="42"/>
      <c r="G162" s="42"/>
      <c r="H162" s="42"/>
      <c r="I162" s="42"/>
      <c r="J162" s="42"/>
      <c r="K162" s="42"/>
      <c r="L162" s="83"/>
    </row>
    <row r="163" spans="1:12" s="16" customFormat="1" ht="27" customHeight="1" x14ac:dyDescent="0.25">
      <c r="A163" s="33"/>
      <c r="B163" s="37"/>
      <c r="C163" s="38"/>
      <c r="D163" s="60"/>
      <c r="E163" s="42"/>
      <c r="F163" s="42"/>
      <c r="G163" s="42"/>
      <c r="H163" s="42"/>
      <c r="I163" s="42"/>
      <c r="J163" s="42"/>
      <c r="K163" s="42"/>
      <c r="L163" s="83"/>
    </row>
    <row r="164" spans="1:12" s="16" customFormat="1" ht="27" customHeight="1" thickBot="1" x14ac:dyDescent="0.3">
      <c r="A164" s="34"/>
      <c r="B164" s="39"/>
      <c r="C164" s="40"/>
      <c r="D164" s="61"/>
      <c r="E164" s="43"/>
      <c r="F164" s="43"/>
      <c r="G164" s="43"/>
      <c r="H164" s="43"/>
      <c r="I164" s="43"/>
      <c r="J164" s="43"/>
      <c r="K164" s="43"/>
      <c r="L164" s="84"/>
    </row>
    <row r="165" spans="1:12" s="16" customFormat="1" ht="4.5" customHeight="1" thickBot="1" x14ac:dyDescent="0.3">
      <c r="A165" s="12"/>
      <c r="B165" s="13"/>
      <c r="C165" s="13"/>
      <c r="D165" s="14"/>
      <c r="E165" s="14"/>
      <c r="F165" s="14"/>
      <c r="G165" s="29"/>
      <c r="H165" s="14"/>
      <c r="I165" s="14"/>
      <c r="J165" s="14"/>
      <c r="K165" s="14"/>
      <c r="L165" s="18"/>
    </row>
    <row r="166" spans="1:12" s="16" customFormat="1" ht="27" customHeight="1" x14ac:dyDescent="0.25">
      <c r="A166" s="32">
        <f>A160+1</f>
        <v>28</v>
      </c>
      <c r="B166" s="35" t="s">
        <v>73</v>
      </c>
      <c r="C166" s="36"/>
      <c r="D166" s="44">
        <v>31.362500000000001</v>
      </c>
      <c r="E166" s="41"/>
      <c r="F166" s="41">
        <f>80*D166</f>
        <v>2509</v>
      </c>
      <c r="G166" s="41"/>
      <c r="H166" s="41">
        <f>(98+120)*D166</f>
        <v>6837.0250000000005</v>
      </c>
      <c r="I166" s="41"/>
      <c r="J166" s="41"/>
      <c r="K166" s="41">
        <f>SUM(E166+F166+G166+H166+I166+J166)</f>
        <v>9346.0250000000015</v>
      </c>
      <c r="L166" s="82"/>
    </row>
    <row r="167" spans="1:12" s="16" customFormat="1" ht="27" customHeight="1" x14ac:dyDescent="0.25">
      <c r="A167" s="33"/>
      <c r="B167" s="37"/>
      <c r="C167" s="38"/>
      <c r="D167" s="52"/>
      <c r="E167" s="42"/>
      <c r="F167" s="42"/>
      <c r="G167" s="42"/>
      <c r="H167" s="42"/>
      <c r="I167" s="42"/>
      <c r="J167" s="42"/>
      <c r="K167" s="42"/>
      <c r="L167" s="83"/>
    </row>
    <row r="168" spans="1:12" s="16" customFormat="1" ht="27" customHeight="1" x14ac:dyDescent="0.25">
      <c r="A168" s="33"/>
      <c r="B168" s="37"/>
      <c r="C168" s="38"/>
      <c r="D168" s="52"/>
      <c r="E168" s="42"/>
      <c r="F168" s="42"/>
      <c r="G168" s="42"/>
      <c r="H168" s="42"/>
      <c r="I168" s="42"/>
      <c r="J168" s="42"/>
      <c r="K168" s="42"/>
      <c r="L168" s="83"/>
    </row>
    <row r="169" spans="1:12" s="16" customFormat="1" ht="27" customHeight="1" x14ac:dyDescent="0.25">
      <c r="A169" s="33"/>
      <c r="B169" s="37"/>
      <c r="C169" s="38"/>
      <c r="D169" s="52"/>
      <c r="E169" s="42"/>
      <c r="F169" s="42"/>
      <c r="G169" s="42"/>
      <c r="H169" s="42"/>
      <c r="I169" s="42"/>
      <c r="J169" s="42"/>
      <c r="K169" s="42"/>
      <c r="L169" s="83"/>
    </row>
    <row r="170" spans="1:12" s="16" customFormat="1" ht="27" customHeight="1" thickBot="1" x14ac:dyDescent="0.3">
      <c r="A170" s="34"/>
      <c r="B170" s="39"/>
      <c r="C170" s="40"/>
      <c r="D170" s="53"/>
      <c r="E170" s="43"/>
      <c r="F170" s="43"/>
      <c r="G170" s="43"/>
      <c r="H170" s="43"/>
      <c r="I170" s="43"/>
      <c r="J170" s="43"/>
      <c r="K170" s="43"/>
      <c r="L170" s="84"/>
    </row>
    <row r="171" spans="1:12" s="16" customFormat="1" ht="4.5" customHeight="1" thickBot="1" x14ac:dyDescent="0.3">
      <c r="A171" s="12"/>
      <c r="B171" s="13"/>
      <c r="C171" s="13"/>
      <c r="D171" s="14"/>
      <c r="E171" s="14"/>
      <c r="F171" s="14"/>
      <c r="G171" s="29"/>
      <c r="H171" s="14"/>
      <c r="I171" s="14"/>
      <c r="J171" s="14"/>
      <c r="K171" s="14"/>
      <c r="L171" s="18"/>
    </row>
    <row r="172" spans="1:12" s="16" customFormat="1" ht="27" customHeight="1" x14ac:dyDescent="0.25">
      <c r="A172" s="32">
        <f>A166+1</f>
        <v>29</v>
      </c>
      <c r="B172" s="54" t="s">
        <v>74</v>
      </c>
      <c r="C172" s="55"/>
      <c r="D172" s="44">
        <v>54.04</v>
      </c>
      <c r="E172" s="41">
        <f>60.5*D172</f>
        <v>3269.42</v>
      </c>
      <c r="F172" s="41"/>
      <c r="G172" s="41"/>
      <c r="H172" s="41">
        <f>(98+120)*D172</f>
        <v>11780.72</v>
      </c>
      <c r="I172" s="41"/>
      <c r="J172" s="41"/>
      <c r="K172" s="41">
        <f>SUM(E172+F172+G172+H172+I172+J172)</f>
        <v>15050.14</v>
      </c>
      <c r="L172" s="82"/>
    </row>
    <row r="173" spans="1:12" s="16" customFormat="1" ht="27" customHeight="1" x14ac:dyDescent="0.25">
      <c r="A173" s="33"/>
      <c r="B173" s="56"/>
      <c r="C173" s="57"/>
      <c r="D173" s="60"/>
      <c r="E173" s="42"/>
      <c r="F173" s="42"/>
      <c r="G173" s="42"/>
      <c r="H173" s="42"/>
      <c r="I173" s="42"/>
      <c r="J173" s="42"/>
      <c r="K173" s="42"/>
      <c r="L173" s="83"/>
    </row>
    <row r="174" spans="1:12" s="16" customFormat="1" ht="27" customHeight="1" x14ac:dyDescent="0.25">
      <c r="A174" s="33"/>
      <c r="B174" s="56"/>
      <c r="C174" s="57"/>
      <c r="D174" s="60"/>
      <c r="E174" s="42"/>
      <c r="F174" s="42"/>
      <c r="G174" s="42"/>
      <c r="H174" s="42"/>
      <c r="I174" s="42"/>
      <c r="J174" s="42"/>
      <c r="K174" s="42"/>
      <c r="L174" s="83"/>
    </row>
    <row r="175" spans="1:12" s="16" customFormat="1" ht="27" customHeight="1" x14ac:dyDescent="0.25">
      <c r="A175" s="33"/>
      <c r="B175" s="56"/>
      <c r="C175" s="57"/>
      <c r="D175" s="60"/>
      <c r="E175" s="42"/>
      <c r="F175" s="42"/>
      <c r="G175" s="42"/>
      <c r="H175" s="42"/>
      <c r="I175" s="42"/>
      <c r="J175" s="42"/>
      <c r="K175" s="42"/>
      <c r="L175" s="83"/>
    </row>
    <row r="176" spans="1:12" s="16" customFormat="1" ht="27" customHeight="1" thickBot="1" x14ac:dyDescent="0.3">
      <c r="A176" s="34"/>
      <c r="B176" s="58"/>
      <c r="C176" s="59"/>
      <c r="D176" s="61"/>
      <c r="E176" s="43"/>
      <c r="F176" s="43"/>
      <c r="G176" s="43"/>
      <c r="H176" s="43"/>
      <c r="I176" s="43"/>
      <c r="J176" s="43"/>
      <c r="K176" s="43"/>
      <c r="L176" s="84"/>
    </row>
    <row r="177" spans="1:12" s="16" customFormat="1" ht="4.5" customHeight="1" thickBot="1" x14ac:dyDescent="0.3">
      <c r="A177" s="12"/>
      <c r="B177" s="13"/>
      <c r="C177" s="13"/>
      <c r="D177" s="14"/>
      <c r="E177" s="14"/>
      <c r="F177" s="14"/>
      <c r="G177" s="29"/>
      <c r="H177" s="14"/>
      <c r="I177" s="14"/>
      <c r="J177" s="14"/>
      <c r="K177" s="14"/>
      <c r="L177" s="18"/>
    </row>
    <row r="178" spans="1:12" s="16" customFormat="1" ht="27" customHeight="1" x14ac:dyDescent="0.25">
      <c r="A178" s="32">
        <f>A172+1</f>
        <v>30</v>
      </c>
      <c r="B178" s="54" t="s">
        <v>75</v>
      </c>
      <c r="C178" s="55"/>
      <c r="D178" s="44">
        <v>238.16000000000003</v>
      </c>
      <c r="E178" s="41">
        <f>60.5*D178</f>
        <v>14408.680000000002</v>
      </c>
      <c r="F178" s="41"/>
      <c r="G178" s="41">
        <f>(130+120)*D178</f>
        <v>59540.000000000007</v>
      </c>
      <c r="H178" s="41"/>
      <c r="I178" s="41"/>
      <c r="J178" s="41"/>
      <c r="K178" s="41">
        <f>SUM(E178+F178+G178+H178+I178+J178)</f>
        <v>73948.680000000008</v>
      </c>
      <c r="L178" s="82"/>
    </row>
    <row r="179" spans="1:12" s="16" customFormat="1" ht="27" customHeight="1" x14ac:dyDescent="0.25">
      <c r="A179" s="33"/>
      <c r="B179" s="56"/>
      <c r="C179" s="57"/>
      <c r="D179" s="52"/>
      <c r="E179" s="42"/>
      <c r="F179" s="42"/>
      <c r="G179" s="42"/>
      <c r="H179" s="42"/>
      <c r="I179" s="42"/>
      <c r="J179" s="42"/>
      <c r="K179" s="42"/>
      <c r="L179" s="83"/>
    </row>
    <row r="180" spans="1:12" s="16" customFormat="1" ht="27" customHeight="1" x14ac:dyDescent="0.25">
      <c r="A180" s="33"/>
      <c r="B180" s="56"/>
      <c r="C180" s="57"/>
      <c r="D180" s="52"/>
      <c r="E180" s="42"/>
      <c r="F180" s="42"/>
      <c r="G180" s="42"/>
      <c r="H180" s="42"/>
      <c r="I180" s="42"/>
      <c r="J180" s="42"/>
      <c r="K180" s="42"/>
      <c r="L180" s="83"/>
    </row>
    <row r="181" spans="1:12" s="16" customFormat="1" ht="27" customHeight="1" x14ac:dyDescent="0.25">
      <c r="A181" s="33"/>
      <c r="B181" s="56"/>
      <c r="C181" s="57"/>
      <c r="D181" s="52"/>
      <c r="E181" s="42"/>
      <c r="F181" s="42"/>
      <c r="G181" s="42"/>
      <c r="H181" s="42"/>
      <c r="I181" s="42"/>
      <c r="J181" s="42"/>
      <c r="K181" s="42"/>
      <c r="L181" s="83"/>
    </row>
    <row r="182" spans="1:12" s="16" customFormat="1" ht="26.25" customHeight="1" thickBot="1" x14ac:dyDescent="0.3">
      <c r="A182" s="34"/>
      <c r="B182" s="58"/>
      <c r="C182" s="59"/>
      <c r="D182" s="53"/>
      <c r="E182" s="43"/>
      <c r="F182" s="43"/>
      <c r="G182" s="43"/>
      <c r="H182" s="43"/>
      <c r="I182" s="43"/>
      <c r="J182" s="43"/>
      <c r="K182" s="43"/>
      <c r="L182" s="84"/>
    </row>
    <row r="183" spans="1:12" x14ac:dyDescent="0.25">
      <c r="D183" s="27"/>
      <c r="E183" s="26"/>
      <c r="F183" s="26"/>
      <c r="G183" s="26"/>
      <c r="H183" s="26"/>
      <c r="J183" s="27"/>
      <c r="K183" s="26"/>
    </row>
    <row r="185" spans="1:12" x14ac:dyDescent="0.25">
      <c r="K185" s="26"/>
    </row>
    <row r="186" spans="1:12" x14ac:dyDescent="0.25">
      <c r="E186" s="30"/>
    </row>
  </sheetData>
  <mergeCells count="339">
    <mergeCell ref="D5:D6"/>
    <mergeCell ref="L5:L6"/>
    <mergeCell ref="A7:A11"/>
    <mergeCell ref="B7:C11"/>
    <mergeCell ref="F1:G1"/>
    <mergeCell ref="K1:L1"/>
    <mergeCell ref="F2:G2"/>
    <mergeCell ref="K2:L2"/>
    <mergeCell ref="A3:L3"/>
    <mergeCell ref="A5:A6"/>
    <mergeCell ref="B5:C6"/>
    <mergeCell ref="K7:K11"/>
    <mergeCell ref="L7:L11"/>
    <mergeCell ref="E7:E11"/>
    <mergeCell ref="F7:F11"/>
    <mergeCell ref="G7:G11"/>
    <mergeCell ref="H7:H11"/>
    <mergeCell ref="I7:I11"/>
    <mergeCell ref="J7:J11"/>
    <mergeCell ref="D7:D11"/>
    <mergeCell ref="H13:H17"/>
    <mergeCell ref="I13:I17"/>
    <mergeCell ref="J13:J17"/>
    <mergeCell ref="K13:K17"/>
    <mergeCell ref="L13:L17"/>
    <mergeCell ref="A19:A23"/>
    <mergeCell ref="B19:C23"/>
    <mergeCell ref="D13:D17"/>
    <mergeCell ref="E13:E17"/>
    <mergeCell ref="F13:F17"/>
    <mergeCell ref="G13:G17"/>
    <mergeCell ref="K19:K23"/>
    <mergeCell ref="L19:L23"/>
    <mergeCell ref="A13:A17"/>
    <mergeCell ref="B13:C17"/>
    <mergeCell ref="E19:E23"/>
    <mergeCell ref="F19:F23"/>
    <mergeCell ref="G19:G23"/>
    <mergeCell ref="H19:H23"/>
    <mergeCell ref="I19:I23"/>
    <mergeCell ref="J19:J23"/>
    <mergeCell ref="D19:D23"/>
    <mergeCell ref="H25:H29"/>
    <mergeCell ref="I25:I29"/>
    <mergeCell ref="J25:J29"/>
    <mergeCell ref="K25:K29"/>
    <mergeCell ref="L25:L29"/>
    <mergeCell ref="A31:A35"/>
    <mergeCell ref="B31:C35"/>
    <mergeCell ref="D25:D29"/>
    <mergeCell ref="E25:E29"/>
    <mergeCell ref="F25:F29"/>
    <mergeCell ref="G25:G29"/>
    <mergeCell ref="K31:K35"/>
    <mergeCell ref="L31:L35"/>
    <mergeCell ref="A25:A29"/>
    <mergeCell ref="B25:C29"/>
    <mergeCell ref="A37:A41"/>
    <mergeCell ref="B37:C41"/>
    <mergeCell ref="E31:E35"/>
    <mergeCell ref="F31:F35"/>
    <mergeCell ref="G31:G35"/>
    <mergeCell ref="H31:H35"/>
    <mergeCell ref="I31:I35"/>
    <mergeCell ref="J31:J35"/>
    <mergeCell ref="D31:D35"/>
    <mergeCell ref="H37:H41"/>
    <mergeCell ref="I37:I41"/>
    <mergeCell ref="J37:J41"/>
    <mergeCell ref="K37:K41"/>
    <mergeCell ref="L37:L41"/>
    <mergeCell ref="D37:D41"/>
    <mergeCell ref="E37:E41"/>
    <mergeCell ref="F37:F41"/>
    <mergeCell ref="G37:G41"/>
    <mergeCell ref="K42:K46"/>
    <mergeCell ref="L42:L46"/>
    <mergeCell ref="A48:A52"/>
    <mergeCell ref="B48:C52"/>
    <mergeCell ref="E42:E46"/>
    <mergeCell ref="F42:F46"/>
    <mergeCell ref="G42:G46"/>
    <mergeCell ref="H42:H46"/>
    <mergeCell ref="I42:I46"/>
    <mergeCell ref="J42:J46"/>
    <mergeCell ref="D42:D46"/>
    <mergeCell ref="A42:A46"/>
    <mergeCell ref="B42:C46"/>
    <mergeCell ref="H48:H52"/>
    <mergeCell ref="I48:I52"/>
    <mergeCell ref="J48:J52"/>
    <mergeCell ref="K48:K52"/>
    <mergeCell ref="L48:L52"/>
    <mergeCell ref="A54:A58"/>
    <mergeCell ref="B54:C58"/>
    <mergeCell ref="D48:D52"/>
    <mergeCell ref="E48:E52"/>
    <mergeCell ref="F48:F52"/>
    <mergeCell ref="G48:G52"/>
    <mergeCell ref="K54:K58"/>
    <mergeCell ref="L54:L58"/>
    <mergeCell ref="A60:A64"/>
    <mergeCell ref="B60:C64"/>
    <mergeCell ref="E54:E58"/>
    <mergeCell ref="F54:F58"/>
    <mergeCell ref="G54:G58"/>
    <mergeCell ref="H54:H58"/>
    <mergeCell ref="I54:I58"/>
    <mergeCell ref="J54:J58"/>
    <mergeCell ref="D54:D58"/>
    <mergeCell ref="H60:H64"/>
    <mergeCell ref="I60:I64"/>
    <mergeCell ref="J60:J64"/>
    <mergeCell ref="K60:K64"/>
    <mergeCell ref="L60:L64"/>
    <mergeCell ref="A66:A70"/>
    <mergeCell ref="B66:C70"/>
    <mergeCell ref="D60:D64"/>
    <mergeCell ref="E60:E64"/>
    <mergeCell ref="F60:F64"/>
    <mergeCell ref="G60:G64"/>
    <mergeCell ref="K66:K70"/>
    <mergeCell ref="L66:L70"/>
    <mergeCell ref="A72:A76"/>
    <mergeCell ref="B72:C76"/>
    <mergeCell ref="E66:E70"/>
    <mergeCell ref="F66:F70"/>
    <mergeCell ref="G66:G70"/>
    <mergeCell ref="H66:H70"/>
    <mergeCell ref="I66:I70"/>
    <mergeCell ref="J66:J70"/>
    <mergeCell ref="D66:D70"/>
    <mergeCell ref="H72:H76"/>
    <mergeCell ref="I72:I76"/>
    <mergeCell ref="J72:J76"/>
    <mergeCell ref="K72:K76"/>
    <mergeCell ref="L72:L76"/>
    <mergeCell ref="A78:A82"/>
    <mergeCell ref="B78:C82"/>
    <mergeCell ref="D72:D76"/>
    <mergeCell ref="E72:E76"/>
    <mergeCell ref="F72:F76"/>
    <mergeCell ref="G72:G76"/>
    <mergeCell ref="K78:K82"/>
    <mergeCell ref="L78:L82"/>
    <mergeCell ref="E78:E82"/>
    <mergeCell ref="F78:F82"/>
    <mergeCell ref="G78:G82"/>
    <mergeCell ref="H78:H82"/>
    <mergeCell ref="I78:I82"/>
    <mergeCell ref="J78:J82"/>
    <mergeCell ref="D78:D82"/>
    <mergeCell ref="H83:H87"/>
    <mergeCell ref="I83:I87"/>
    <mergeCell ref="J83:J87"/>
    <mergeCell ref="K83:K87"/>
    <mergeCell ref="L83:L87"/>
    <mergeCell ref="A89:A93"/>
    <mergeCell ref="B89:C93"/>
    <mergeCell ref="D83:D87"/>
    <mergeCell ref="E83:E87"/>
    <mergeCell ref="F83:F87"/>
    <mergeCell ref="G83:G87"/>
    <mergeCell ref="A83:A87"/>
    <mergeCell ref="B83:C87"/>
    <mergeCell ref="K89:K93"/>
    <mergeCell ref="L89:L93"/>
    <mergeCell ref="E89:E93"/>
    <mergeCell ref="F89:F93"/>
    <mergeCell ref="G89:G93"/>
    <mergeCell ref="H89:H93"/>
    <mergeCell ref="I89:I93"/>
    <mergeCell ref="J89:J93"/>
    <mergeCell ref="D89:D93"/>
    <mergeCell ref="H95:H99"/>
    <mergeCell ref="I95:I99"/>
    <mergeCell ref="J95:J99"/>
    <mergeCell ref="K95:K99"/>
    <mergeCell ref="L95:L99"/>
    <mergeCell ref="A101:A105"/>
    <mergeCell ref="B101:C105"/>
    <mergeCell ref="D95:D99"/>
    <mergeCell ref="E95:E99"/>
    <mergeCell ref="F95:F99"/>
    <mergeCell ref="G95:G99"/>
    <mergeCell ref="K101:K105"/>
    <mergeCell ref="L101:L105"/>
    <mergeCell ref="A95:A99"/>
    <mergeCell ref="B95:C99"/>
    <mergeCell ref="E101:E105"/>
    <mergeCell ref="F101:F105"/>
    <mergeCell ref="G101:G105"/>
    <mergeCell ref="H101:H105"/>
    <mergeCell ref="I101:I105"/>
    <mergeCell ref="J101:J105"/>
    <mergeCell ref="D101:D105"/>
    <mergeCell ref="H107:H111"/>
    <mergeCell ref="I107:I111"/>
    <mergeCell ref="J107:J111"/>
    <mergeCell ref="K107:K111"/>
    <mergeCell ref="L107:L111"/>
    <mergeCell ref="A113:A117"/>
    <mergeCell ref="B113:C117"/>
    <mergeCell ref="D107:D111"/>
    <mergeCell ref="E107:E111"/>
    <mergeCell ref="F107:F111"/>
    <mergeCell ref="G107:G111"/>
    <mergeCell ref="K113:K117"/>
    <mergeCell ref="L113:L117"/>
    <mergeCell ref="A107:A111"/>
    <mergeCell ref="B107:C111"/>
    <mergeCell ref="A119:A123"/>
    <mergeCell ref="B119:C123"/>
    <mergeCell ref="E113:E117"/>
    <mergeCell ref="F113:F117"/>
    <mergeCell ref="G113:G117"/>
    <mergeCell ref="H113:H117"/>
    <mergeCell ref="I113:I117"/>
    <mergeCell ref="J113:J117"/>
    <mergeCell ref="D113:D117"/>
    <mergeCell ref="H119:H123"/>
    <mergeCell ref="I119:I123"/>
    <mergeCell ref="J119:J123"/>
    <mergeCell ref="K119:K123"/>
    <mergeCell ref="L119:L123"/>
    <mergeCell ref="D119:D123"/>
    <mergeCell ref="E119:E123"/>
    <mergeCell ref="F119:F123"/>
    <mergeCell ref="G119:G123"/>
    <mergeCell ref="K124:K128"/>
    <mergeCell ref="L124:L128"/>
    <mergeCell ref="A130:A134"/>
    <mergeCell ref="B130:C134"/>
    <mergeCell ref="E124:E128"/>
    <mergeCell ref="F124:F128"/>
    <mergeCell ref="G124:G128"/>
    <mergeCell ref="H124:H128"/>
    <mergeCell ref="I124:I128"/>
    <mergeCell ref="J124:J128"/>
    <mergeCell ref="D124:D128"/>
    <mergeCell ref="A124:A128"/>
    <mergeCell ref="B124:C128"/>
    <mergeCell ref="H130:H134"/>
    <mergeCell ref="I130:I134"/>
    <mergeCell ref="J130:J134"/>
    <mergeCell ref="K130:K134"/>
    <mergeCell ref="L130:L134"/>
    <mergeCell ref="A136:A140"/>
    <mergeCell ref="B136:C140"/>
    <mergeCell ref="D130:D134"/>
    <mergeCell ref="E130:E134"/>
    <mergeCell ref="F130:F134"/>
    <mergeCell ref="G130:G134"/>
    <mergeCell ref="K136:K140"/>
    <mergeCell ref="L136:L140"/>
    <mergeCell ref="A142:A146"/>
    <mergeCell ref="B142:C146"/>
    <mergeCell ref="E136:E140"/>
    <mergeCell ref="F136:F140"/>
    <mergeCell ref="G136:G140"/>
    <mergeCell ref="H136:H140"/>
    <mergeCell ref="I136:I140"/>
    <mergeCell ref="J136:J140"/>
    <mergeCell ref="D136:D140"/>
    <mergeCell ref="H142:H146"/>
    <mergeCell ref="I142:I146"/>
    <mergeCell ref="J142:J146"/>
    <mergeCell ref="K142:K146"/>
    <mergeCell ref="L142:L146"/>
    <mergeCell ref="A148:A152"/>
    <mergeCell ref="B148:C152"/>
    <mergeCell ref="D142:D146"/>
    <mergeCell ref="E142:E146"/>
    <mergeCell ref="F142:F146"/>
    <mergeCell ref="G142:G146"/>
    <mergeCell ref="K148:K152"/>
    <mergeCell ref="L148:L152"/>
    <mergeCell ref="A154:A158"/>
    <mergeCell ref="B154:C158"/>
    <mergeCell ref="E148:E152"/>
    <mergeCell ref="F148:F152"/>
    <mergeCell ref="G148:G152"/>
    <mergeCell ref="H148:H152"/>
    <mergeCell ref="I148:I152"/>
    <mergeCell ref="J148:J152"/>
    <mergeCell ref="D148:D152"/>
    <mergeCell ref="H154:H158"/>
    <mergeCell ref="I154:I158"/>
    <mergeCell ref="J154:J158"/>
    <mergeCell ref="K154:K158"/>
    <mergeCell ref="L154:L158"/>
    <mergeCell ref="A160:A164"/>
    <mergeCell ref="B160:C164"/>
    <mergeCell ref="D154:D158"/>
    <mergeCell ref="E154:E158"/>
    <mergeCell ref="F154:F158"/>
    <mergeCell ref="G154:G158"/>
    <mergeCell ref="K160:K164"/>
    <mergeCell ref="L160:L164"/>
    <mergeCell ref="E160:E164"/>
    <mergeCell ref="F160:F164"/>
    <mergeCell ref="G160:G164"/>
    <mergeCell ref="H160:H164"/>
    <mergeCell ref="I160:I164"/>
    <mergeCell ref="J160:J164"/>
    <mergeCell ref="D160:D164"/>
    <mergeCell ref="H166:H170"/>
    <mergeCell ref="I166:I170"/>
    <mergeCell ref="J166:J170"/>
    <mergeCell ref="K166:K170"/>
    <mergeCell ref="L166:L170"/>
    <mergeCell ref="A172:A176"/>
    <mergeCell ref="B172:C176"/>
    <mergeCell ref="D166:D170"/>
    <mergeCell ref="E166:E170"/>
    <mergeCell ref="F166:F170"/>
    <mergeCell ref="G166:G170"/>
    <mergeCell ref="A166:A170"/>
    <mergeCell ref="B166:C170"/>
    <mergeCell ref="K172:K176"/>
    <mergeCell ref="L172:L176"/>
    <mergeCell ref="K178:K182"/>
    <mergeCell ref="L178:L182"/>
    <mergeCell ref="D178:D182"/>
    <mergeCell ref="E178:E182"/>
    <mergeCell ref="F178:F182"/>
    <mergeCell ref="G178:G182"/>
    <mergeCell ref="A178:A182"/>
    <mergeCell ref="B178:C182"/>
    <mergeCell ref="E172:E176"/>
    <mergeCell ref="F172:F176"/>
    <mergeCell ref="G172:G176"/>
    <mergeCell ref="H172:H176"/>
    <mergeCell ref="I172:I176"/>
    <mergeCell ref="J172:J176"/>
    <mergeCell ref="D172:D176"/>
    <mergeCell ref="H178:H182"/>
    <mergeCell ref="I178:I182"/>
    <mergeCell ref="J178:J182"/>
  </mergeCells>
  <pageMargins left="0.15748031496062992" right="0.15748031496062992" top="0.15748031496062992" bottom="0.11811023622047245" header="0.11811023622047245" footer="0.11811023622047245"/>
  <pageSetup paperSize="9" scale="39" orientation="landscape" r:id="rId1"/>
  <headerFooter>
    <oddFooter>&amp;L&amp;"-,Negrito"PPL - Manutenção e Serviços LTDA&amp;C&amp;"-,Negrito"&amp;P&amp;R&amp;"-,Negrito itálico"Setor de Planejamento</oddFooter>
  </headerFooter>
  <rowBreaks count="1" manualBreakCount="1">
    <brk id="11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Conversão</vt:lpstr>
      <vt:lpstr>Fundição</vt:lpstr>
      <vt:lpstr>UAS</vt:lpstr>
      <vt:lpstr>Conversão!Area_de_impressao</vt:lpstr>
      <vt:lpstr>Fundição!Area_de_impressao</vt:lpstr>
      <vt:lpstr>UAS!Area_de_impressao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Flaber Silva Pereira</dc:creator>
  <cp:lastModifiedBy>Larissa Mesquita</cp:lastModifiedBy>
  <cp:lastPrinted>2018-02-23T17:50:55Z</cp:lastPrinted>
  <dcterms:created xsi:type="dcterms:W3CDTF">2018-02-23T13:49:33Z</dcterms:created>
  <dcterms:modified xsi:type="dcterms:W3CDTF">2018-02-23T17:51:06Z</dcterms:modified>
</cp:coreProperties>
</file>