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isoterm - Gabriel\Desktop\ULTRACARGO\"/>
    </mc:Choice>
  </mc:AlternateContent>
  <xr:revisionPtr revIDLastSave="0" documentId="8_{53A2CFA2-3EBA-46CB-9267-3FF1B89A0664}" xr6:coauthVersionLast="47" xr6:coauthVersionMax="47" xr10:uidLastSave="{00000000-0000-0000-0000-000000000000}"/>
  <bookViews>
    <workbookView xWindow="-120" yWindow="-120" windowWidth="29040" windowHeight="15720" tabRatio="849" xr2:uid="{00000000-000D-0000-FFFF-FFFF00000000}"/>
  </bookViews>
  <sheets>
    <sheet name="PPU " sheetId="4" r:id="rId1"/>
    <sheet name="Tanque Grande Porte" sheetId="12" state="hidden" r:id="rId2"/>
    <sheet name="Tanque Médio Porte" sheetId="13" state="hidden" r:id="rId3"/>
    <sheet name="Tanque Pequeno Porte" sheetId="14" state="hidden" r:id="rId4"/>
    <sheet name="Linha Pequeno Porte" sheetId="15" state="hidden" r:id="rId5"/>
    <sheet name="Linha Médio Porte" sheetId="16" state="hidden" r:id="rId6"/>
    <sheet name="Linha Grande Porte" sheetId="17" state="hidden" r:id="rId7"/>
    <sheet name="FORNECIMENTO DE MATERIAL" sheetId="5" state="hidden" r:id="rId8"/>
  </sheets>
  <definedNames>
    <definedName name="_xlnm._FilterDatabase" localSheetId="7" hidden="1">'FORNECIMENTO DE MATERIAL'!#REF!</definedName>
    <definedName name="_xlnm._FilterDatabase" localSheetId="6" hidden="1">'Linha Grande Porte'!$A$4:$I$229</definedName>
    <definedName name="_xlnm._FilterDatabase" localSheetId="5" hidden="1">'Linha Médio Porte'!$A$4:$Q$120</definedName>
    <definedName name="_xlnm._FilterDatabase" localSheetId="4" hidden="1">'Linha Pequeno Porte'!$A$4:$O$16</definedName>
    <definedName name="_xlnm._FilterDatabase" localSheetId="0" hidden="1">'PPU '!$J$8:$M$30</definedName>
    <definedName name="_xlnm._FilterDatabase" localSheetId="1" hidden="1">'Tanque Grande Porte'!$A$4:$H$94</definedName>
    <definedName name="_xlnm._FilterDatabase" localSheetId="2" hidden="1">'Tanque Médio Porte'!$A$4:$H$119</definedName>
    <definedName name="_xlnm._FilterDatabase" localSheetId="3" hidden="1">'Tanque Pequeno Porte'!$A$4:$M$80</definedName>
    <definedName name="_xlnm.Print_Area" localSheetId="0">'PPU '!$J$2:$O$117</definedName>
    <definedName name="_xlnm.Print_Area" localSheetId="1">'Tanque Grande Porte'!$A$1:$H$94</definedName>
    <definedName name="_xlnm.Print_Area" localSheetId="2">'Tanque Médio Porte'!$A$1:$H$119</definedName>
    <definedName name="_xlnm.Print_Area" localSheetId="3">'Tanque Pequeno Porte'!$A$1:$H$81</definedName>
    <definedName name="_xlnm.Print_Titles" localSheetId="7">'FORNECIMENTO DE MATERIAL'!#REF!</definedName>
    <definedName name="_xlnm.Print_Titles" localSheetId="0">'PPU 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8" i="4" l="1"/>
  <c r="M88" i="4"/>
  <c r="O88" i="4" s="1"/>
  <c r="M87" i="4"/>
  <c r="N87" i="4"/>
  <c r="M95" i="4" l="1"/>
  <c r="N91" i="4"/>
  <c r="N90" i="4"/>
  <c r="N93" i="4"/>
  <c r="N92" i="4"/>
  <c r="M92" i="4"/>
  <c r="M93" i="4"/>
  <c r="M91" i="4"/>
  <c r="M90" i="4"/>
  <c r="M38" i="4"/>
  <c r="Q63" i="4"/>
  <c r="M63" i="4"/>
  <c r="O109" i="4"/>
  <c r="O108" i="4"/>
  <c r="O107" i="4"/>
  <c r="O106" i="4"/>
  <c r="N104" i="4"/>
  <c r="M104" i="4"/>
  <c r="O104" i="4" s="1"/>
  <c r="N101" i="4"/>
  <c r="M101" i="4"/>
  <c r="N100" i="4"/>
  <c r="M100" i="4"/>
  <c r="N99" i="4"/>
  <c r="M99" i="4"/>
  <c r="O102" i="4"/>
  <c r="N102" i="4"/>
  <c r="M102" i="4"/>
  <c r="N98" i="4"/>
  <c r="M98" i="4"/>
  <c r="N97" i="4"/>
  <c r="M97" i="4"/>
  <c r="O93" i="4" l="1"/>
  <c r="O92" i="4"/>
  <c r="O101" i="4"/>
  <c r="O100" i="4"/>
  <c r="O99" i="4"/>
  <c r="O98" i="4"/>
  <c r="O97" i="4"/>
  <c r="M86" i="4" l="1"/>
  <c r="N83" i="4"/>
  <c r="M83" i="4"/>
  <c r="O83" i="4" s="1"/>
  <c r="N82" i="4"/>
  <c r="M82" i="4"/>
  <c r="O82" i="4" s="1"/>
  <c r="Q83" i="4"/>
  <c r="S83" i="4" s="1"/>
  <c r="Q82" i="4"/>
  <c r="S82" i="4" s="1"/>
  <c r="O81" i="4"/>
  <c r="O87" i="4"/>
  <c r="O71" i="4"/>
  <c r="N71" i="4"/>
  <c r="M71" i="4"/>
  <c r="N64" i="4"/>
  <c r="M64" i="4"/>
  <c r="N59" i="4"/>
  <c r="M59" i="4"/>
  <c r="O63" i="4"/>
  <c r="O46" i="4"/>
  <c r="Q58" i="4"/>
  <c r="S58" i="4" s="1"/>
  <c r="N58" i="4" s="1"/>
  <c r="Q57" i="4"/>
  <c r="S57" i="4" s="1"/>
  <c r="N46" i="4"/>
  <c r="M46" i="4"/>
  <c r="M58" i="4" s="1"/>
  <c r="O58" i="4" s="1"/>
  <c r="Q44" i="4"/>
  <c r="S44" i="4" s="1"/>
  <c r="M44" i="4" s="1"/>
  <c r="M69" i="4" s="1"/>
  <c r="Q43" i="4"/>
  <c r="S43" i="4" s="1"/>
  <c r="Q42" i="4"/>
  <c r="S42" i="4" s="1"/>
  <c r="Q41" i="4"/>
  <c r="S41" i="4" s="1"/>
  <c r="S40" i="4"/>
  <c r="M40" i="4" s="1"/>
  <c r="M65" i="4" s="1"/>
  <c r="Q40" i="4"/>
  <c r="Q39" i="4"/>
  <c r="S39" i="4" s="1"/>
  <c r="Q37" i="4"/>
  <c r="Q36" i="4"/>
  <c r="S36" i="4" s="1"/>
  <c r="Q35" i="4"/>
  <c r="S35" i="4" s="1"/>
  <c r="Q34" i="4"/>
  <c r="S34" i="4" s="1"/>
  <c r="Q33" i="4"/>
  <c r="S33" i="4" s="1"/>
  <c r="Q32" i="4"/>
  <c r="S32" i="4" s="1"/>
  <c r="N38" i="4"/>
  <c r="S37" i="4"/>
  <c r="N31" i="4"/>
  <c r="M31" i="4"/>
  <c r="M27" i="4"/>
  <c r="N27" i="4"/>
  <c r="N53" i="4" s="1"/>
  <c r="S27" i="4"/>
  <c r="Q30" i="4"/>
  <c r="S30" i="4" s="1"/>
  <c r="Q29" i="4"/>
  <c r="S29" i="4" s="1"/>
  <c r="Q28" i="4"/>
  <c r="S28" i="4" s="1"/>
  <c r="Q27" i="4"/>
  <c r="Q26" i="4"/>
  <c r="S26" i="4" s="1"/>
  <c r="Q25" i="4"/>
  <c r="S25" i="4" s="1"/>
  <c r="Q23" i="4"/>
  <c r="S23" i="4" s="1"/>
  <c r="Q21" i="4"/>
  <c r="N24" i="4"/>
  <c r="N50" i="4" s="1"/>
  <c r="Q24" i="4"/>
  <c r="S24" i="4" s="1"/>
  <c r="M24" i="4" s="1"/>
  <c r="Q22" i="4"/>
  <c r="S22" i="4" s="1"/>
  <c r="N22" i="4" s="1"/>
  <c r="N48" i="4" s="1"/>
  <c r="S21" i="4"/>
  <c r="M21" i="4" s="1"/>
  <c r="M47" i="4" s="1"/>
  <c r="Q19" i="4"/>
  <c r="S19" i="4" s="1"/>
  <c r="M19" i="4" s="1"/>
  <c r="M80" i="4" s="1"/>
  <c r="M17" i="4"/>
  <c r="M78" i="4" s="1"/>
  <c r="N15" i="4"/>
  <c r="N84" i="4" s="1"/>
  <c r="M15" i="4"/>
  <c r="O15" i="4" s="1"/>
  <c r="S18" i="4"/>
  <c r="M18" i="4" s="1"/>
  <c r="M79" i="4" s="1"/>
  <c r="Q18" i="4"/>
  <c r="Q17" i="4"/>
  <c r="S17" i="4" s="1"/>
  <c r="N17" i="4" s="1"/>
  <c r="Q16" i="4"/>
  <c r="S16" i="4" s="1"/>
  <c r="Q15" i="4"/>
  <c r="S15" i="4" s="1"/>
  <c r="S10" i="4"/>
  <c r="N10" i="4" s="1"/>
  <c r="N72" i="4" s="1"/>
  <c r="Q13" i="4"/>
  <c r="S13" i="4" s="1"/>
  <c r="Q12" i="4"/>
  <c r="S12" i="4" s="1"/>
  <c r="Q11" i="4"/>
  <c r="S11" i="4" s="1"/>
  <c r="N11" i="4" s="1"/>
  <c r="N73" i="4" s="1"/>
  <c r="Q10" i="4"/>
  <c r="O14" i="4"/>
  <c r="O9" i="4"/>
  <c r="N78" i="4" l="1"/>
  <c r="N86" i="4"/>
  <c r="O86" i="4" s="1"/>
  <c r="M29" i="4"/>
  <c r="N29" i="4"/>
  <c r="N55" i="4" s="1"/>
  <c r="N16" i="4"/>
  <c r="M16" i="4"/>
  <c r="O47" i="4"/>
  <c r="N28" i="4"/>
  <c r="N54" i="4" s="1"/>
  <c r="M28" i="4"/>
  <c r="O24" i="4"/>
  <c r="M50" i="4"/>
  <c r="O50" i="4" s="1"/>
  <c r="M30" i="4"/>
  <c r="N30" i="4"/>
  <c r="N56" i="4" s="1"/>
  <c r="N57" i="4"/>
  <c r="M57" i="4"/>
  <c r="O57" i="4" s="1"/>
  <c r="N13" i="4"/>
  <c r="N75" i="4" s="1"/>
  <c r="M13" i="4"/>
  <c r="M75" i="4" s="1"/>
  <c r="O78" i="4"/>
  <c r="M12" i="4"/>
  <c r="M74" i="4" s="1"/>
  <c r="N12" i="4"/>
  <c r="N74" i="4" s="1"/>
  <c r="O80" i="4"/>
  <c r="M26" i="4"/>
  <c r="M52" i="4" s="1"/>
  <c r="O52" i="4" s="1"/>
  <c r="N26" i="4"/>
  <c r="N52" i="4" s="1"/>
  <c r="N18" i="4"/>
  <c r="N79" i="4" s="1"/>
  <c r="O79" i="4" s="1"/>
  <c r="N76" i="4"/>
  <c r="M84" i="4"/>
  <c r="N21" i="4"/>
  <c r="N47" i="4" s="1"/>
  <c r="M37" i="4"/>
  <c r="M22" i="4"/>
  <c r="O27" i="4"/>
  <c r="M53" i="4"/>
  <c r="O53" i="4" s="1"/>
  <c r="M76" i="4"/>
  <c r="O76" i="4"/>
  <c r="O84" i="4"/>
  <c r="O64" i="4"/>
  <c r="O59" i="4"/>
  <c r="O17" i="4"/>
  <c r="N39" i="4"/>
  <c r="M39" i="4"/>
  <c r="O39" i="4" s="1"/>
  <c r="M41" i="4"/>
  <c r="M66" i="4" s="1"/>
  <c r="N41" i="4"/>
  <c r="M42" i="4"/>
  <c r="M67" i="4" s="1"/>
  <c r="N42" i="4"/>
  <c r="N67" i="4" s="1"/>
  <c r="N43" i="4"/>
  <c r="N68" i="4" s="1"/>
  <c r="M43" i="4"/>
  <c r="M68" i="4" s="1"/>
  <c r="O68" i="4" s="1"/>
  <c r="N40" i="4"/>
  <c r="N65" i="4" s="1"/>
  <c r="O65" i="4" s="1"/>
  <c r="N44" i="4"/>
  <c r="N36" i="4"/>
  <c r="M36" i="4"/>
  <c r="O36" i="4" s="1"/>
  <c r="M35" i="4"/>
  <c r="N35" i="4"/>
  <c r="M34" i="4"/>
  <c r="M62" i="4" s="1"/>
  <c r="N34" i="4"/>
  <c r="N62" i="4" s="1"/>
  <c r="N33" i="4"/>
  <c r="N61" i="4" s="1"/>
  <c r="M33" i="4"/>
  <c r="N32" i="4"/>
  <c r="N60" i="4" s="1"/>
  <c r="M32" i="4"/>
  <c r="O38" i="4"/>
  <c r="N37" i="4"/>
  <c r="O31" i="4"/>
  <c r="M25" i="4"/>
  <c r="M51" i="4" s="1"/>
  <c r="O51" i="4" s="1"/>
  <c r="N25" i="4"/>
  <c r="N51" i="4" s="1"/>
  <c r="N23" i="4"/>
  <c r="N49" i="4" s="1"/>
  <c r="M23" i="4"/>
  <c r="O20" i="4"/>
  <c r="N19" i="4"/>
  <c r="N80" i="4" s="1"/>
  <c r="O19" i="4"/>
  <c r="O16" i="4"/>
  <c r="O18" i="4"/>
  <c r="M11" i="4"/>
  <c r="O13" i="4"/>
  <c r="M10" i="4"/>
  <c r="O26" i="4" l="1"/>
  <c r="O62" i="4"/>
  <c r="N77" i="4"/>
  <c r="N85" i="4"/>
  <c r="O33" i="4"/>
  <c r="M61" i="4"/>
  <c r="O61" i="4" s="1"/>
  <c r="O44" i="4"/>
  <c r="N69" i="4"/>
  <c r="O69" i="4" s="1"/>
  <c r="O40" i="4"/>
  <c r="M77" i="4"/>
  <c r="M85" i="4"/>
  <c r="O10" i="4"/>
  <c r="M72" i="4"/>
  <c r="O72" i="4" s="1"/>
  <c r="O21" i="4"/>
  <c r="O67" i="4"/>
  <c r="O74" i="4"/>
  <c r="O29" i="4"/>
  <c r="M55" i="4"/>
  <c r="O55" i="4" s="1"/>
  <c r="O22" i="4"/>
  <c r="M48" i="4"/>
  <c r="O48" i="4" s="1"/>
  <c r="O37" i="4"/>
  <c r="M56" i="4"/>
  <c r="O56" i="4" s="1"/>
  <c r="O30" i="4"/>
  <c r="O12" i="4"/>
  <c r="O23" i="4"/>
  <c r="M49" i="4"/>
  <c r="O49" i="4" s="1"/>
  <c r="O41" i="4"/>
  <c r="N66" i="4"/>
  <c r="O66" i="4" s="1"/>
  <c r="O32" i="4"/>
  <c r="M60" i="4"/>
  <c r="O60" i="4" s="1"/>
  <c r="O11" i="4"/>
  <c r="M73" i="4"/>
  <c r="O73" i="4" s="1"/>
  <c r="O75" i="4"/>
  <c r="O28" i="4"/>
  <c r="M54" i="4"/>
  <c r="O54" i="4" s="1"/>
  <c r="O42" i="4"/>
  <c r="O43" i="4"/>
  <c r="O35" i="4"/>
  <c r="O34" i="4"/>
  <c r="O25" i="4"/>
  <c r="B8" i="4"/>
  <c r="G8" i="4"/>
  <c r="B30" i="4"/>
  <c r="A30" i="4"/>
  <c r="C30" i="4"/>
  <c r="O85" i="4" l="1"/>
  <c r="O77" i="4"/>
  <c r="G30" i="4"/>
  <c r="C218" i="17"/>
  <c r="C215" i="17"/>
  <c r="C213" i="17"/>
  <c r="C211" i="17"/>
  <c r="C209" i="17"/>
  <c r="C208" i="17"/>
  <c r="C207" i="17"/>
  <c r="C205" i="17"/>
  <c r="C204" i="17"/>
  <c r="C203" i="17"/>
  <c r="C202" i="17"/>
  <c r="C200" i="17"/>
  <c r="C199" i="17"/>
  <c r="C198" i="17"/>
  <c r="C196" i="17"/>
  <c r="C195" i="17"/>
  <c r="C194" i="17"/>
  <c r="C192" i="17"/>
  <c r="C191" i="17"/>
  <c r="C190" i="17"/>
  <c r="C189" i="17"/>
  <c r="C187" i="17"/>
  <c r="C185" i="17"/>
  <c r="C183" i="17"/>
  <c r="C181" i="17"/>
  <c r="C179" i="17"/>
  <c r="C177" i="17"/>
  <c r="C176" i="17"/>
  <c r="C174" i="17"/>
  <c r="C173" i="17"/>
  <c r="C172" i="17"/>
  <c r="C170" i="17"/>
  <c r="C168" i="17"/>
  <c r="C166" i="17"/>
  <c r="C164" i="17"/>
  <c r="C163" i="17"/>
  <c r="C162" i="17"/>
  <c r="C160" i="17"/>
  <c r="C158" i="17"/>
  <c r="C156" i="17"/>
  <c r="C154" i="17"/>
  <c r="C152" i="17"/>
  <c r="C150" i="17"/>
  <c r="C148" i="17"/>
  <c r="C146" i="17"/>
  <c r="C144" i="17"/>
  <c r="C143" i="17"/>
  <c r="C142" i="17"/>
  <c r="C141" i="17"/>
  <c r="C140" i="17"/>
  <c r="C138" i="17"/>
  <c r="C136" i="17"/>
  <c r="C135" i="17"/>
  <c r="C134" i="17"/>
  <c r="C132" i="17"/>
  <c r="C131" i="17"/>
  <c r="C130" i="17"/>
  <c r="C128" i="17"/>
  <c r="C127" i="17"/>
  <c r="C126" i="17"/>
  <c r="C124" i="17"/>
  <c r="C123" i="17"/>
  <c r="C122" i="17"/>
  <c r="C120" i="17"/>
  <c r="C118" i="17"/>
  <c r="C116" i="17"/>
  <c r="C115" i="17"/>
  <c r="C114" i="17"/>
  <c r="C112" i="17"/>
  <c r="C111" i="17"/>
  <c r="C110" i="17"/>
  <c r="C108" i="17"/>
  <c r="C107" i="17"/>
  <c r="C106" i="17"/>
  <c r="C103" i="17"/>
  <c r="C102" i="17"/>
  <c r="C100" i="17"/>
  <c r="C99" i="17"/>
  <c r="C97" i="17"/>
  <c r="C96" i="17"/>
  <c r="C95" i="17"/>
  <c r="C93" i="17"/>
  <c r="C92" i="17"/>
  <c r="C91" i="17"/>
  <c r="C90" i="17"/>
  <c r="C88" i="17"/>
  <c r="C87" i="17"/>
  <c r="C86" i="17"/>
  <c r="C84" i="17"/>
  <c r="C83" i="17"/>
  <c r="C82" i="17"/>
  <c r="C80" i="17"/>
  <c r="C79" i="17"/>
  <c r="C77" i="17"/>
  <c r="C75" i="17"/>
  <c r="C73" i="17"/>
  <c r="C71" i="17"/>
  <c r="C69" i="17"/>
  <c r="C67" i="17"/>
  <c r="C66" i="17"/>
  <c r="C64" i="17"/>
  <c r="C63" i="17"/>
  <c r="C62" i="17"/>
  <c r="C61" i="17"/>
  <c r="C59" i="17"/>
  <c r="C56" i="17"/>
  <c r="C55" i="17"/>
  <c r="C54" i="17"/>
  <c r="C52" i="17"/>
  <c r="C51" i="17"/>
  <c r="C50" i="17"/>
  <c r="C49" i="17"/>
  <c r="C47" i="17"/>
  <c r="C46" i="17"/>
  <c r="C45" i="17"/>
  <c r="C43" i="17"/>
  <c r="C42" i="17"/>
  <c r="C41" i="17"/>
  <c r="C39" i="17"/>
  <c r="C38" i="17"/>
  <c r="C37" i="17"/>
  <c r="C35" i="17"/>
  <c r="C34" i="17"/>
  <c r="C33" i="17"/>
  <c r="C32" i="17"/>
  <c r="C30" i="17"/>
  <c r="C29" i="17"/>
  <c r="C28" i="17"/>
  <c r="C26" i="17"/>
  <c r="C25" i="17"/>
  <c r="C24" i="17"/>
  <c r="C23" i="17"/>
  <c r="C22" i="17"/>
  <c r="C20" i="17"/>
  <c r="C19" i="17"/>
  <c r="C18" i="17"/>
  <c r="C17" i="17"/>
  <c r="C16" i="17"/>
  <c r="C14" i="17"/>
  <c r="C13" i="17"/>
  <c r="C12" i="17"/>
  <c r="C10" i="17"/>
  <c r="C9" i="17"/>
  <c r="C8" i="17"/>
  <c r="C7" i="17"/>
  <c r="C6" i="17"/>
  <c r="B110" i="16"/>
  <c r="B108" i="16"/>
  <c r="B106" i="16"/>
  <c r="B104" i="16"/>
  <c r="B102" i="16"/>
  <c r="B101" i="16"/>
  <c r="B99" i="16"/>
  <c r="B97" i="16"/>
  <c r="B96" i="16"/>
  <c r="B94" i="16"/>
  <c r="B93" i="16"/>
  <c r="B91" i="16"/>
  <c r="B90" i="16"/>
  <c r="B88" i="16"/>
  <c r="B86" i="16"/>
  <c r="B84" i="16"/>
  <c r="B83" i="16"/>
  <c r="B81" i="16"/>
  <c r="B79" i="16"/>
  <c r="B78" i="16"/>
  <c r="B76" i="16"/>
  <c r="B75" i="16"/>
  <c r="B73" i="16"/>
  <c r="B71" i="16"/>
  <c r="B69" i="16"/>
  <c r="B67" i="16"/>
  <c r="B65" i="16"/>
  <c r="B63" i="16"/>
  <c r="B59" i="16"/>
  <c r="B58" i="16"/>
  <c r="B56" i="16"/>
  <c r="B54" i="16"/>
  <c r="B53" i="16"/>
  <c r="B51" i="16"/>
  <c r="B49" i="16"/>
  <c r="B48" i="16"/>
  <c r="B46" i="16"/>
  <c r="B44" i="16"/>
  <c r="B42" i="16"/>
  <c r="B40" i="16"/>
  <c r="B38" i="16"/>
  <c r="B36" i="16"/>
  <c r="B35" i="16"/>
  <c r="B34" i="16"/>
  <c r="B33" i="16"/>
  <c r="B31" i="16"/>
  <c r="B29" i="16"/>
  <c r="B27" i="16"/>
  <c r="B25" i="16"/>
  <c r="B24" i="16"/>
  <c r="B23" i="16"/>
  <c r="B21" i="16"/>
  <c r="B20" i="16"/>
  <c r="B19" i="16"/>
  <c r="B17" i="16"/>
  <c r="B16" i="16"/>
  <c r="B15" i="16"/>
  <c r="B13" i="16"/>
  <c r="B12" i="16"/>
  <c r="B11" i="16"/>
  <c r="B9" i="16"/>
  <c r="B7" i="16"/>
  <c r="B6" i="16"/>
  <c r="C20" i="15"/>
  <c r="C16" i="15"/>
  <c r="C14" i="15"/>
  <c r="C12" i="15"/>
  <c r="C11" i="15"/>
  <c r="C10" i="15"/>
  <c r="C9" i="15"/>
  <c r="C8" i="15"/>
  <c r="C6" i="15"/>
  <c r="C74" i="14"/>
  <c r="C73" i="14"/>
  <c r="C72" i="14"/>
  <c r="C70" i="14"/>
  <c r="C69" i="14"/>
  <c r="C67" i="14"/>
  <c r="C65" i="14"/>
  <c r="C63" i="14"/>
  <c r="C61" i="14"/>
  <c r="C60" i="14"/>
  <c r="C59" i="14"/>
  <c r="C57" i="14"/>
  <c r="C55" i="14"/>
  <c r="C54" i="14"/>
  <c r="C53" i="14"/>
  <c r="C51" i="14"/>
  <c r="C50" i="14"/>
  <c r="C48" i="14"/>
  <c r="C47" i="14"/>
  <c r="C45" i="14"/>
  <c r="C44" i="14"/>
  <c r="C43" i="14"/>
  <c r="C42" i="14"/>
  <c r="C40" i="14"/>
  <c r="C39" i="14"/>
  <c r="C37" i="14"/>
  <c r="C36" i="14"/>
  <c r="C34" i="14"/>
  <c r="C33" i="14"/>
  <c r="C31" i="14"/>
  <c r="C30" i="14"/>
  <c r="C29" i="14"/>
  <c r="C27" i="14"/>
  <c r="C26" i="14"/>
  <c r="C24" i="14"/>
  <c r="C23" i="14"/>
  <c r="C21" i="14"/>
  <c r="C19" i="14"/>
  <c r="C17" i="14"/>
  <c r="C16" i="14"/>
  <c r="C14" i="14"/>
  <c r="C12" i="14"/>
  <c r="C11" i="14"/>
  <c r="C9" i="14"/>
  <c r="C8" i="14"/>
  <c r="C6" i="14"/>
  <c r="C115" i="13"/>
  <c r="C114" i="13"/>
  <c r="C113" i="13"/>
  <c r="C112" i="13"/>
  <c r="C111" i="13"/>
  <c r="C108" i="13"/>
  <c r="C107" i="13"/>
  <c r="C105" i="13"/>
  <c r="C103" i="13"/>
  <c r="C101" i="13"/>
  <c r="C100" i="13"/>
  <c r="C98" i="13"/>
  <c r="C96" i="13"/>
  <c r="C94" i="13"/>
  <c r="C93" i="13"/>
  <c r="C92" i="13"/>
  <c r="C91" i="13"/>
  <c r="C90" i="13"/>
  <c r="C89" i="13"/>
  <c r="C88" i="13"/>
  <c r="C87" i="13"/>
  <c r="C85" i="13"/>
  <c r="C84" i="13"/>
  <c r="C83" i="13"/>
  <c r="C81" i="13"/>
  <c r="C80" i="13"/>
  <c r="C79" i="13"/>
  <c r="C77" i="13"/>
  <c r="C76" i="13"/>
  <c r="C74" i="13"/>
  <c r="C73" i="13"/>
  <c r="C71" i="13"/>
  <c r="C70" i="13"/>
  <c r="C68" i="13"/>
  <c r="C66" i="13"/>
  <c r="C64" i="13"/>
  <c r="C62" i="13"/>
  <c r="C60" i="13"/>
  <c r="C59" i="13"/>
  <c r="C58" i="13"/>
  <c r="C57" i="13"/>
  <c r="C55" i="13"/>
  <c r="C54" i="13"/>
  <c r="C53" i="13"/>
  <c r="C51" i="13"/>
  <c r="C50" i="13"/>
  <c r="C49" i="13"/>
  <c r="C48" i="13"/>
  <c r="C46" i="13"/>
  <c r="C45" i="13"/>
  <c r="C44" i="13"/>
  <c r="C43" i="13"/>
  <c r="C41" i="13"/>
  <c r="C40" i="13"/>
  <c r="C39" i="13"/>
  <c r="C38" i="13"/>
  <c r="C36" i="13"/>
  <c r="C35" i="13"/>
  <c r="C33" i="13"/>
  <c r="C32" i="13"/>
  <c r="C30" i="13"/>
  <c r="C29" i="13"/>
  <c r="C27" i="13"/>
  <c r="C26" i="13"/>
  <c r="C25" i="13"/>
  <c r="C24" i="13"/>
  <c r="C22" i="13"/>
  <c r="C21" i="13"/>
  <c r="C19" i="13"/>
  <c r="C18" i="13"/>
  <c r="C16" i="13"/>
  <c r="C14" i="13"/>
  <c r="C12" i="13"/>
  <c r="C10" i="13"/>
  <c r="C9" i="13"/>
  <c r="C8" i="13"/>
  <c r="C6" i="13"/>
  <c r="G93" i="12" l="1"/>
  <c r="G85" i="12"/>
  <c r="G83" i="12"/>
  <c r="G81" i="12"/>
  <c r="G79" i="12"/>
  <c r="G76" i="12"/>
  <c r="G73" i="12"/>
  <c r="G70" i="12"/>
  <c r="G68" i="12"/>
  <c r="G66" i="12"/>
  <c r="G64" i="12"/>
  <c r="G61" i="12"/>
  <c r="G59" i="12"/>
  <c r="G57" i="12"/>
  <c r="G55" i="12"/>
  <c r="G53" i="12"/>
  <c r="G50" i="12"/>
  <c r="G47" i="12"/>
  <c r="G44" i="12"/>
  <c r="G42" i="12"/>
  <c r="G40" i="12"/>
  <c r="G38" i="12"/>
  <c r="G36" i="12"/>
  <c r="G34" i="12"/>
  <c r="G29" i="12"/>
  <c r="G26" i="12"/>
  <c r="G23" i="12"/>
  <c r="G20" i="12"/>
  <c r="G17" i="12"/>
  <c r="G14" i="12"/>
  <c r="G12" i="12"/>
  <c r="G10" i="12"/>
  <c r="G7" i="12"/>
  <c r="G5" i="12"/>
  <c r="G118" i="13"/>
  <c r="G117" i="13"/>
  <c r="G116" i="13"/>
  <c r="G109" i="13"/>
  <c r="G106" i="13"/>
  <c r="G104" i="13"/>
  <c r="G102" i="13"/>
  <c r="G99" i="13"/>
  <c r="G97" i="13"/>
  <c r="G95" i="13"/>
  <c r="G86" i="13"/>
  <c r="G82" i="13"/>
  <c r="G78" i="13"/>
  <c r="G75" i="13"/>
  <c r="G72" i="13"/>
  <c r="G69" i="13"/>
  <c r="G67" i="13"/>
  <c r="G65" i="13"/>
  <c r="G63" i="13"/>
  <c r="G61" i="13"/>
  <c r="G56" i="13"/>
  <c r="G52" i="13"/>
  <c r="G47" i="13"/>
  <c r="G42" i="13"/>
  <c r="G37" i="13"/>
  <c r="G34" i="13"/>
  <c r="G31" i="13"/>
  <c r="G28" i="13"/>
  <c r="G23" i="13"/>
  <c r="G20" i="13"/>
  <c r="G17" i="13"/>
  <c r="G15" i="13"/>
  <c r="G13" i="13"/>
  <c r="G11" i="13"/>
  <c r="G7" i="13"/>
  <c r="G5" i="13"/>
  <c r="G80" i="14"/>
  <c r="G79" i="14"/>
  <c r="G78" i="14"/>
  <c r="G77" i="14"/>
  <c r="G76" i="14"/>
  <c r="G75" i="14"/>
  <c r="G68" i="14"/>
  <c r="G66" i="14"/>
  <c r="G64" i="14"/>
  <c r="G62" i="14"/>
  <c r="G58" i="14"/>
  <c r="G56" i="14"/>
  <c r="G52" i="14"/>
  <c r="G49" i="14"/>
  <c r="G46" i="14"/>
  <c r="G41" i="14"/>
  <c r="G38" i="14"/>
  <c r="G35" i="14"/>
  <c r="G32" i="14"/>
  <c r="G28" i="14"/>
  <c r="G25" i="14"/>
  <c r="G22" i="14"/>
  <c r="G20" i="14"/>
  <c r="G18" i="14"/>
  <c r="G15" i="14"/>
  <c r="G13" i="14"/>
  <c r="G10" i="14"/>
  <c r="G7" i="14"/>
  <c r="G5" i="14"/>
  <c r="H515" i="17"/>
  <c r="H228" i="17"/>
  <c r="H227" i="17"/>
  <c r="H226" i="17"/>
  <c r="H225" i="17"/>
  <c r="H224" i="17"/>
  <c r="H223" i="17"/>
  <c r="H222" i="17"/>
  <c r="H221" i="17"/>
  <c r="H220" i="17"/>
  <c r="H219" i="17"/>
  <c r="H214" i="17"/>
  <c r="H212" i="17"/>
  <c r="H210" i="17"/>
  <c r="H206" i="17"/>
  <c r="H201" i="17"/>
  <c r="H197" i="17"/>
  <c r="H193" i="17"/>
  <c r="H188" i="17"/>
  <c r="H186" i="17"/>
  <c r="H184" i="17"/>
  <c r="H182" i="17"/>
  <c r="H180" i="17"/>
  <c r="H178" i="17"/>
  <c r="H175" i="17"/>
  <c r="H171" i="17"/>
  <c r="H169" i="17"/>
  <c r="H167" i="17"/>
  <c r="H165" i="17"/>
  <c r="H161" i="17"/>
  <c r="H159" i="17"/>
  <c r="H157" i="17"/>
  <c r="H155" i="17"/>
  <c r="H153" i="17"/>
  <c r="H151" i="17"/>
  <c r="H149" i="17"/>
  <c r="H147" i="17"/>
  <c r="H145" i="17"/>
  <c r="H139" i="17"/>
  <c r="H137" i="17"/>
  <c r="H133" i="17"/>
  <c r="H129" i="17"/>
  <c r="H125" i="17"/>
  <c r="H121" i="17"/>
  <c r="H119" i="17"/>
  <c r="H117" i="17"/>
  <c r="H113" i="17"/>
  <c r="H109" i="17"/>
  <c r="H105" i="17"/>
  <c r="H104" i="17"/>
  <c r="H101" i="17"/>
  <c r="H98" i="17"/>
  <c r="H94" i="17"/>
  <c r="H89" i="17"/>
  <c r="H85" i="17"/>
  <c r="H81" i="17"/>
  <c r="H78" i="17"/>
  <c r="H76" i="17"/>
  <c r="H74" i="17"/>
  <c r="H72" i="17"/>
  <c r="H70" i="17"/>
  <c r="H68" i="17"/>
  <c r="H65" i="17"/>
  <c r="H60" i="17"/>
  <c r="H58" i="17"/>
  <c r="H57" i="17"/>
  <c r="H53" i="17"/>
  <c r="H48" i="17"/>
  <c r="H44" i="17"/>
  <c r="H40" i="17"/>
  <c r="H36" i="17"/>
  <c r="H31" i="17"/>
  <c r="H27" i="17"/>
  <c r="H21" i="17"/>
  <c r="H15" i="17"/>
  <c r="H11" i="17"/>
  <c r="G119" i="16"/>
  <c r="G118" i="16"/>
  <c r="G117" i="16"/>
  <c r="G116" i="16"/>
  <c r="G115" i="16"/>
  <c r="G114" i="16"/>
  <c r="G113" i="16"/>
  <c r="G112" i="16"/>
  <c r="G111" i="16"/>
  <c r="H500" i="15"/>
  <c r="H26" i="15"/>
  <c r="H25" i="15"/>
  <c r="H24" i="15"/>
  <c r="H23" i="15"/>
  <c r="H22" i="15"/>
  <c r="H21" i="15"/>
  <c r="G504" i="14"/>
  <c r="G500" i="13"/>
  <c r="G101" i="13"/>
  <c r="G502" i="12"/>
  <c r="I515" i="17" l="1"/>
  <c r="I228" i="17"/>
  <c r="I227" i="17"/>
  <c r="I226" i="17"/>
  <c r="I225" i="17"/>
  <c r="I224" i="17"/>
  <c r="I223" i="17"/>
  <c r="I222" i="17"/>
  <c r="I221" i="17"/>
  <c r="I220" i="17"/>
  <c r="I219" i="17"/>
  <c r="I216" i="17"/>
  <c r="I214" i="17"/>
  <c r="I212" i="17"/>
  <c r="I210" i="17"/>
  <c r="I206" i="17"/>
  <c r="I201" i="17"/>
  <c r="I197" i="17"/>
  <c r="I193" i="17"/>
  <c r="I188" i="17"/>
  <c r="I186" i="17"/>
  <c r="I184" i="17"/>
  <c r="I182" i="17"/>
  <c r="I180" i="17"/>
  <c r="I178" i="17"/>
  <c r="I175" i="17"/>
  <c r="I171" i="17"/>
  <c r="I169" i="17"/>
  <c r="I167" i="17"/>
  <c r="A167" i="17"/>
  <c r="A169" i="17" s="1"/>
  <c r="A171" i="17" s="1"/>
  <c r="A175" i="17" s="1"/>
  <c r="A178" i="17" s="1"/>
  <c r="A180" i="17" s="1"/>
  <c r="A182" i="17" s="1"/>
  <c r="A184" i="17" s="1"/>
  <c r="A186" i="17" s="1"/>
  <c r="A188" i="17" s="1"/>
  <c r="A193" i="17" s="1"/>
  <c r="A197" i="17" s="1"/>
  <c r="A201" i="17" s="1"/>
  <c r="A206" i="17" s="1"/>
  <c r="A210" i="17" s="1"/>
  <c r="A212" i="17" s="1"/>
  <c r="A214" i="17" s="1"/>
  <c r="I165" i="17"/>
  <c r="I161" i="17"/>
  <c r="I159" i="17"/>
  <c r="I157" i="17"/>
  <c r="I155" i="17"/>
  <c r="I153" i="17"/>
  <c r="I151" i="17"/>
  <c r="I149" i="17"/>
  <c r="I147" i="17"/>
  <c r="A147" i="17"/>
  <c r="A149" i="17" s="1"/>
  <c r="A151" i="17" s="1"/>
  <c r="A153" i="17" s="1"/>
  <c r="A155" i="17" s="1"/>
  <c r="A157" i="17" s="1"/>
  <c r="A159" i="17" s="1"/>
  <c r="A161" i="17" s="1"/>
  <c r="I145" i="17"/>
  <c r="I139" i="17"/>
  <c r="I137" i="17"/>
  <c r="I133" i="17"/>
  <c r="I129" i="17"/>
  <c r="A129" i="17"/>
  <c r="A133" i="17" s="1"/>
  <c r="A137" i="17" s="1"/>
  <c r="A139" i="17" s="1"/>
  <c r="I125" i="17"/>
  <c r="I121" i="17"/>
  <c r="I119" i="17"/>
  <c r="I117" i="17"/>
  <c r="I113" i="17"/>
  <c r="I109" i="17"/>
  <c r="I105" i="17"/>
  <c r="I104" i="17"/>
  <c r="I101" i="17"/>
  <c r="I98" i="17"/>
  <c r="I94" i="17"/>
  <c r="I89" i="17"/>
  <c r="I85" i="17"/>
  <c r="I81" i="17"/>
  <c r="I78" i="17"/>
  <c r="I76" i="17"/>
  <c r="I74" i="17"/>
  <c r="I72" i="17"/>
  <c r="I70" i="17"/>
  <c r="I68" i="17"/>
  <c r="I65" i="17"/>
  <c r="I60" i="17"/>
  <c r="I58" i="17"/>
  <c r="I57" i="17"/>
  <c r="I53" i="17"/>
  <c r="I48" i="17"/>
  <c r="I44" i="17"/>
  <c r="I40" i="17"/>
  <c r="I36" i="17"/>
  <c r="I31" i="17"/>
  <c r="I27" i="17"/>
  <c r="I21" i="17"/>
  <c r="A21" i="17"/>
  <c r="A27" i="17" s="1"/>
  <c r="A31" i="17" s="1"/>
  <c r="A36" i="17" s="1"/>
  <c r="A40" i="17" s="1"/>
  <c r="A44" i="17" s="1"/>
  <c r="A48" i="17" s="1"/>
  <c r="A53" i="17" s="1"/>
  <c r="A57" i="17" s="1"/>
  <c r="A58" i="17" s="1"/>
  <c r="A60" i="17" s="1"/>
  <c r="A65" i="17" s="1"/>
  <c r="A68" i="17" s="1"/>
  <c r="A70" i="17" s="1"/>
  <c r="A72" i="17" s="1"/>
  <c r="A74" i="17" s="1"/>
  <c r="A76" i="17" s="1"/>
  <c r="A78" i="17" s="1"/>
  <c r="A81" i="17" s="1"/>
  <c r="A85" i="17" s="1"/>
  <c r="A89" i="17" s="1"/>
  <c r="A94" i="17" s="1"/>
  <c r="A98" i="17" s="1"/>
  <c r="A101" i="17" s="1"/>
  <c r="A104" i="17" s="1"/>
  <c r="A105" i="17" s="1"/>
  <c r="A109" i="17" s="1"/>
  <c r="A113" i="17" s="1"/>
  <c r="A117" i="17" s="1"/>
  <c r="A119" i="17" s="1"/>
  <c r="A121" i="17" s="1"/>
  <c r="I15" i="17"/>
  <c r="I11" i="17"/>
  <c r="H518" i="16"/>
  <c r="H119" i="16"/>
  <c r="H118" i="16"/>
  <c r="H117" i="16"/>
  <c r="H116" i="16"/>
  <c r="H115" i="16"/>
  <c r="H114" i="16"/>
  <c r="H113" i="16"/>
  <c r="H112" i="16"/>
  <c r="H111" i="16"/>
  <c r="H107" i="16"/>
  <c r="H105" i="16"/>
  <c r="H103" i="16"/>
  <c r="H100" i="16"/>
  <c r="A100" i="16"/>
  <c r="A103" i="16" s="1"/>
  <c r="A105" i="16" s="1"/>
  <c r="A107" i="16" s="1"/>
  <c r="H98" i="16"/>
  <c r="H95" i="16"/>
  <c r="H92" i="16"/>
  <c r="H89" i="16"/>
  <c r="H87" i="16"/>
  <c r="H85" i="16"/>
  <c r="H82" i="16"/>
  <c r="H80" i="16"/>
  <c r="H77" i="16"/>
  <c r="A77" i="16"/>
  <c r="A80" i="16" s="1"/>
  <c r="A82" i="16" s="1"/>
  <c r="A85" i="16" s="1"/>
  <c r="A87" i="16" s="1"/>
  <c r="A89" i="16" s="1"/>
  <c r="A92" i="16" s="1"/>
  <c r="A95" i="16" s="1"/>
  <c r="H74" i="16"/>
  <c r="H72" i="16"/>
  <c r="H70" i="16"/>
  <c r="H68" i="16"/>
  <c r="H66" i="16"/>
  <c r="H64" i="16"/>
  <c r="H62" i="16"/>
  <c r="H61" i="16"/>
  <c r="H60" i="16"/>
  <c r="H57" i="16"/>
  <c r="H55" i="16"/>
  <c r="H52" i="16"/>
  <c r="H50" i="16"/>
  <c r="H47" i="16"/>
  <c r="H45" i="16"/>
  <c r="H43" i="16"/>
  <c r="H41" i="16"/>
  <c r="H39" i="16"/>
  <c r="H37" i="16"/>
  <c r="A37" i="16"/>
  <c r="A39" i="16" s="1"/>
  <c r="A41" i="16" s="1"/>
  <c r="A43" i="16" s="1"/>
  <c r="A45" i="16" s="1"/>
  <c r="A47" i="16" s="1"/>
  <c r="A50" i="16" s="1"/>
  <c r="A52" i="16" s="1"/>
  <c r="A55" i="16" s="1"/>
  <c r="A57" i="16" s="1"/>
  <c r="A60" i="16" s="1"/>
  <c r="A61" i="16" s="1"/>
  <c r="A62" i="16" s="1"/>
  <c r="A64" i="16" s="1"/>
  <c r="A66" i="16" s="1"/>
  <c r="A68" i="16" s="1"/>
  <c r="A70" i="16" s="1"/>
  <c r="A72" i="16" s="1"/>
  <c r="H32" i="16"/>
  <c r="H30" i="16"/>
  <c r="H28" i="16"/>
  <c r="H26" i="16"/>
  <c r="H22" i="16"/>
  <c r="H18" i="16"/>
  <c r="H14" i="16"/>
  <c r="H10" i="16"/>
  <c r="A10" i="16"/>
  <c r="A14" i="16" s="1"/>
  <c r="A18" i="16" s="1"/>
  <c r="A22" i="16" s="1"/>
  <c r="A26" i="16" s="1"/>
  <c r="A28" i="16" s="1"/>
  <c r="H8" i="16"/>
  <c r="I500" i="15"/>
  <c r="I26" i="15"/>
  <c r="I25" i="15"/>
  <c r="I24" i="15"/>
  <c r="I23" i="15"/>
  <c r="I22" i="15"/>
  <c r="I21" i="15"/>
  <c r="A13" i="15"/>
  <c r="A15" i="15" s="1"/>
  <c r="H504" i="14"/>
  <c r="H80" i="14"/>
  <c r="H79" i="14"/>
  <c r="H78" i="14"/>
  <c r="H77" i="14"/>
  <c r="H76" i="14"/>
  <c r="H75" i="14"/>
  <c r="H68" i="14"/>
  <c r="H66" i="14"/>
  <c r="H64" i="14"/>
  <c r="H62" i="14"/>
  <c r="H58" i="14"/>
  <c r="H56" i="14"/>
  <c r="H52" i="14"/>
  <c r="H49" i="14"/>
  <c r="H46" i="14"/>
  <c r="H41" i="14"/>
  <c r="H38" i="14"/>
  <c r="H35" i="14"/>
  <c r="H32" i="14"/>
  <c r="H28" i="14"/>
  <c r="H25" i="14"/>
  <c r="H22" i="14"/>
  <c r="H20" i="14"/>
  <c r="H18" i="14"/>
  <c r="H15" i="14"/>
  <c r="H13" i="14"/>
  <c r="H10" i="14"/>
  <c r="H7" i="14"/>
  <c r="H5" i="14"/>
  <c r="H500" i="13"/>
  <c r="H118" i="13"/>
  <c r="H117" i="13"/>
  <c r="H116" i="13"/>
  <c r="H109" i="13"/>
  <c r="H106" i="13"/>
  <c r="H104" i="13"/>
  <c r="H102" i="13"/>
  <c r="H101" i="13"/>
  <c r="H99" i="13"/>
  <c r="H97" i="13"/>
  <c r="H95" i="13"/>
  <c r="H86" i="13"/>
  <c r="H82" i="13"/>
  <c r="H78" i="13"/>
  <c r="H75" i="13"/>
  <c r="H72" i="13"/>
  <c r="H69" i="13"/>
  <c r="H67" i="13"/>
  <c r="H65" i="13"/>
  <c r="H63" i="13"/>
  <c r="H61" i="13"/>
  <c r="H56" i="13"/>
  <c r="H52" i="13"/>
  <c r="H47" i="13"/>
  <c r="H42" i="13"/>
  <c r="H37" i="13"/>
  <c r="H34" i="13"/>
  <c r="H31" i="13"/>
  <c r="H28" i="13"/>
  <c r="H23" i="13"/>
  <c r="H20" i="13"/>
  <c r="H17" i="13"/>
  <c r="H15" i="13"/>
  <c r="H13" i="13"/>
  <c r="H11" i="13"/>
  <c r="H7" i="13"/>
  <c r="H5" i="13"/>
  <c r="H502" i="12"/>
  <c r="H93" i="12"/>
  <c r="H85" i="12"/>
  <c r="H83" i="12"/>
  <c r="H81" i="12"/>
  <c r="H79" i="12"/>
  <c r="H76" i="12"/>
  <c r="H73" i="12"/>
  <c r="H70" i="12"/>
  <c r="H68" i="12"/>
  <c r="H66" i="12"/>
  <c r="H64" i="12"/>
  <c r="H61" i="12"/>
  <c r="H59" i="12"/>
  <c r="H57" i="12"/>
  <c r="H55" i="12"/>
  <c r="H53" i="12"/>
  <c r="H50" i="12"/>
  <c r="H47" i="12"/>
  <c r="H44" i="12"/>
  <c r="H42" i="12"/>
  <c r="H40" i="12"/>
  <c r="H38" i="12"/>
  <c r="H36" i="12"/>
  <c r="H34" i="12"/>
  <c r="H29" i="12"/>
  <c r="H26" i="12"/>
  <c r="H23" i="12"/>
  <c r="H20" i="12"/>
  <c r="H17" i="12"/>
  <c r="H14" i="12"/>
  <c r="H12" i="12"/>
  <c r="H10" i="12"/>
  <c r="H7" i="12"/>
  <c r="H5" i="12"/>
  <c r="H215" i="17" l="1"/>
  <c r="I215" i="17" s="1"/>
  <c r="H202" i="17"/>
  <c r="I202" i="17" s="1"/>
  <c r="H198" i="17"/>
  <c r="I198" i="17" s="1"/>
  <c r="H194" i="17"/>
  <c r="I194" i="17" s="1"/>
  <c r="H190" i="17"/>
  <c r="I190" i="17" s="1"/>
  <c r="H170" i="17"/>
  <c r="I170" i="17" s="1"/>
  <c r="H166" i="17"/>
  <c r="I166" i="17" s="1"/>
  <c r="H162" i="17"/>
  <c r="I162" i="17" s="1"/>
  <c r="H158" i="17"/>
  <c r="I158" i="17" s="1"/>
  <c r="H150" i="17"/>
  <c r="I150" i="17" s="1"/>
  <c r="H142" i="17"/>
  <c r="I142" i="17" s="1"/>
  <c r="H138" i="17"/>
  <c r="I138" i="17" s="1"/>
  <c r="H134" i="17"/>
  <c r="I134" i="17" s="1"/>
  <c r="H130" i="17"/>
  <c r="I130" i="17" s="1"/>
  <c r="H126" i="17"/>
  <c r="I126" i="17" s="1"/>
  <c r="H122" i="17"/>
  <c r="I122" i="17" s="1"/>
  <c r="H118" i="17"/>
  <c r="I118" i="17" s="1"/>
  <c r="H114" i="17"/>
  <c r="I114" i="17" s="1"/>
  <c r="H110" i="17"/>
  <c r="I110" i="17" s="1"/>
  <c r="H106" i="17"/>
  <c r="I106" i="17" s="1"/>
  <c r="H102" i="17"/>
  <c r="I102" i="17" s="1"/>
  <c r="H90" i="17"/>
  <c r="I90" i="17" s="1"/>
  <c r="H86" i="17"/>
  <c r="I86" i="17" s="1"/>
  <c r="H82" i="17"/>
  <c r="I82" i="17" s="1"/>
  <c r="H66" i="17"/>
  <c r="I66" i="17" s="1"/>
  <c r="H62" i="17"/>
  <c r="I62" i="17" s="1"/>
  <c r="H54" i="17"/>
  <c r="I54" i="17" s="1"/>
  <c r="H50" i="17"/>
  <c r="I50" i="17" s="1"/>
  <c r="H26" i="17"/>
  <c r="I26" i="17" s="1"/>
  <c r="H22" i="17"/>
  <c r="I22" i="17" s="1"/>
  <c r="H10" i="17"/>
  <c r="I10" i="17" s="1"/>
  <c r="H6" i="17"/>
  <c r="I6" i="17" s="1"/>
  <c r="G69" i="16"/>
  <c r="H69" i="16" s="1"/>
  <c r="G38" i="16"/>
  <c r="H38" i="16" s="1"/>
  <c r="G25" i="16"/>
  <c r="H25" i="16" s="1"/>
  <c r="G15" i="16"/>
  <c r="H15" i="16" s="1"/>
  <c r="G106" i="16"/>
  <c r="H106" i="16" s="1"/>
  <c r="G93" i="16"/>
  <c r="H93" i="16" s="1"/>
  <c r="G79" i="16"/>
  <c r="H79" i="16" s="1"/>
  <c r="G23" i="16"/>
  <c r="H23" i="16" s="1"/>
  <c r="G12" i="16"/>
  <c r="H12" i="16" s="1"/>
  <c r="H6" i="15"/>
  <c r="I6" i="15" s="1"/>
  <c r="G63" i="14"/>
  <c r="H63" i="14" s="1"/>
  <c r="G53" i="14"/>
  <c r="H53" i="14" s="1"/>
  <c r="G6" i="14"/>
  <c r="H6" i="14" s="1"/>
  <c r="G16" i="13"/>
  <c r="H16" i="13" s="1"/>
  <c r="G66" i="13"/>
  <c r="H66" i="13" s="1"/>
  <c r="G49" i="13"/>
  <c r="H49" i="13" s="1"/>
  <c r="G6" i="13"/>
  <c r="H6" i="13" s="1"/>
  <c r="G30" i="12"/>
  <c r="H30" i="12" s="1"/>
  <c r="H189" i="17"/>
  <c r="I189" i="17" s="1"/>
  <c r="H185" i="17"/>
  <c r="I185" i="17" s="1"/>
  <c r="H181" i="17"/>
  <c r="I181" i="17" s="1"/>
  <c r="H177" i="17"/>
  <c r="I177" i="17" s="1"/>
  <c r="H141" i="17"/>
  <c r="I141" i="17" s="1"/>
  <c r="H213" i="17"/>
  <c r="I213" i="17" s="1"/>
  <c r="H187" i="17"/>
  <c r="I187" i="17" s="1"/>
  <c r="H176" i="17"/>
  <c r="I176" i="17" s="1"/>
  <c r="H148" i="17"/>
  <c r="I148" i="17" s="1"/>
  <c r="H120" i="17"/>
  <c r="I120" i="17" s="1"/>
  <c r="H99" i="17"/>
  <c r="I99" i="17" s="1"/>
  <c r="H95" i="17"/>
  <c r="I95" i="17" s="1"/>
  <c r="H91" i="17"/>
  <c r="I91" i="17" s="1"/>
  <c r="H63" i="17"/>
  <c r="I63" i="17" s="1"/>
  <c r="H37" i="17"/>
  <c r="I37" i="17" s="1"/>
  <c r="H32" i="17"/>
  <c r="I32" i="17" s="1"/>
  <c r="H16" i="17"/>
  <c r="I16" i="17" s="1"/>
  <c r="G34" i="16"/>
  <c r="H34" i="16" s="1"/>
  <c r="G20" i="16"/>
  <c r="H20" i="16" s="1"/>
  <c r="G51" i="16"/>
  <c r="H51" i="16" s="1"/>
  <c r="G17" i="16"/>
  <c r="H17" i="16" s="1"/>
  <c r="H16" i="15"/>
  <c r="I16" i="15" s="1"/>
  <c r="G65" i="14"/>
  <c r="H65" i="14" s="1"/>
  <c r="G21" i="14"/>
  <c r="H21" i="14" s="1"/>
  <c r="G96" i="13"/>
  <c r="H96" i="13" s="1"/>
  <c r="G48" i="13"/>
  <c r="H48" i="13" s="1"/>
  <c r="G32" i="12"/>
  <c r="H32" i="12" s="1"/>
  <c r="G46" i="16"/>
  <c r="H46" i="16" s="1"/>
  <c r="G11" i="16"/>
  <c r="H11" i="16" s="1"/>
  <c r="G81" i="16"/>
  <c r="H81" i="16" s="1"/>
  <c r="G42" i="16"/>
  <c r="H42" i="16" s="1"/>
  <c r="G59" i="14"/>
  <c r="H59" i="14" s="1"/>
  <c r="G62" i="13"/>
  <c r="H62" i="13" s="1"/>
  <c r="H203" i="17"/>
  <c r="I203" i="17" s="1"/>
  <c r="H152" i="17"/>
  <c r="I152" i="17" s="1"/>
  <c r="H140" i="17"/>
  <c r="I140" i="17" s="1"/>
  <c r="H103" i="17"/>
  <c r="I103" i="17" s="1"/>
  <c r="H75" i="17"/>
  <c r="I75" i="17" s="1"/>
  <c r="H71" i="17"/>
  <c r="I71" i="17" s="1"/>
  <c r="H67" i="17"/>
  <c r="I67" i="17" s="1"/>
  <c r="H61" i="17"/>
  <c r="I61" i="17" s="1"/>
  <c r="H41" i="17"/>
  <c r="I41" i="17" s="1"/>
  <c r="H20" i="17"/>
  <c r="I20" i="17" s="1"/>
  <c r="G104" i="16"/>
  <c r="H104" i="16" s="1"/>
  <c r="G71" i="16"/>
  <c r="H71" i="16" s="1"/>
  <c r="G33" i="16"/>
  <c r="H33" i="16" s="1"/>
  <c r="G16" i="16"/>
  <c r="H16" i="16" s="1"/>
  <c r="G67" i="16"/>
  <c r="H67" i="16" s="1"/>
  <c r="G44" i="16"/>
  <c r="H44" i="16" s="1"/>
  <c r="G29" i="16"/>
  <c r="H29" i="16" s="1"/>
  <c r="G13" i="16"/>
  <c r="H13" i="16" s="1"/>
  <c r="H8" i="15"/>
  <c r="I8" i="15" s="1"/>
  <c r="G61" i="14"/>
  <c r="H61" i="14" s="1"/>
  <c r="G19" i="14"/>
  <c r="H19" i="14" s="1"/>
  <c r="G58" i="13"/>
  <c r="H58" i="13" s="1"/>
  <c r="G64" i="13"/>
  <c r="H64" i="13" s="1"/>
  <c r="G14" i="13"/>
  <c r="H14" i="13" s="1"/>
  <c r="G67" i="12"/>
  <c r="H67" i="12" s="1"/>
  <c r="G31" i="12"/>
  <c r="H31" i="12" s="1"/>
  <c r="H179" i="17"/>
  <c r="I179" i="17" s="1"/>
  <c r="H156" i="17"/>
  <c r="I156" i="17" s="1"/>
  <c r="H35" i="17"/>
  <c r="I35" i="17" s="1"/>
  <c r="H12" i="15"/>
  <c r="I12" i="15" s="1"/>
  <c r="G14" i="14"/>
  <c r="H14" i="14" s="1"/>
  <c r="G12" i="13"/>
  <c r="H12" i="13" s="1"/>
  <c r="H183" i="17"/>
  <c r="I183" i="17" s="1"/>
  <c r="H160" i="17"/>
  <c r="I160" i="17" s="1"/>
  <c r="H100" i="17"/>
  <c r="I100" i="17" s="1"/>
  <c r="H77" i="17"/>
  <c r="I77" i="17" s="1"/>
  <c r="H73" i="17"/>
  <c r="I73" i="17" s="1"/>
  <c r="H64" i="17"/>
  <c r="I64" i="17" s="1"/>
  <c r="H59" i="17"/>
  <c r="I59" i="17" s="1"/>
  <c r="H49" i="17"/>
  <c r="I49" i="17" s="1"/>
  <c r="H28" i="17"/>
  <c r="I28" i="17" s="1"/>
  <c r="H23" i="17"/>
  <c r="I23" i="17" s="1"/>
  <c r="H17" i="17"/>
  <c r="I17" i="17" s="1"/>
  <c r="H12" i="17"/>
  <c r="I12" i="17" s="1"/>
  <c r="H7" i="17"/>
  <c r="I7" i="17" s="1"/>
  <c r="G78" i="16"/>
  <c r="H78" i="16" s="1"/>
  <c r="G40" i="16"/>
  <c r="H40" i="16" s="1"/>
  <c r="G21" i="16"/>
  <c r="H21" i="16" s="1"/>
  <c r="G9" i="16"/>
  <c r="H9" i="16" s="1"/>
  <c r="G94" i="16"/>
  <c r="H94" i="16" s="1"/>
  <c r="G19" i="16"/>
  <c r="H19" i="16" s="1"/>
  <c r="G67" i="14"/>
  <c r="H67" i="14" s="1"/>
  <c r="G55" i="14"/>
  <c r="H55" i="14" s="1"/>
  <c r="G107" i="13"/>
  <c r="H107" i="13" s="1"/>
  <c r="G57" i="13"/>
  <c r="H57" i="13" s="1"/>
  <c r="G56" i="12"/>
  <c r="H56" i="12" s="1"/>
  <c r="G33" i="12"/>
  <c r="H33" i="12" s="1"/>
  <c r="H207" i="17"/>
  <c r="I207" i="17" s="1"/>
  <c r="H172" i="17"/>
  <c r="I172" i="17" s="1"/>
  <c r="H45" i="17"/>
  <c r="I45" i="17" s="1"/>
  <c r="G63" i="16"/>
  <c r="H63" i="16" s="1"/>
  <c r="G27" i="16"/>
  <c r="H27" i="16" s="1"/>
  <c r="G99" i="16"/>
  <c r="H99" i="16" s="1"/>
  <c r="G24" i="16"/>
  <c r="H24" i="16" s="1"/>
  <c r="G108" i="13"/>
  <c r="H108" i="13" s="1"/>
  <c r="G77" i="12"/>
  <c r="H77" i="12" s="1"/>
  <c r="G22" i="5" l="1"/>
  <c r="G23" i="5" l="1"/>
  <c r="G21" i="5"/>
  <c r="G20" i="5"/>
  <c r="G19" i="5"/>
  <c r="G18" i="5"/>
  <c r="G17" i="5"/>
  <c r="G16" i="5"/>
  <c r="G15" i="5"/>
  <c r="G14" i="5"/>
  <c r="G13" i="5"/>
  <c r="G12" i="5"/>
  <c r="G11" i="5"/>
  <c r="G10" i="5"/>
  <c r="G24" i="5" l="1"/>
  <c r="F515" i="17" l="1"/>
  <c r="F500" i="15"/>
  <c r="E518" i="16"/>
  <c r="D515" i="17"/>
  <c r="C518" i="16"/>
  <c r="D500" i="15"/>
  <c r="D502" i="12"/>
  <c r="E502" i="12"/>
  <c r="G43" i="12" l="1"/>
  <c r="H43" i="12" s="1"/>
  <c r="G84" i="12"/>
  <c r="H84" i="12" s="1"/>
  <c r="G6" i="12"/>
  <c r="H6" i="12" s="1"/>
  <c r="G54" i="12"/>
  <c r="H54" i="12" s="1"/>
  <c r="G82" i="12"/>
  <c r="H82" i="12" s="1"/>
  <c r="G71" i="12"/>
  <c r="H71" i="12" s="1"/>
  <c r="G37" i="12"/>
  <c r="H37" i="12" s="1"/>
  <c r="G69" i="12"/>
  <c r="H69" i="12" s="1"/>
  <c r="G58" i="12"/>
  <c r="H58" i="12" s="1"/>
  <c r="G74" i="12"/>
  <c r="H74" i="12" s="1"/>
  <c r="G35" i="12"/>
  <c r="H35" i="12" s="1"/>
  <c r="G13" i="12"/>
  <c r="H13" i="12" s="1"/>
  <c r="G80" i="12"/>
  <c r="H80" i="12" s="1"/>
  <c r="D226" i="17"/>
  <c r="E117" i="16"/>
  <c r="E118" i="16"/>
  <c r="F24" i="15"/>
  <c r="F225" i="17"/>
  <c r="E119" i="16"/>
  <c r="C118" i="16"/>
  <c r="C119" i="16"/>
  <c r="D228" i="17"/>
  <c r="F226" i="17"/>
  <c r="C116" i="16"/>
  <c r="E116" i="16"/>
  <c r="D225" i="17"/>
  <c r="F227" i="17"/>
  <c r="F23" i="15"/>
  <c r="F228" i="17"/>
  <c r="F25" i="15"/>
  <c r="F26" i="15"/>
  <c r="D227" i="17"/>
  <c r="C117" i="16"/>
  <c r="G52" i="12"/>
  <c r="H52" i="12" s="1"/>
  <c r="G8" i="12"/>
  <c r="H8" i="12" s="1"/>
  <c r="G11" i="12"/>
  <c r="H11" i="12" s="1"/>
  <c r="G51" i="12"/>
  <c r="H51" i="12" s="1"/>
  <c r="G75" i="12"/>
  <c r="H75" i="12" s="1"/>
  <c r="G25" i="12"/>
  <c r="H25" i="12" s="1"/>
  <c r="G48" i="12"/>
  <c r="H48" i="12" s="1"/>
  <c r="G63" i="12"/>
  <c r="H63" i="12" s="1"/>
  <c r="G46" i="12"/>
  <c r="H46" i="12" s="1"/>
  <c r="G21" i="12"/>
  <c r="H21" i="12" s="1"/>
  <c r="G45" i="12"/>
  <c r="H45" i="12" s="1"/>
  <c r="G39" i="12"/>
  <c r="H39" i="12" s="1"/>
  <c r="G60" i="12"/>
  <c r="H60" i="12" s="1"/>
  <c r="G88" i="12"/>
  <c r="H88" i="12" s="1"/>
  <c r="G28" i="12"/>
  <c r="H28" i="12" s="1"/>
  <c r="G73" i="14"/>
  <c r="H73" i="14" s="1"/>
  <c r="G16" i="12"/>
  <c r="H16" i="12" s="1"/>
  <c r="G89" i="12"/>
  <c r="H89" i="12" s="1"/>
  <c r="G22" i="12"/>
  <c r="H22" i="12" s="1"/>
  <c r="G41" i="12"/>
  <c r="H41" i="12" s="1"/>
  <c r="G44" i="13"/>
  <c r="H44" i="13" s="1"/>
  <c r="G94" i="13"/>
  <c r="H94" i="13" s="1"/>
  <c r="G19" i="12"/>
  <c r="H19" i="12" s="1"/>
  <c r="G83" i="13"/>
  <c r="H83" i="13" s="1"/>
  <c r="G26" i="14"/>
  <c r="H26" i="14" s="1"/>
  <c r="G72" i="14"/>
  <c r="H72" i="14" s="1"/>
  <c r="G81" i="13"/>
  <c r="H81" i="13" s="1"/>
  <c r="G37" i="14"/>
  <c r="H37" i="14" s="1"/>
  <c r="G42" i="14"/>
  <c r="H42" i="14" s="1"/>
  <c r="G36" i="13"/>
  <c r="H36" i="13" s="1"/>
  <c r="G33" i="13"/>
  <c r="H33" i="13" s="1"/>
  <c r="G90" i="12"/>
  <c r="H90" i="12" s="1"/>
  <c r="G18" i="12"/>
  <c r="H18" i="12" s="1"/>
  <c r="G69" i="14"/>
  <c r="H69" i="14" s="1"/>
  <c r="G36" i="14"/>
  <c r="H36" i="14" s="1"/>
  <c r="G25" i="13"/>
  <c r="H25" i="13" s="1"/>
  <c r="G105" i="13"/>
  <c r="H105" i="13" s="1"/>
  <c r="G91" i="12"/>
  <c r="H91" i="12" s="1"/>
  <c r="G74" i="13"/>
  <c r="H74" i="13" s="1"/>
  <c r="G11" i="14"/>
  <c r="H11" i="14" s="1"/>
  <c r="G89" i="13"/>
  <c r="H89" i="13" s="1"/>
  <c r="G68" i="13"/>
  <c r="H68" i="13" s="1"/>
  <c r="G55" i="13"/>
  <c r="H55" i="13" s="1"/>
  <c r="G30" i="14"/>
  <c r="H30" i="14" s="1"/>
  <c r="G91" i="13"/>
  <c r="H91" i="13" s="1"/>
  <c r="G27" i="13"/>
  <c r="H27" i="13" s="1"/>
  <c r="G98" i="13"/>
  <c r="H98" i="13" s="1"/>
  <c r="G47" i="14"/>
  <c r="H47" i="14" s="1"/>
  <c r="G46" i="13"/>
  <c r="H46" i="13" s="1"/>
  <c r="G43" i="14"/>
  <c r="H43" i="14" s="1"/>
  <c r="G85" i="13"/>
  <c r="H85" i="13" s="1"/>
  <c r="G43" i="13"/>
  <c r="H43" i="13" s="1"/>
  <c r="G24" i="12"/>
  <c r="H24" i="12" s="1"/>
  <c r="G40" i="14"/>
  <c r="H40" i="14" s="1"/>
  <c r="G71" i="13"/>
  <c r="H71" i="13" s="1"/>
  <c r="G26" i="13"/>
  <c r="H26" i="13" s="1"/>
  <c r="G76" i="13"/>
  <c r="H76" i="13" s="1"/>
  <c r="G31" i="14"/>
  <c r="H31" i="14" s="1"/>
  <c r="G15" i="12"/>
  <c r="H15" i="12" s="1"/>
  <c r="G84" i="13"/>
  <c r="H84" i="13" s="1"/>
  <c r="G80" i="13"/>
  <c r="H80" i="13" s="1"/>
  <c r="G16" i="14"/>
  <c r="H16" i="14" s="1"/>
  <c r="G93" i="13"/>
  <c r="H93" i="13" s="1"/>
  <c r="G45" i="13"/>
  <c r="H45" i="13" s="1"/>
  <c r="G115" i="13"/>
  <c r="H115" i="13" s="1"/>
  <c r="G9" i="12"/>
  <c r="H9" i="12" s="1"/>
  <c r="G57" i="14"/>
  <c r="H57" i="14" s="1"/>
  <c r="G111" i="13"/>
  <c r="H111" i="13" s="1"/>
  <c r="G21" i="13"/>
  <c r="H21" i="13" s="1"/>
  <c r="G34" i="14"/>
  <c r="H34" i="14" s="1"/>
  <c r="G65" i="12"/>
  <c r="H65" i="12" s="1"/>
  <c r="G60" i="14"/>
  <c r="H60" i="14" s="1"/>
  <c r="G33" i="14"/>
  <c r="H33" i="14" s="1"/>
  <c r="G8" i="14"/>
  <c r="H8" i="14" s="1"/>
  <c r="G60" i="13"/>
  <c r="H60" i="13" s="1"/>
  <c r="G62" i="12"/>
  <c r="H62" i="12" s="1"/>
  <c r="G113" i="13"/>
  <c r="H113" i="13" s="1"/>
  <c r="G88" i="13"/>
  <c r="H88" i="13" s="1"/>
  <c r="G29" i="13"/>
  <c r="H29" i="13" s="1"/>
  <c r="G92" i="12"/>
  <c r="H92" i="12" s="1"/>
  <c r="G70" i="14"/>
  <c r="H70" i="14" s="1"/>
  <c r="G78" i="12"/>
  <c r="H78" i="12" s="1"/>
  <c r="G114" i="13"/>
  <c r="H114" i="13" s="1"/>
  <c r="G50" i="14"/>
  <c r="H50" i="14" s="1"/>
  <c r="G18" i="13"/>
  <c r="H18" i="13" s="1"/>
  <c r="G24" i="14"/>
  <c r="H24" i="14" s="1"/>
  <c r="G87" i="12"/>
  <c r="H87" i="12" s="1"/>
  <c r="D500" i="13"/>
  <c r="G92" i="13"/>
  <c r="H92" i="13" s="1"/>
  <c r="G8" i="13"/>
  <c r="H8" i="13" s="1"/>
  <c r="G12" i="14"/>
  <c r="H12" i="14" s="1"/>
  <c r="G79" i="13"/>
  <c r="H79" i="13" s="1"/>
  <c r="G48" i="14"/>
  <c r="H48" i="14" s="1"/>
  <c r="G44" i="14"/>
  <c r="H44" i="14" s="1"/>
  <c r="G9" i="13"/>
  <c r="H9" i="13" s="1"/>
  <c r="G32" i="13"/>
  <c r="H32" i="13" s="1"/>
  <c r="G41" i="13"/>
  <c r="H41" i="13" s="1"/>
  <c r="G59" i="13"/>
  <c r="H59" i="13" s="1"/>
  <c r="G100" i="13"/>
  <c r="H100" i="13" s="1"/>
  <c r="G30" i="13"/>
  <c r="H30" i="13" s="1"/>
  <c r="G9" i="14"/>
  <c r="H9" i="14" s="1"/>
  <c r="G77" i="13"/>
  <c r="H77" i="13" s="1"/>
  <c r="G70" i="13"/>
  <c r="H70" i="13" s="1"/>
  <c r="G19" i="13"/>
  <c r="H19" i="13" s="1"/>
  <c r="G90" i="13"/>
  <c r="H90" i="13" s="1"/>
  <c r="G22" i="13"/>
  <c r="H22" i="13" s="1"/>
  <c r="G10" i="13"/>
  <c r="H10" i="13" s="1"/>
  <c r="G74" i="14"/>
  <c r="H74" i="14" s="1"/>
  <c r="G40" i="13"/>
  <c r="H40" i="13" s="1"/>
  <c r="G51" i="14"/>
  <c r="H51" i="14" s="1"/>
  <c r="G23" i="14"/>
  <c r="H23" i="14" s="1"/>
  <c r="G39" i="13"/>
  <c r="H39" i="13" s="1"/>
  <c r="G54" i="14"/>
  <c r="H54" i="14" s="1"/>
  <c r="D504" i="14"/>
  <c r="G38" i="13"/>
  <c r="H38" i="13" s="1"/>
  <c r="G29" i="14"/>
  <c r="H29" i="14" s="1"/>
  <c r="G39" i="14"/>
  <c r="H39" i="14" s="1"/>
  <c r="G24" i="13"/>
  <c r="H24" i="13" s="1"/>
  <c r="G17" i="14"/>
  <c r="H17" i="14" s="1"/>
  <c r="G27" i="14"/>
  <c r="H27" i="14" s="1"/>
  <c r="G27" i="12"/>
  <c r="H27" i="12" s="1"/>
  <c r="G51" i="13"/>
  <c r="H51" i="13" s="1"/>
  <c r="G87" i="13"/>
  <c r="H87" i="13" s="1"/>
  <c r="E504" i="14"/>
  <c r="G54" i="13"/>
  <c r="H54" i="13" s="1"/>
  <c r="G72" i="12"/>
  <c r="H72" i="12" s="1"/>
  <c r="E500" i="13"/>
  <c r="G50" i="13"/>
  <c r="H50" i="13" s="1"/>
  <c r="G45" i="14"/>
  <c r="H45" i="14" s="1"/>
  <c r="G73" i="13"/>
  <c r="H73" i="13" s="1"/>
  <c r="G103" i="13"/>
  <c r="H103" i="13" s="1"/>
  <c r="G53" i="13"/>
  <c r="H53" i="13" s="1"/>
  <c r="G112" i="13"/>
  <c r="H112" i="13" s="1"/>
  <c r="G35" i="13"/>
  <c r="H35" i="13" s="1"/>
  <c r="H168" i="17" l="1"/>
  <c r="I168" i="17" s="1"/>
  <c r="H146" i="17"/>
  <c r="I146" i="17" s="1"/>
  <c r="H69" i="17"/>
  <c r="I69" i="17" s="1"/>
  <c r="H154" i="17"/>
  <c r="I154" i="17" s="1"/>
  <c r="H14" i="15"/>
  <c r="I14" i="15" s="1"/>
  <c r="H211" i="17"/>
  <c r="I211" i="17" s="1"/>
  <c r="H9" i="15"/>
  <c r="I9" i="15" s="1"/>
  <c r="G88" i="16"/>
  <c r="H88" i="16" s="1"/>
  <c r="H115" i="17"/>
  <c r="I115" i="17" s="1"/>
  <c r="H8" i="17"/>
  <c r="I8" i="17" s="1"/>
  <c r="H96" i="17"/>
  <c r="I96" i="17" s="1"/>
  <c r="H10" i="15"/>
  <c r="I10" i="15" s="1"/>
  <c r="G91" i="16"/>
  <c r="H91" i="16" s="1"/>
  <c r="H192" i="17"/>
  <c r="I192" i="17" s="1"/>
  <c r="H164" i="17"/>
  <c r="I164" i="17" s="1"/>
  <c r="H92" i="17"/>
  <c r="I92" i="17" s="1"/>
  <c r="H131" i="17"/>
  <c r="I131" i="17" s="1"/>
  <c r="H30" i="17"/>
  <c r="I30" i="17" s="1"/>
  <c r="G84" i="16"/>
  <c r="H84" i="16" s="1"/>
  <c r="H163" i="17"/>
  <c r="I163" i="17" s="1"/>
  <c r="H47" i="17"/>
  <c r="I47" i="17" s="1"/>
  <c r="G6" i="16"/>
  <c r="H6" i="16" s="1"/>
  <c r="H42" i="17"/>
  <c r="I42" i="17" s="1"/>
  <c r="G102" i="16"/>
  <c r="H102" i="16" s="1"/>
  <c r="G31" i="16"/>
  <c r="H31" i="16" s="1"/>
  <c r="H25" i="17"/>
  <c r="I25" i="17" s="1"/>
  <c r="H87" i="17"/>
  <c r="I87" i="17" s="1"/>
  <c r="H196" i="17"/>
  <c r="I196" i="17" s="1"/>
  <c r="H209" i="17"/>
  <c r="I209" i="17" s="1"/>
  <c r="H13" i="17"/>
  <c r="I13" i="17" s="1"/>
  <c r="H218" i="17"/>
  <c r="I218" i="17" s="1"/>
  <c r="H97" i="17"/>
  <c r="I97" i="17" s="1"/>
  <c r="G101" i="16"/>
  <c r="H101" i="16" s="1"/>
  <c r="G36" i="16"/>
  <c r="H36" i="16" s="1"/>
  <c r="G49" i="16"/>
  <c r="H49" i="16" s="1"/>
  <c r="H9" i="17"/>
  <c r="I9" i="17" s="1"/>
  <c r="H204" i="17"/>
  <c r="I204" i="17" s="1"/>
  <c r="G7" i="16"/>
  <c r="H7" i="16" s="1"/>
  <c r="G76" i="16"/>
  <c r="H76" i="16" s="1"/>
  <c r="H14" i="17"/>
  <c r="I14" i="17" s="1"/>
  <c r="H124" i="17"/>
  <c r="I124" i="17" s="1"/>
  <c r="H111" i="17"/>
  <c r="I111" i="17" s="1"/>
  <c r="H208" i="17"/>
  <c r="I208" i="17" s="1"/>
  <c r="G90" i="16"/>
  <c r="H90" i="16" s="1"/>
  <c r="H116" i="17"/>
  <c r="I116" i="17" s="1"/>
  <c r="H144" i="17"/>
  <c r="I144" i="17" s="1"/>
  <c r="H135" i="17"/>
  <c r="I135" i="17" s="1"/>
  <c r="G110" i="16"/>
  <c r="H110" i="16" s="1"/>
  <c r="G59" i="16"/>
  <c r="H59" i="16" s="1"/>
  <c r="H195" i="17"/>
  <c r="I195" i="17" s="1"/>
  <c r="G73" i="16"/>
  <c r="H73" i="16" s="1"/>
  <c r="H80" i="17"/>
  <c r="I80" i="17" s="1"/>
  <c r="H24" i="17"/>
  <c r="I24" i="17" s="1"/>
  <c r="H51" i="17"/>
  <c r="I51" i="17" s="1"/>
  <c r="G108" i="16"/>
  <c r="H108" i="16" s="1"/>
  <c r="H29" i="17"/>
  <c r="I29" i="17" s="1"/>
  <c r="H19" i="17"/>
  <c r="I19" i="17" s="1"/>
  <c r="G54" i="16"/>
  <c r="H54" i="16" s="1"/>
  <c r="H143" i="17"/>
  <c r="I143" i="17" s="1"/>
  <c r="H88" i="17"/>
  <c r="I88" i="17" s="1"/>
  <c r="H127" i="17"/>
  <c r="I127" i="17" s="1"/>
  <c r="H112" i="17"/>
  <c r="I112" i="17" s="1"/>
  <c r="G53" i="16"/>
  <c r="H53" i="16" s="1"/>
  <c r="H84" i="17"/>
  <c r="I84" i="17" s="1"/>
  <c r="H79" i="17"/>
  <c r="I79" i="17" s="1"/>
  <c r="G86" i="16"/>
  <c r="H86" i="16" s="1"/>
  <c r="H46" i="17"/>
  <c r="I46" i="17" s="1"/>
  <c r="G97" i="16"/>
  <c r="H97" i="16" s="1"/>
  <c r="H56" i="17"/>
  <c r="I56" i="17" s="1"/>
  <c r="G65" i="16"/>
  <c r="H65" i="16" s="1"/>
  <c r="G75" i="16"/>
  <c r="H75" i="16" s="1"/>
  <c r="H174" i="17"/>
  <c r="I174" i="17" s="1"/>
  <c r="G56" i="16"/>
  <c r="H56" i="16" s="1"/>
  <c r="H191" i="17"/>
  <c r="I191" i="17" s="1"/>
  <c r="H93" i="17"/>
  <c r="I93" i="17" s="1"/>
  <c r="G35" i="16"/>
  <c r="H35" i="16" s="1"/>
  <c r="H18" i="17"/>
  <c r="I18" i="17" s="1"/>
  <c r="H38" i="17"/>
  <c r="I38" i="17" s="1"/>
  <c r="H34" i="17"/>
  <c r="I34" i="17" s="1"/>
  <c r="H128" i="17"/>
  <c r="I128" i="17" s="1"/>
  <c r="G58" i="16"/>
  <c r="H58" i="16" s="1"/>
  <c r="H123" i="17"/>
  <c r="I123" i="17" s="1"/>
  <c r="H136" i="17"/>
  <c r="I136" i="17" s="1"/>
  <c r="H108" i="17"/>
  <c r="I108" i="17" s="1"/>
  <c r="H83" i="17"/>
  <c r="I83" i="17" s="1"/>
  <c r="H11" i="15"/>
  <c r="I11" i="15" s="1"/>
  <c r="G48" i="16"/>
  <c r="H48" i="16" s="1"/>
  <c r="H107" i="17"/>
  <c r="I107" i="17" s="1"/>
  <c r="H200" i="17"/>
  <c r="I200" i="17" s="1"/>
  <c r="H33" i="17"/>
  <c r="I33" i="17" s="1"/>
  <c r="H173" i="17"/>
  <c r="I173" i="17" s="1"/>
  <c r="H55" i="17"/>
  <c r="I55" i="17" s="1"/>
  <c r="G96" i="16"/>
  <c r="H96" i="16" s="1"/>
  <c r="G83" i="16"/>
  <c r="H83" i="16" s="1"/>
  <c r="H199" i="17"/>
  <c r="I199" i="17" s="1"/>
  <c r="G49" i="12"/>
  <c r="H49" i="12" s="1"/>
  <c r="H94" i="12" s="1"/>
  <c r="H20" i="15"/>
  <c r="I20" i="15" s="1"/>
  <c r="H43" i="17"/>
  <c r="I43" i="17" s="1"/>
  <c r="H39" i="17"/>
  <c r="I39" i="17" s="1"/>
  <c r="H52" i="17"/>
  <c r="I52" i="17" s="1"/>
  <c r="H132" i="17"/>
  <c r="I132" i="17" s="1"/>
  <c r="H205" i="17"/>
  <c r="I205" i="17" s="1"/>
  <c r="H119" i="13"/>
  <c r="H81" i="14"/>
  <c r="I28" i="15" l="1"/>
  <c r="H120" i="16"/>
  <c r="I229" i="17"/>
  <c r="O91" i="4"/>
  <c r="O9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Risoterm - Gabriel</author>
    <author>tc={7C52154C-BC8A-4942-8A1B-A1F7E886EA4E}</author>
    <author>tc={456C8E5C-C6DA-BA4A-9492-109240BAFCAC}</author>
  </authors>
  <commentList>
    <comment ref="R9" authorId="0" shapeId="0" xr:uid="{17B1CDE3-03AE-4567-BE3A-8703502E81F7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R14" authorId="0" shapeId="0" xr:uid="{5AC8DA49-9544-485E-B647-DDD937FA5A79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R19" authorId="0" shapeId="0" xr:uid="{0D20A6AC-5181-4823-84EA-BD0BD33FF444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ajustado </t>
        </r>
      </text>
    </comment>
    <comment ref="R20" authorId="0" shapeId="0" xr:uid="{5E17252B-AA5D-4315-B754-4CEA6FD5BA0D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R26" authorId="0" shapeId="0" xr:uid="{C23BF77B-0C6E-44E1-A84E-1F044776EFE1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ajustado </t>
        </r>
      </text>
    </comment>
    <comment ref="R31" authorId="0" shapeId="0" xr:uid="{929F59B5-1BBE-4411-A433-B6A0909B7B05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R37" authorId="0" shapeId="0" xr:uid="{8115B99A-EC30-4E33-A2F8-8ACDAAF81126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ajustado </t>
        </r>
      </text>
    </comment>
    <comment ref="R38" authorId="0" shapeId="0" xr:uid="{ED8F55B3-B6E5-4250-8BAF-AB4E025867DB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R44" authorId="0" shapeId="0" xr:uid="{9A7EFB8A-5EFE-4BF6-805E-29773F05281E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ajustado </t>
        </r>
      </text>
    </comment>
    <comment ref="R56" authorId="0" shapeId="0" xr:uid="{798C162F-1E2F-4860-9574-C4F93E99C7BC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Q63" authorId="0" shapeId="0" xr:uid="{2C7CED55-B983-4A64-9056-C781EA0C19B0}">
      <text>
        <r>
          <rPr>
            <b/>
            <sz val="9"/>
            <color indexed="81"/>
            <rFont val="Segoe UI"/>
            <family val="2"/>
          </rPr>
          <t>armaflex</t>
        </r>
        <r>
          <rPr>
            <sz val="9"/>
            <color indexed="81"/>
            <rFont val="Segoe UI"/>
            <family val="2"/>
          </rPr>
          <t xml:space="preserve">
valor pela cotação de andrade.
75,00 + 50% lucro + 20 %frete + 20% impostos</t>
        </r>
      </text>
    </comment>
    <comment ref="R81" authorId="0" shapeId="0" xr:uid="{8F7786C4-81A7-404C-A48B-7E3EEE0F17A0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abatendo a chapa e levando em consideração a produtividade (20% chapa - 10% ganho da prod)</t>
        </r>
      </text>
    </comment>
    <comment ref="M91" authorId="1" shapeId="0" xr:uid="{7C52154C-BC8A-4942-8A1B-A1F7E886EA4E}">
      <text>
        <r>
          <rPr>
            <sz val="11"/>
            <color theme="1"/>
            <rFont val="Calibri"/>
            <family val="2"/>
            <scheme val="minor"/>
          </rPr>
  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braskem
</t>
        </r>
      </text>
    </comment>
    <comment ref="M93" authorId="2" shapeId="0" xr:uid="{456C8E5C-C6DA-BA4A-9492-109240BAFCAC}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braskem</t>
        </r>
      </text>
    </comment>
    <comment ref="O95" authorId="0" shapeId="0" xr:uid="{F5B22CA7-CD43-4EE8-8F60-D37DCD752BF2}">
      <text>
        <r>
          <rPr>
            <b/>
            <sz val="9"/>
            <color rgb="FF000000"/>
            <rFont val="Segoe UI"/>
            <family val="2"/>
            <charset val="1"/>
          </rPr>
          <t>Risoterm - Gabriel: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igual contrato Braskem - valor global mão-de-obra + material</t>
        </r>
      </text>
    </comment>
    <comment ref="M102" authorId="0" shapeId="0" xr:uid="{9FAD5C06-FC90-4215-A834-5DC8C9079911}">
      <text>
        <r>
          <rPr>
            <b/>
            <sz val="9"/>
            <color rgb="FF000000"/>
            <rFont val="Segoe UI"/>
            <family val="2"/>
            <charset val="1"/>
          </rPr>
          <t>Risoterm - Gabriel: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valor Braskem + 30%</t>
        </r>
      </text>
    </comment>
    <comment ref="M104" authorId="0" shapeId="0" xr:uid="{9ED0B58F-7C8F-4D82-BA3E-40AD45972E9F}">
      <text>
        <r>
          <rPr>
            <b/>
            <sz val="9"/>
            <color rgb="FF000000"/>
            <rFont val="Segoe UI"/>
            <family val="2"/>
            <charset val="1"/>
          </rPr>
          <t>Risoterm - Gabriel: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valor dow +15%</t>
        </r>
      </text>
    </comment>
    <comment ref="O106" authorId="0" shapeId="0" xr:uid="{5B8D2C20-3C01-4E78-8903-D3E719C8D24C}">
      <text>
        <r>
          <rPr>
            <b/>
            <sz val="9"/>
            <color indexed="81"/>
            <rFont val="Segoe UI"/>
            <family val="2"/>
          </rPr>
          <t>Risoterm - Gabriel:</t>
        </r>
        <r>
          <rPr>
            <sz val="9"/>
            <color indexed="81"/>
            <rFont val="Segoe UI"/>
            <family val="2"/>
          </rPr>
          <t xml:space="preserve">
valores acelen +10%</t>
        </r>
      </text>
    </comment>
  </commentList>
</comments>
</file>

<file path=xl/sharedStrings.xml><?xml version="1.0" encoding="utf-8"?>
<sst xmlns="http://schemas.openxmlformats.org/spreadsheetml/2006/main" count="1882" uniqueCount="616">
  <si>
    <t xml:space="preserve">            </t>
  </si>
  <si>
    <t>m²</t>
  </si>
  <si>
    <t>m³</t>
  </si>
  <si>
    <t>un</t>
  </si>
  <si>
    <t>m</t>
  </si>
  <si>
    <t>Substituição de chapas de teto fixo - aço carbono</t>
  </si>
  <si>
    <t>Substituição de cantoneiras de reforço de ligação teto x costado</t>
  </si>
  <si>
    <t>Enchimento de alvéolos com solda</t>
  </si>
  <si>
    <t>Remoção ou instalação de válvulas flangeadas DN até 6" inclusive</t>
  </si>
  <si>
    <t>11.2</t>
  </si>
  <si>
    <t>Remoção ou instalação de válvulas flangeadas DN 6" até 12" inclusive</t>
  </si>
  <si>
    <t>Remoção ou instalação de válvulas flangeadas DN 12" até 20" inclusive</t>
  </si>
  <si>
    <t>Raqueteamento ou desraqueteamento de conexões flangeadas DN até 2.1/2" inclusive</t>
  </si>
  <si>
    <t xml:space="preserve">Raqueteamento ou desraqueteamento de conexões flangeadas DN acima de 2.1/2” até 6” inclusive </t>
  </si>
  <si>
    <t xml:space="preserve">Raqueteamento ou desraqueteamento de conexões flangeadas DN acima de 6” até 10” inclusive </t>
  </si>
  <si>
    <t>Substituição ou instalação de tubulação soldada, DN até 4"</t>
  </si>
  <si>
    <t xml:space="preserve">Substituição ou instalação de tubulação soldada, DN acima de 4" até 10" inclusive </t>
  </si>
  <si>
    <t xml:space="preserve">Substituição ou instalação de tubulação soldada, DN acima de 10" até 16" inclusive </t>
  </si>
  <si>
    <t>Substituição ou instalação de flanges e cap´s de tubulação soldados DN até 4" inclusive</t>
  </si>
  <si>
    <t>Substituição ou instalação de flanges e cap´s de tubulação soldados DN acima de 4" até 10" inclusive</t>
  </si>
  <si>
    <t>Substituição ou instalação de flanges e cap´s de tubulação soldados DN acima de 10" até 16" inclusive</t>
  </si>
  <si>
    <t>13.1</t>
  </si>
  <si>
    <t>13.2</t>
  </si>
  <si>
    <t>13.3</t>
  </si>
  <si>
    <t>Fabricação e instalação de BV’s e bocais em tetos DN acima de 6" até 20" (inclusive) em aço carbono</t>
  </si>
  <si>
    <t>Fabricação e instalação de BV’s e bocais em tetos DN acima de 20" em aço carbono</t>
  </si>
  <si>
    <t>13.7</t>
  </si>
  <si>
    <t>13.8</t>
  </si>
  <si>
    <t>Desmontagem de estruturas metálicas</t>
  </si>
  <si>
    <t>Revestimento com fitas plásticas conforme N-2238</t>
  </si>
  <si>
    <t>Limpeza de superfície de aço, com lixamento leve para ancoragem na repintura</t>
  </si>
  <si>
    <t xml:space="preserve">Limpeza de superfície com solvente </t>
  </si>
  <si>
    <t xml:space="preserve">Limpeza de superfície com ferramenta manual </t>
  </si>
  <si>
    <t xml:space="preserve">Limpeza de superfície com ferramenta mecânica </t>
  </si>
  <si>
    <t xml:space="preserve">Limpeza de superfície com jato abrasivo, grau Sa 2 </t>
  </si>
  <si>
    <t>diária</t>
  </si>
  <si>
    <t xml:space="preserve">Substituição de chapa de fundo </t>
  </si>
  <si>
    <t>10.3</t>
  </si>
  <si>
    <t>Pintura de superfície de tubulações e estruturas metalicas</t>
  </si>
  <si>
    <t>kg</t>
  </si>
  <si>
    <t xml:space="preserve">ITEM </t>
  </si>
  <si>
    <t>DESCRIÇÃO</t>
  </si>
  <si>
    <t>UNID.</t>
  </si>
  <si>
    <t>MANUTENÇÃO DE TANQUES DE ARMAZENAMENTO</t>
  </si>
  <si>
    <t>CONTRATO:</t>
  </si>
  <si>
    <t>PLANILHA DE PREÇOS PARA FORNECIMENTO DE MATERIAL</t>
  </si>
  <si>
    <t>OS: 003.06.01</t>
  </si>
  <si>
    <t>00001/2018</t>
  </si>
  <si>
    <t>DATA: 20/02/2018</t>
  </si>
  <si>
    <t>EQUIPAMENTO: TA-05-1304</t>
  </si>
  <si>
    <t>RESPONSAVEL: Antonio Carlos</t>
  </si>
  <si>
    <t>ITEM</t>
  </si>
  <si>
    <t>MATERIAL</t>
  </si>
  <si>
    <t>UNIDADE</t>
  </si>
  <si>
    <t>PREÇO UNITARIO</t>
  </si>
  <si>
    <t>QUANTIDADE</t>
  </si>
  <si>
    <t>PREÇO TOTAL</t>
  </si>
  <si>
    <t>FORNECIMENTO DE MATERIAL DE QUALQUER TIPO DE PERFIS, EM AÇO CARBONO, INCLUINDO O TRANSPORTE</t>
  </si>
  <si>
    <t>KG</t>
  </si>
  <si>
    <t>FORNECIMENTO DE CHAPAS FINA EM AÇO CARBONO ASTM A 283 GR C OU SIMILAR, COM ESPESSURA ATÉ 1/4"</t>
  </si>
  <si>
    <t>FORNECIMENTO DE CHAPAS GROSSA EM AÇO CARBONO ASTM A 283 GR C OU SIMILAR, COM ESPESSURA ACIMA DE 1/4"</t>
  </si>
  <si>
    <t>FORNECIMENTO DE CHAPAS FINA EM AÇO INOX AISI 304 C OU SIMILAR, COM ESPESSURA ATÉ 1/4"</t>
  </si>
  <si>
    <t>FORNECIMENTO DE CHAPAS GROSSA EM AÇO INOX AISI 304 OU SIMILAR, COM ESPESSURA ACIMA DE 1/4"</t>
  </si>
  <si>
    <t>FORNECIMENTO DE ACESSORIOS DE TUBULAÇÃO EM AÇO CARBONO QUALQUER DIAMETRO, EXCLUSO VALVULAS</t>
  </si>
  <si>
    <t>FORNECIMENTO DE TUBOS DE AÇO INOX AISI 304 COM DIAMETRO ATÉ 6"</t>
  </si>
  <si>
    <t>FORNECIMENTO DE TUBOS DE AÇO INOX AISI 304 COM DIAMETRO DE 6" A 14"</t>
  </si>
  <si>
    <t>FORNECIMENTO DE TUBOS DE AÇO INOX AISI 304 COM DIAMETRO ACIMA DE 14"</t>
  </si>
  <si>
    <t>FORNECIMENTO DE ACESSORIOS DE TUBULAÇÃO EM AÇO INOX AISI 304 QUALQUER DIAMETRO, EXCLUSO VALVULAS</t>
  </si>
  <si>
    <t>TOTAL DE MATERIAL</t>
  </si>
  <si>
    <t>Retirada e recolocação de instrumento tipo radar, fita termométrica e chave de nível após retorno de calibração</t>
  </si>
  <si>
    <t>Reparo por meio de chapa sobreposta  com espessura até 1/4" inclusive</t>
  </si>
  <si>
    <t>Instalação de suportes para tubulação e eletrodutos junto ao costado do tanque</t>
  </si>
  <si>
    <t>Pintura de uma unidade de identificação de TAG do tanque no costado</t>
  </si>
  <si>
    <t>Instalação de placa de identificação em inox do tanque</t>
  </si>
  <si>
    <t>diária/m3</t>
  </si>
  <si>
    <t>Instalação de lona retardante de chamas em volta do tanque</t>
  </si>
  <si>
    <t>1-Considerar chapa para tanques de aço carbono A36.</t>
  </si>
  <si>
    <t>2-Considerar toda a tubulação e acessórios conforme espec da Engenharia e não a tabela acima</t>
  </si>
  <si>
    <t>3-Entendemos que trata de faturamento direto, logo não se aplica a todos os materiais de aplicação necessários para as atividades de PPU</t>
  </si>
  <si>
    <t>Comentários Gerais:</t>
  </si>
  <si>
    <t>Impermeabilização de base de tanque conforme especificação de Engenharia da Ultracargo</t>
  </si>
  <si>
    <t>Abertura ou fechamento BV ou PL até 24"</t>
  </si>
  <si>
    <t>Substituição de chapas calandradas para costados com espessura entre 1/4" e 3/8" inclusive</t>
  </si>
  <si>
    <t>Remoção ou instalação de válvulas de pressão e vácuo, inertizadora e corta chamas DN até 4" inclusive</t>
  </si>
  <si>
    <t>Remoção ou instalação de válvulas de pressão e vácuo e corta chamas DN acima que 4" até 10" inclusive</t>
  </si>
  <si>
    <t>Fabricação e instalação de BV’s e bocais em costados DN acima de 20" - em aço carbono</t>
  </si>
  <si>
    <t>Instalação ou substituição de câmara de espuma MCS (9, 17, 33 e 55)</t>
  </si>
  <si>
    <t>Substituição/instalação de eletroduto aparente (inclui conduletes, suportes e cabos)</t>
  </si>
  <si>
    <t>Manutenção e/ou instalação do aterramento elétrico do tanque (incluir instalação de chapa no costado)</t>
  </si>
  <si>
    <t>Montagem de Andaime interno e externo (inclui projeto e ART)</t>
  </si>
  <si>
    <t>Desmontagem de Andaime interno e externo</t>
  </si>
  <si>
    <t>Máq. Carga 70 Ton. (incluso plano de rigging + ART)</t>
  </si>
  <si>
    <t>Caminhão Munck 30 ton.</t>
  </si>
  <si>
    <t>centena</t>
  </si>
  <si>
    <t>Remoção ou instalação de válvulas Rosqueadas até 4"</t>
  </si>
  <si>
    <t>FORNECIMENTO DE TUBOS DE AÇO CARBONO API 5L COM DIAMETRO ATÉ 6"</t>
  </si>
  <si>
    <t>FORNECIMENTO DE TUBOS DE AÇO CARBONO API 5L COM DIAMETRO DE 6" A 14"</t>
  </si>
  <si>
    <t>FORNECIMENTO DE TUBOS DE AÇO CARBONO API 5L COM DIAMETRO ACIMA DE 14"</t>
  </si>
  <si>
    <t>FORNECIMENTO DE TUBOS DE COBRE PARA TRAÇO DE VAPOR</t>
  </si>
  <si>
    <t>Instalação de piso tipo Grelha, galvanizado, Tipo Selmec ou similar</t>
  </si>
  <si>
    <t>1.1</t>
  </si>
  <si>
    <t>Proponente:</t>
  </si>
  <si>
    <t>PREÇO UNIT</t>
  </si>
  <si>
    <t>MÃO-DE-OBRA</t>
  </si>
  <si>
    <t>TOTAL</t>
  </si>
  <si>
    <t>QTDE</t>
  </si>
  <si>
    <t>Substituição de chapa anular</t>
  </si>
  <si>
    <t>Tratamento e recuperação de estacas/colunas/laje - sem substituição de Armaduras</t>
  </si>
  <si>
    <t>Execução de concreto estrutural FCK - 25 MPa</t>
  </si>
  <si>
    <t>Concreto armado FCK - 10 MPa, com tela telcon ou similar</t>
  </si>
  <si>
    <t>Substituição de chapas de fechamento para costados com espessura entre 1/4" e 3/8" inclusive</t>
  </si>
  <si>
    <t>un.</t>
  </si>
  <si>
    <t>1.8</t>
  </si>
  <si>
    <t>1.10</t>
  </si>
  <si>
    <t>2.1.1</t>
  </si>
  <si>
    <t>2.1.2</t>
  </si>
  <si>
    <t>2.2.2</t>
  </si>
  <si>
    <t>2.2.5</t>
  </si>
  <si>
    <t>2.2.7</t>
  </si>
  <si>
    <t>2.2.12</t>
  </si>
  <si>
    <t>2.3.1</t>
  </si>
  <si>
    <t>4.3</t>
  </si>
  <si>
    <t>5.2</t>
  </si>
  <si>
    <t>6.2</t>
  </si>
  <si>
    <t>9.12</t>
  </si>
  <si>
    <t>11.3</t>
  </si>
  <si>
    <t>1.12</t>
  </si>
  <si>
    <t>Fabricação e instalação de Estrutura Metálica pintadas, escadas, plataformas, guarda corpo, estruturas e suportes com perfis, chapas e tubos em aço carbono, (inclui a plataforma de acesso a camara de espuma)</t>
  </si>
  <si>
    <t>Instalar ou Substituir escotilha antifaiscante na conexão de amostragem do teto do tanque.</t>
  </si>
  <si>
    <t>Pintura de superfície externa do costado e teto junto ao tanque conforme padrão da Ultracargo, inclusive bocais</t>
  </si>
  <si>
    <t>Usinagem de Campo de ranhura dos Bocais</t>
  </si>
  <si>
    <t>Abertura ou fechamento de bocal em uso de costado até 14" inclusive</t>
  </si>
  <si>
    <t>Pintura de superfície de suportes e infraestrutura de elétrica e instrumentação</t>
  </si>
  <si>
    <t>Escavação Manual e Posterior Recomposição</t>
  </si>
  <si>
    <t>Desmontagem de Tubulação e/ou suportes</t>
  </si>
  <si>
    <t>Substituição ou Instalação de Suportes</t>
  </si>
  <si>
    <t>Substituição ou Remoção de Manometros</t>
  </si>
  <si>
    <t>OS - Ordem de Serviço</t>
  </si>
  <si>
    <t>Volume:</t>
  </si>
  <si>
    <t>2.000 m³</t>
  </si>
  <si>
    <t>Diam.:</t>
  </si>
  <si>
    <t>Altura:</t>
  </si>
  <si>
    <t>ESPECIALIDADE</t>
  </si>
  <si>
    <t>Item PPU</t>
  </si>
  <si>
    <t>Recomendação</t>
  </si>
  <si>
    <t>Qtde</t>
  </si>
  <si>
    <t>Preço Unit.</t>
  </si>
  <si>
    <t>Preço Total</t>
  </si>
  <si>
    <t>Civil</t>
  </si>
  <si>
    <t>Providenciar reparo do piso da bacia</t>
  </si>
  <si>
    <t>Caldeiraria</t>
  </si>
  <si>
    <t>Providenciar ajuste da plataforma de acesso a BV</t>
  </si>
  <si>
    <t>Pintura</t>
  </si>
  <si>
    <t>Providenciar reparo do anel de concreto</t>
  </si>
  <si>
    <t>Remover impermeabilização, reparar, pintar e impermeabilizar costado x chapa de apoio.</t>
  </si>
  <si>
    <t>Operação e Caldeiraria</t>
  </si>
  <si>
    <t>Verificar possível vazamento de produto pela válvula do coletor</t>
  </si>
  <si>
    <t>Providenciar tratamento superficial nos pontos onde se encontram com descascamento da pintura</t>
  </si>
  <si>
    <t>Substituição da passarela de acesso ao tanque TA-02-2001 ao TA-02-2002.</t>
  </si>
  <si>
    <t>Providenciar substituição dos estojos das conexões do costado</t>
  </si>
  <si>
    <t>Sanar processo corrosivo da porta de limpeza.</t>
  </si>
  <si>
    <t>Substituir junta de vedação e estojos da boca de visita e da porta de limpeza.</t>
  </si>
  <si>
    <t>Providenciar tratamento superficial do teto nos pontos onde apresentam danos localizados.</t>
  </si>
  <si>
    <t>Caldeiraria e Pintura</t>
  </si>
  <si>
    <t>Providenciar tratamento superficial e substituição dos estojos deteriorados nas conexões do teto</t>
  </si>
  <si>
    <t>Sanar processo corrosivo e substituir estojos da boca de visita do teto</t>
  </si>
  <si>
    <t>Sanar processo corrosivo no pescoço da tubulação da válvula de pressão e vácuo</t>
  </si>
  <si>
    <t>Realizar reparo nas regiões com corrosão dos guarda-corpos</t>
  </si>
  <si>
    <t>Sanar processo corrosivo e substituir estojos da válvula corta chamas</t>
  </si>
  <si>
    <t>Refazer totalmente a impermeabilização junto a chapa de apoio e o anel de concreto.</t>
  </si>
  <si>
    <t>Substituir chapa de apoio no lado leste em trecho de 3500mm e norte em trecho de 800mm conforme marcação no campo.</t>
  </si>
  <si>
    <t>Substituir chapas do fundo na região da porta de limpeza lado oeste e do dreno de fundo lado norte do tanque.</t>
  </si>
  <si>
    <t>Efetuar a pintura do TAG no lado nordeste do 5º anel do costado.</t>
  </si>
  <si>
    <t>Efetuar pintura geral da escada / plataforma de acesso a boca de visita lado leste e na passarela de interligação com o tanque TA- 02-2003.
Efetuar retoque de pintura no guarda corpo de acesso ao teto e conexões.</t>
  </si>
  <si>
    <t>Efetuar pintura geral nos eletrodutos,cantoneiras e grampos de fixação dos sistemas de medição e transmissão de nível.</t>
  </si>
  <si>
    <t>Efetuar pintura geral na válvula de alívio de pressão e vácuo e na válvula controladora de pressão.</t>
  </si>
  <si>
    <t>Reinstalar a escada / plataforma de acesso a boca de visita lado leste do tanque.</t>
  </si>
  <si>
    <t>Substituir as cantoneiras de fixação e a chapa de piso xadrez da plataforma de acesso a conexão 10, a chapa de piso xadrez da plataforma de acesso as conexões 11 e 12 e região inferior de 150mm de 22 balaustres do guarda corpo do teto identificados no campo.</t>
  </si>
  <si>
    <t>Substituir a região inferior do flange da conexão 1, porta de limpeza 24"x24", instalada no lado oeste do tanque.
Substituir o flange da conexão 8, alarme de nível 3", localizada no 10º anel lado oeste do tanque.</t>
  </si>
  <si>
    <t>Efetuar reparo do alvéolo isolado na geratriz inferior do pescoço da conexão 5, flangeada 8", localizada no lado noroeste do tanque.</t>
  </si>
  <si>
    <t xml:space="preserve">Substituir o pescoço da conexão 9 de 6", localizada no centro do tanque.
</t>
  </si>
  <si>
    <t>Substituir os 04 parafusos provisoriamente na conexão 12, medição e amostra 6", localizada no lado oeste do teto e instalar tampa articulada.</t>
  </si>
  <si>
    <t>Substituir a chapa de fixação do cabo de aterramento localizado no lado sul do tanque.</t>
  </si>
  <si>
    <t>Instalar a placa de identificação com os dados do tanque.</t>
  </si>
  <si>
    <t>Efetuar a substituição das chapas deformadas lado norte do teto do tanque.
OBS: Para a delimitação da quantidade de chapas e trecho a ser substituido é necessário a disponibilização de acesso por andaime para o mapeamento do teto com a liberação da SSMA, pois o acesso encontra-se interditado pela segurança</t>
  </si>
  <si>
    <t>Total OS</t>
  </si>
  <si>
    <t>Reparar degrau da escada de concreto - acesso a BV</t>
  </si>
  <si>
    <t>Efetuar retoque na pintura do Guarda-Corpo de acesso a BV do primeiro anel do costado</t>
  </si>
  <si>
    <t>Sanar Processo corrosivo da válvula do dique e drenar água acumulada 4"</t>
  </si>
  <si>
    <t>Substituir grade da canaleta que apresenta deformação.</t>
  </si>
  <si>
    <t>Reparar pintura dos flanges, estojos e tubulação do coletor.</t>
  </si>
  <si>
    <t>Reparar danos constatados no anel de concreto.</t>
  </si>
  <si>
    <t xml:space="preserve">Remover impermeabilização , realizar limpeza mecânica para remoção do óxido e avaliar processo corrosivo na margem da solda angular e chapa de apoio do primeiro anel. Após reparos reinstalar impermeabilização. </t>
  </si>
  <si>
    <t xml:space="preserve">Efetuar retoque da pintura nas conexões do costado e na válvula de bloqueio </t>
  </si>
  <si>
    <t xml:space="preserve">Executar limpeza e retoque de pintura e retoque de pintura na BV. </t>
  </si>
  <si>
    <t>Realizar usinagem de campo para sanar possivel vazamento pelas porcas na BV</t>
  </si>
  <si>
    <t xml:space="preserve">Sanar processo corrosivo e executar retoque na pintura  nas tubulações de nitrogenio e de combate a incêndio </t>
  </si>
  <si>
    <t>Executar retoque na pintura, sanar processo corrosivos nas chapas do costado</t>
  </si>
  <si>
    <t>Providenciar limpeza do teto , retoque na pintura e sanar processos corrosivos nas regiões indicadas no anexo 2.</t>
  </si>
  <si>
    <t>Sanar processo corrosivo das conexões do teto e instalar parafusos faltantes no bocal de amostragem</t>
  </si>
  <si>
    <t>Remover trecho de suporte do guarda-corpo do teto inutilizado e sanar processo corrosivo. Executar retoque nos guarda corpos e plataforma central do teto</t>
  </si>
  <si>
    <t>Substituir Trecho do guarda corpo na região do teto que apresentam perda de espessura severa e seção.</t>
  </si>
  <si>
    <t>Efetuar a substituição da Câmara de espuma do tanque.</t>
  </si>
  <si>
    <t>Substituir Flanges das conexões de N2 no Teto do tanque.</t>
  </si>
  <si>
    <t>Substituir trecho da Linha de N2 próximo ao 1° Anel do Costado de aproximadamente 3m, e trecho entre a válvula inertizadora e teto do tanque.</t>
  </si>
  <si>
    <t>Instalar chapas de apoio nas regiões de fixação do guarda corpo do teto e chapas de Piso.             Material: Aço Carbono/Esp 1/8" 150x150mm ou 100x100, de acordo com localização.</t>
  </si>
  <si>
    <t>Instalar escotilha antifaiscante na conexão de amostragem do teto do tanque.</t>
  </si>
  <si>
    <t>Instalar suporte tipo pedestal no teto do tanque para a fixação da tubulação de alívio de gases.</t>
  </si>
  <si>
    <t>Substituir tampa e flange da conexão do radar no teto do tanque.</t>
  </si>
  <si>
    <t>500 m³</t>
  </si>
  <si>
    <t>UN</t>
  </si>
  <si>
    <t>REPOR AS GRADES FALTANTES DAS CANALETAS</t>
  </si>
  <si>
    <t>EXECUTAR TRATAMENTO E PINTURA DA TUBULAÇÃO DE COMBATE A INCÊNDIO</t>
  </si>
  <si>
    <t>EXECUTAR LIMPEZA DO ANEL DE CONCRETO</t>
  </si>
  <si>
    <t>Civil e Pintura</t>
  </si>
  <si>
    <t>REMOVER IMPERMEABILIZAÇÃO, REALIZAR TRATAMENTO MECÂNICO E AVALIAR PROCESSO CORROSIVO NA MARGEM DA SOLDA ANGULAR E CHAPA DE APOIO DO PRIMEIRO ANEL</t>
  </si>
  <si>
    <t>EXECUTAR TRATAMENTO E PINTURA DO DRENO DE FUNDO</t>
  </si>
  <si>
    <t>EXECUTAR TRATAMENTO E PINTURA EM TODOS OS DEGRAUS DA ESCADA COM CORROSÃO</t>
  </si>
  <si>
    <t>EXECUTAR TRATAMENTO E PINTURA DA PLATAFORMA SUPERIOR</t>
  </si>
  <si>
    <t>EXECUTAR TRATAMENTO E PINTURA DA TAMPA DA CAMARA DE ESPUMA</t>
  </si>
  <si>
    <t>EXECUTAR TRATAMENTO E PINTURA DO GUARDA-CORPO</t>
  </si>
  <si>
    <t>EFETUAR TROCA DA CHAPA SUPERIOR, PARAFUSOS E PORCAS DA VÁLVULA CORTA CHAMA</t>
  </si>
  <si>
    <t xml:space="preserve">Efetuar a substituição de trecho da chapa do fundo na região do dreno de fundo de aprox 2,0x2,0m, e ou instalação de chapa sobreposta sobre a região do dreno.
 Material: ASTM A 283 Gr C/Esp: 3/8"              </t>
  </si>
  <si>
    <t>Substituir tubulação do dreno de fundo de 6", desde o fundo do tanque até trecho reto.                                   Material: A 106 Gr B sch 80/ aprox 2,0m/curva de 90º</t>
  </si>
  <si>
    <t>Efetuar a substituição dos degraus, 8, 9, 10, 11, 12, 18, 19, 21, 22 e 23 da escada helicoidal</t>
  </si>
  <si>
    <t>Efetuar a instalação de chapa sobreposta na região do 8º anel embaixo da Plataforma da escada hilicoidal, que apresenta corrosão</t>
  </si>
  <si>
    <t>Efetuar a substituição do guarda corpo e chapa de piso central da plataforma do teto.</t>
  </si>
  <si>
    <t>Executar o tratamento e pintura em pontos dispersos do costado do tanque.</t>
  </si>
  <si>
    <t>Executar a pintura dos eletrodutos no trecho junto a escada helicoidal.</t>
  </si>
  <si>
    <t>Substituir os suportes dos eletrodutos próximos aos degraus 19 e 27 da escada helicoidal.</t>
  </si>
  <si>
    <t>Efetuar a instalação da válvula de bloqueio da caixa de bacia de drenagem.</t>
  </si>
  <si>
    <t>Efetuar a recomposição do anel de concreto nos lados leste, sul e sudeste.</t>
  </si>
  <si>
    <t>Remover os eletrodutos em desuso junto a escada helicoidal.</t>
  </si>
  <si>
    <t>Efetuar pintura da câmara de espuma.</t>
  </si>
  <si>
    <t>Efetuar enchimento com solda nos alvéolos localizados no 2° e no 7° anéis do costado, conforme indicado no croqui do relatório 30.000268022/2016.</t>
  </si>
  <si>
    <t>Efetuar reparo com chapas sobrepostas nas chapas do 5°, 6° e 8° anéis do costado, conforme indicado no croqui do relatório 30.000268022/2016.</t>
  </si>
  <si>
    <t>Efetuar a substituição das chapas do teto e Bocais. 
Material: ASTM A-283 Gr C Esp 3/16", conforme especificação de projeto, porém avaliar a possibilidade de utilização de chaps de 1/4" para o teto novo;
Desenho nº: TEV-13.00.00
Esta RI substitui e cancela as RI's/SS's 270575, 270577, 270585 e 270586</t>
  </si>
  <si>
    <t>Efetuar a substituição do 1º Anel e bocais do costado.
Material: ASTM A-283 Gr C Esp 5/16",
Desenho nº: TEV-13.00.00
Esta RI substitui e cancela as RI's/SS's 270571 e 25020</t>
  </si>
  <si>
    <t>Efetuar enchimento com solda nos alvéolos localizados no 4° e no 7° anel do costado
(junto aos degraus 15, 16, 25 e 26), conforme croqui em Anexo e marcação em campo.
- Efetuar enchimento / recomposição da solda vertical do costado, abaixo do degrau 23 da escada helicoidal.
- Efetuar reparo com chapa sobreposta junto ao degrau 22 (6° anel), conforme croqui em anexo e marcação em campo.</t>
  </si>
  <si>
    <t>Substituir trecho da chapa do 5° anel, junto a escada helicoidal
Material: ASTM A-283 Gr C Esp 3/16", Dimensões: 1200x1300mm
Desenho nº: TEV-13.00.00
OBS: Conferir a s dimensões em campo</t>
  </si>
  <si>
    <t>Após a conclusão dos serviços de caldeiraria no 1º anel e chapa do fundo, aplicar a impermeabilização na extremidade da chapa do fundo do tanque.</t>
  </si>
  <si>
    <t>Efetuar a recomposição do anel de concreto nos lados leste, oeste e sul.</t>
  </si>
  <si>
    <t>PPU</t>
  </si>
  <si>
    <t>Material Necessario</t>
  </si>
  <si>
    <t>Substituir trecho de tubulação entre o suporte S-02 e a mureta I, conforme indicação em campo.</t>
  </si>
  <si>
    <t>01 curva 45°/ Ø8” / sch 40
01 tubo 500 mm / Ø8” / sch 40</t>
  </si>
  <si>
    <t>Efetuar retoque de pintura nos seguintes trechos:
- Tubulação, válvulas e flanges no trecho de interligação com o tanque até a mureta I;
- Nas juntas soldadas entre a mureta I e o muro CETRAN;
- Nos flanges e na válvula esfera Ø 3/4" junto ao CETRAN;
- Nos suportes S-01 e S-02.</t>
  </si>
  <si>
    <t>Instalar fita de proteção anticorrosiva (torofita) nos seguintes trechos:
Interface da tubulação com a mureta I e muro CETRAN.</t>
  </si>
  <si>
    <t>Substituir o vergalhão do suporte S-03.</t>
  </si>
  <si>
    <t>UN.</t>
  </si>
  <si>
    <t>Efetuar reparo na pintura nos pontos de descascamento nos componentes de aço carbono.</t>
  </si>
  <si>
    <t>Instrumentação</t>
  </si>
  <si>
    <t>Efetuar calibração nos indicadores de pressão (PI).</t>
  </si>
  <si>
    <t>Substituir curvas com deformação plástica (ovalização).
Obs: - Executar LP e EVS no bisel, raiz e acabamento para controle de qualidade das juntas.
(Trecho entre próximo ao suporte S-08 ao S-03)</t>
  </si>
  <si>
    <t>Material: - 4 Curvas raio longo 90° de Ø8” / sch 10s – Aço Inox 316L</t>
  </si>
  <si>
    <t>Substituir tubos com deformação plástica.
OBS: - Trecho de pipe rack de passagem rua do Lote.
          - Necessário conferir dimensional em campo, após montagem de andaime.
          - Executar LP e EVS no bisel, raiz e acabamento para controle de qualidade das juntas.
(Trecho entre próximo ao suporte S-08 ao S-03)</t>
  </si>
  <si>
    <t>Material: - Tubo de Ø8”/ sch 10s – Aço Inox 316L (aproximadamente 4,0 m)</t>
  </si>
  <si>
    <t>Após a substituição dos trechos ovalizados e danificados é necessário o reposicionamento da linha e instalação de abraçadeiras de inox nas regiões de suporte para fixar a linha.</t>
  </si>
  <si>
    <t>Efetuar substituição da curva, conforme dados abaixo: 
1 curva de 90° próxima do suporte S-37;</t>
  </si>
  <si>
    <t>Aço Inoxidável: 316L Ø8” – sch.10s.</t>
  </si>
  <si>
    <t>Substituir todos vergalhões dos suportes.</t>
  </si>
  <si>
    <t>Aço Carbono SAE 1020 - Ø¾”</t>
  </si>
  <si>
    <t>Instalar chapas de reforço (berço) na região de suporte, para evitar deformação da tubulação.</t>
  </si>
  <si>
    <t>Efetuar lavagem e limpeza geral na tubulação de 8" e acessórios.</t>
  </si>
  <si>
    <t xml:space="preserve">Efetuar pintura geral nos seguintes componentes da tubulação:
    - Par flangeado cego de 8" instalado a montante do suporte S-01. 
    - Pares flangeados de 8" instalados a jusante do suporte S-08. 
    - Válvula de bloqueio esfera  de 10" instalados a jusante do suporte S-10. 
</t>
  </si>
  <si>
    <t>Adequar o suporte S-08, eliminando o vão entre o suporte e a tubulação.</t>
  </si>
  <si>
    <t>Substituir o vergalhão dos suportes S-01 e S-07.</t>
  </si>
  <si>
    <t>Substituir o vergalhão e chapa base dos suportes S-02, S-04 e S-06.</t>
  </si>
  <si>
    <t>Substituir o vergalhão, chapa base e batentes dos suportes S-03 e S-05.</t>
  </si>
  <si>
    <t>Instalar chapa de reforço meia cana nos suportes S-01, S-02, S-03, S-04, S-05, S-06, S-07 e S-08.</t>
  </si>
  <si>
    <t xml:space="preserve">Efetuar pintura geral em todos os suportes da tubulação.       </t>
  </si>
  <si>
    <t>Instalar chapas de reforço meia cana em todos os suportes da tubulação.</t>
  </si>
  <si>
    <t>Efetuar retoque de pintura:
- Na válvula esfera Ø 8”, flanges soltos / cegos, localizados junto à manobra do lote 16;
- Todos os vergalhões e guias da tubulação.</t>
  </si>
  <si>
    <t>Efetuar decapagem química para a remoção de óxidos dos seguintes trechos:
- Entre os suportes S-02 e S-03 / S-03 e S-04 / S-05 e S-06.</t>
  </si>
  <si>
    <t>Reposicionar a tubulação e instalar guias nos suportes S-02 e S-04, impedindo o contato com a linha LP-07.</t>
  </si>
  <si>
    <t>Substituir todos os estojos do par flangeado a jusante da válvula esfera Ø8”, na manobra lote 16.</t>
  </si>
  <si>
    <t>Instalar chapas de reforço meia cana em todos os suportes da tubulação.
- Instalar vergalhões nos suportes S-05, S-07, S-08, S-09, S-10 e S-12.</t>
  </si>
  <si>
    <t>Efetuar retoque de pintura:
- Todos os vergalhões e guias da tubulação;
- No par flangeado Ø 8” a montante do suporte S-01.</t>
  </si>
  <si>
    <t>Efetuar decapagem química para a remoção de óxidos dos trechos:
- Entre os suportes S-02 e S-03/ S-03 e S-04 / S-04 e S-05 / S-05 e S-06/ S-08 e S-09 / S-10 e S-11.</t>
  </si>
  <si>
    <t>Substituir trecho de tubulação a montante do suporte S-01, conforme marcação em campo.
OBS.: Necessário o acompanhamento do inspetor de soldagem N1 durante todo o processo de
controle de qualidade das soldas.</t>
  </si>
  <si>
    <t>01 tubo 500mm/ Ø8” / sch. 10S</t>
  </si>
  <si>
    <t>Substituir todos os estojos do par flangeado Ø 8”a montante do suporte S-01</t>
  </si>
  <si>
    <t>Corrigir alinhamento da tubulação (defeito de fabricação na montagem) entre suportes S- 10 e S-11, conforme indicação em campo.</t>
  </si>
  <si>
    <t>Efetuar lavagem e limpeza geral na tubulação de 6" e 8" e acessórios.</t>
  </si>
  <si>
    <t xml:space="preserve">Efetuar pintura geral nos seguintes componentes da tubulação:
    - Pares flangeados de 6" e 8", parafusos e porcas, instalados junto ao CETRAN.
    - Válvulas de bloqueio esfera de 6" e 8" instaladas junto ao CETRAN.
</t>
  </si>
  <si>
    <t>Efetuar calibração e manutenção no indicador de pressão, escala de 0 a 10 Kgf/cm2 , instalado junto ao CETRAN.</t>
  </si>
  <si>
    <t>Instalar chapa meia cana junto aos suportes S-02 ao S-22.</t>
  </si>
  <si>
    <t>Efetuar pintura geral nos suportes S-01 ao S-22.</t>
  </si>
  <si>
    <t>Instalar fita de proteção mecânica e anticorrosiva (torofita) na tubulação de 8"  junto a passagem no muro do CETRAN.</t>
  </si>
  <si>
    <t xml:space="preserve">Efetuar pintura geral nos seguintes componentes da tubulação:
    - Pares flangeados de 6" e 8", instalados junto ao CETRAN.
    - Válvulas de bloqueio esfera de 11/2" e 6" instaladas junto ao CETRAN.
    - Válvulas de bloqueio esfera de 1/2" e 3/4" instaladas junto ao CETRAN.
    - Parafusos e porcas de fixação dos pares flangeados e válvulas instaladas junto ao CETRAN.
</t>
  </si>
  <si>
    <t>Efetuar calibração no indicador de pressão, escala de 0 a 15 Kgf/cm2,marca WIKA, instalado  junto ao CETRAN.</t>
  </si>
  <si>
    <t>Instalar bujão roscado na válvula de bloqueio esfera de 3/4" instalada no par flangeado cego de 8" junto ao CETRAN.</t>
  </si>
  <si>
    <t>Substituir/ instalar vergalhão e chapa base dos suportes: S-01, S02, S03, S04, S05, S06, S07, S08, S08A, S09, S13 e S14.</t>
  </si>
  <si>
    <t>Realizar pintura em todas nas conexões, acessórios e suportes</t>
  </si>
  <si>
    <t>1 valv. 8 flg</t>
  </si>
  <si>
    <t>Calibrar o indicador de pressão no CETRAN do LOTE-13</t>
  </si>
  <si>
    <t>Instalar chapa meia cana sobre todos os suportes</t>
  </si>
  <si>
    <t>Realizar decapagem na tubulação.</t>
  </si>
  <si>
    <t>Un.</t>
  </si>
  <si>
    <t>Tubo 500mm / ø2½”.</t>
  </si>
  <si>
    <t xml:space="preserve">2. Substituir dreno flangeado ø2”, instalado a montante do suporte S-20 na rua A. (trecho com corrosão atmosférica de intensidade média a severa). Isométrico folha 02. </t>
  </si>
  <si>
    <t>Tubo 250mm/ ø2”.</t>
  </si>
  <si>
    <t>Cap / ø4”.</t>
  </si>
  <si>
    <t xml:space="preserve">5. Substituir trecho da tubulação ø4” do canhão instalado na derivação a jusante do suporte S-67 da rua “B” entre os tanques TQ-2615 e TQ-2616 (trecho com corrosão atmosférica de intensidade média a severa). Isométrico folha 05. </t>
  </si>
  <si>
    <t>Tubo 1m / ø4”.</t>
  </si>
  <si>
    <t>6. Substituir trecho tubulação ø2½” da válvula angular do hidrante instalado na derivação a jusante do suporte S-65 da rua “B” entre os tanques TQ-2615 e TQ-2616  (trecho com corrosão atmosférica de intensidade média a severa). isométrico folha 05.</t>
  </si>
  <si>
    <t>Tubo 250mm / ø2½”.</t>
  </si>
  <si>
    <t xml:space="preserve">7. Substituir trecho da tubulação ø4” e o flange do canhão instalado na derivação a montante do suporte S-55 da rua “B” entre os tanques TQ-2613 e TQ-2614 (trecho com corrosão atmosférica de intensidade média a severa). Isométrico folha 05. </t>
  </si>
  <si>
    <t>Tubo 1,5m / ø4” e 01 flange 4”.</t>
  </si>
  <si>
    <t>8. Substituir trecho tubulação ø2½” da válvula angular do hidrante instalado na derivação a montante do suporte S-74 entre a rua “B” e rua “C” (trecho com furo). Isométrico folha 06.</t>
  </si>
  <si>
    <t xml:space="preserve">9. Substituir trecho da tubulação ø6” do canhão instalado na derivação a jusante do suporte S-112 da rua “E” (trecho com corrosão atmosférica de intensidade média a severa). Isométrico folha 08. </t>
  </si>
  <si>
    <t>Tubo 500mm / ø6”.</t>
  </si>
  <si>
    <t>10. Substituir trecho tubulação ø2½” da válvula angular do hidrante instalado na derivação a montante do suporte S-118 da rua “E” (trecho com corrosão atmosférica de intensidade média a severa). Isométrico folha 08.</t>
  </si>
  <si>
    <t>11. Substituir válvula de bloqueio gaveta ø4”, instalada junto ao canhão da derivação a montante do suporte S-55 da rua “B” entre os tanques TQ-2616 e TQ-2617 (corrosão atmosférica de intensidade média a severa no castelo da válvula). Isométrico folha 05.</t>
  </si>
  <si>
    <t>Válvula gaveta / ø4”.</t>
  </si>
  <si>
    <t xml:space="preserve">12. Substituir estojos e porcas do preme gaxeta válvula de bloqueio gaveta ø8”, instalada a jusante do suporte S-105 junto ao header das linhas de nebulização dos tanques da rua “E”. (corrosão atmosférica de intensidade média a severa). Isométrico folha 07. </t>
  </si>
  <si>
    <t>13. Instalar 01 estojo com porcas na válvula de bloqueio gaveta ø4”, instalada a jusante do suporte S-10A próximo a bomba jockey no lado leste do tanque R-2681. Isométrico folha 01.</t>
  </si>
  <si>
    <t>14. Efetuar escavação na interface do afloramento da tubulação ø12”, localizada entre a rua 1 e a rua “B” e comunicar inspeção para a avaliação da região. Isométrico folha 04.</t>
  </si>
  <si>
    <t>15. Efetuar manutenção geral das válvulas de bloqueio gaveta e esfera do sistema.</t>
  </si>
  <si>
    <t>16. Efetuar manutenção geral das válvulas angulares para engate de mangueira, com exceção das válvulas novas.</t>
  </si>
  <si>
    <t xml:space="preserve">17. Instalar fita de proteção mecânica e anticorrosiva nos seguintes locais:        - Interface de afloramento da tubulação junto ao solo da tubulação ø14”, derivação a jusante do suporte S-06 (Conferir isométrico folha 01) 
- Interface de afloramento da tubulação ø4” junto ao solo, hidrante próximo ao tanque R-2681 (Conferir isométrico folha 01).
- Interface de passagem da tubulação ø4” na laje, a jusante do suporte S-10 (Conferir isométrico folha 01).
- Interfaces de afloramento da tubulação ø6” junto ao solo, derivação a jusante do suporte S-37 (Conferir isométrico folha 03).
- Interfaces de afloramento da tubulação ø4” junto ao solo, derivação para canhão a montante do suporte S-55 (Conferir isométrico folha 05).
- Interface de afloramento da tubulação ø4” junto ao solo, derivação para hidrante a montante do suporte S-54 (Conferir isométrico folha 05).
- Interfaces de afloramento da tubulação ø4” junto ao solo, derivação para canhão a jusante do suporte S-67 (Conferir isométrico folha 05).
- Interfaces de afloramento da tubulação ø4” junto ao solo, derivação para hidrante a jusante do suporte S-67 (Conferir isométrico folha 05). 
- Interfaces de afloramento da tubulação ø6” junto ao solo e passagem pelo muro, derivação para canhão a jusante do suporte S-112 (Conferir isométrico folha 08).
- Interfaces de afloramento da tubulação ø4” junto ao solo e na passagem pelo muro, derivação para hidrante a montante do suporte S-118 (Conferir isométrico folha 08).
</t>
  </si>
  <si>
    <t>18. Efetuar calibração e manutenção no indicador de pressão instalado na tubulação de descarga da bomba jockey.</t>
  </si>
  <si>
    <t>19. Efetuar substituição da chapa base e vergalhão dos suportes S-10A e S-105 ao S-120.</t>
  </si>
  <si>
    <t>20. Efetuar substituição da chapa base, porcas e chumbadores dos suportes S-16 ao S-19, S-23, S-25 e S-27 ao S-37.</t>
  </si>
  <si>
    <t>21. Efetuar substituição do grampo ”U” para tubulação ø4” do suporte S-73.</t>
  </si>
  <si>
    <t>22. Efetuar pintura geral das tubulações, conexões e acessórios. (2. A pintura deverá atender a especificação de Engenharia n°EP-0001-
A4-7200-01P).</t>
  </si>
  <si>
    <t>Substituir trecho tubulação ø2½” da válvula angular do hidrante a oeste instalado junto ao suporte S-154A (trecho com corrosão atmosférica de intensidade média a severa). Isométrico folha 10.</t>
  </si>
  <si>
    <t>Tubo 300mm / ø2½”.</t>
  </si>
  <si>
    <t>Substituir trecho tubulação ø2½” da válvula angular do hidrante a leste instalado a jusante do suporte S-167 localizado na rua “E” (trecho com corrosão atmosférica de intensidade média a severa). Isométrico folha 12.</t>
  </si>
  <si>
    <t>Substituir niples, tê e válvulas esfera ø½” da árvore do PI instalado a montante do suporte S-176 localizado na rua “3” (trecho com corrosão atmosférica de intensidade média a severa). isométrico folha 13.</t>
  </si>
  <si>
    <t>Tubo 400mm / ø½”</t>
  </si>
  <si>
    <t>Substituir trecho tubulação ø2½” da válvula angular do hidrante instalado a montante do suporte S-206 localizado na rua “3” conforme marcação no local (trecho com corrosão atmosférica de intensidade média a severa). Isométrico folha 15.</t>
  </si>
  <si>
    <t xml:space="preserve">Substituir par flangeado ø12” da derivação a montante do suporte S-223 (flanges com corrosão atmosférica de intensidade média a severa). Isométrico folha 16. </t>
  </si>
  <si>
    <t>02 flanges / ø12”.</t>
  </si>
  <si>
    <t>Substituir a válvula de bloqueio globo ø2” instalada na derivação ø12” a montante do suporte S-223 localizada na rua “3” (válvula com corrosão atmosférica de intensidade média a severa). Isométrico folha 16.</t>
  </si>
  <si>
    <t>01 válvula globo / ø2”.</t>
  </si>
  <si>
    <t>Apoio</t>
  </si>
  <si>
    <t>Remover tronco da arvore encostado na tubulação entre os suportes S-246 e S-247. Isométrico folha 17.</t>
  </si>
  <si>
    <t>Substituir trecho tubulação ø12” a jusante do suporte S-245 conforme marcação no local (trecho com reparo de solda provisório). Isométrico folha 17.</t>
  </si>
  <si>
    <t>Tubo 500mm / ø12”.</t>
  </si>
  <si>
    <t>Substituir trechos das tubulações de ø2½” da válvula angular do hidrante instalado a montante do suporte S-242 localizado na rua “1” conforme marcação no local (trecho com corrosão atmosférica de intensidade média a severa). isométrico folha 17.</t>
  </si>
  <si>
    <t>Substituir trecho tubulação ø2½” das 04 válvulas angulares dos hidrantes instalados a jusante do suporte S-235 localizado na rua “G” (trecho com corrosão atmosférica de intensidade média a severa). isométrico folha 17.</t>
  </si>
  <si>
    <t>Tubo 1200mm / ø2½”.</t>
  </si>
  <si>
    <t>Remover vergalhão soldado na tubulação junto ao suporte S-254. Isométrico folha 18.</t>
  </si>
  <si>
    <t>Remover dispositivo remanescente de soldagem na tubulação junto ao suporte S-253. Isométrico folha 18.</t>
  </si>
  <si>
    <t xml:space="preserve"> Substituir trecho tubulação ø4” derivação para canhão em frente ao TQ-2642 localizado na rua “4” (trecho com corrosão atmosférica de intensidade média a severa). Isométrico folha 20.</t>
  </si>
  <si>
    <t>Tubo 1500mm / ø4”.</t>
  </si>
  <si>
    <t>Substituir trecho tubulação ø4” derivação para canhão em frente a área sinistrada localizado na rua “4” (trecho com corrosão atmosférica de intensidade média a severa). Isométrico folha 21.</t>
  </si>
  <si>
    <t>Substituir trecho a jusante do suporte S-270 e curva da tubulação ø4” a montante do suporte S-269, derivação em frente ao tanque TQ-2628 para árvore de hidrantes localizado na rua “A” conforme marcação no local (trecho com amassamento acentuado e corrosão atmosférica de intensidade média). Isométrico folha 21.</t>
  </si>
  <si>
    <t xml:space="preserve">Tubo 22m / ø4”.
01 Curva 90° / ø4”.
</t>
  </si>
  <si>
    <t>Substituir trechos das tubulações de ø2½” das 02 válvulas angulares dos hidrantes instalados a jusante do suporte S-273 localizado na rua “A” (trecho com corrosão atmosférica de intensidade média a severa). Isométrico folha 21.</t>
  </si>
  <si>
    <t>Tubo 600mm / ø2½”.</t>
  </si>
  <si>
    <t>Efetuar escavação no trecho de afloramento da tubulação ø14” lado sul, localizado em frente ao tanque TQ-2628 na rua “3”, para definir a substituição do trecho desalinhado. Isométrico folha 22.</t>
  </si>
  <si>
    <t xml:space="preserve"> Instalar válvula de bloqueio gaveta ø14” no trecho de afloramento da tubulação, localizada em frente ao tanque TQ-2628 na rua “3” após escavação e correção do trecho com desalinhamento e se necessário substituir o trecho de tubulação desalinhado. Isométrico folha 22.</t>
  </si>
  <si>
    <t xml:space="preserve"> Instalar fita de proteção mecânica e anticorrosiva nos seguintes locais:
- Interface de afloramento da tubulação ø12” junto ao solo, a jusante do suporte S-167 localizada na rua “E” (Conferir isométrico folha 12) 
- Interface de afloramento da tubulação ø4” junto ao solo da árvore de hidrante a jusante do suporte S-167 localizada na rua “E” (Conferir isométrico folha 12).
- Interface de afloramento da tubulação ø4” junto ao solo, derivação para canhão a jusante do suporte S-167 localizada na rua “E” (Conferir isométrico folha 12).
- Interfaces de afloramento das tubulações ø10” e ø12” junto ao solo, a montante do suporte S-188 localizada na rua “3” (Conferir isométrico folha 13) (foto 22)
- Interface de afloramento da tubulação ø4” junto ao solo, derivação para canhão a jusante do suporte S-184 localizada na rua “C” (Conferir isométrico folha 14).
- Interface de afloramento da tubulação ø4” junto ao solo da árvore de hidrante a jusante do suporte S-185 localizada na rua “C” (Conferir isométrico folha 14).
- Interface de afloramento da tubulação ø4” junto ao solo para cap localizado na rua “F” em frente ao tanque TQ-2632(Conferir isométrico folha 15).
- Interfaces de afloramento da tubulação ø4” junto ao solo, derivação para canhão a montante do suporte S-241 localizada na rua “1” (Conferir isométrico folha 17).
- Interfaces de afloramento da tubulação ø4” junto ao solo, derivação para canhão a montante do suporte S-255 localizada na rua “1” (Conferir isométrico folha 18).
- Interfaces de afloramento da tubulação ø12” junto ao solo, a montante do suporte S-250 e a jusante do suporte S-249 localizada na rua “1” (Conferir isométrico folha 18)
- Interface de afloramento da tubulação ø4” junto ao solo da árvore de hidrante localizado na rua “F” em frente ao tanque TQ-2636 (Conferir isométrico folha 20).
- Interface de afloramento da tubulação ø4” junto ao solo para cap localizado na rua “F” em frente ao tanque TQ-2633(Conferir isométrico folha 20).
</t>
  </si>
  <si>
    <t>Efetuar calibração e manutenção no indicador de pressão instalado a jusante do suporte S-170 próximo ao vaso de LGE 2605 e no indicador de pressão instalado a montante do suporte S-176.</t>
  </si>
  <si>
    <t>Efetuar substituição da chapa base e vergalhão do suporte S-240.</t>
  </si>
  <si>
    <t>Efetuar substituição dos suportes S-269 a S-273.</t>
  </si>
  <si>
    <t xml:space="preserve">  Instalar fita de proteção mecânica e anticorrosiva nos seguintes locais:
Interface de afloramento da tubulação ø4” junto ao solo da árvore de hidrante localizado na rua “4” em frente ao tanque TQ-2642 (Conferir isométrico folha 20).
- Interface de afloramento da tubulação ø4” junto ao solo da árvore de hidrante localizado na rua “4” em frente a área sinistrada (Conferir isométrico folha 21).
- Interface de afloramento da tubulação ø4” junto ao solo, derivação para canhão localizada na rua “4” em frente a área sinistrada (Conferir isométrico folha 21).
- Interfaces de afloramento da tubulação ø14” junto ao solo, localizada na rua “A” em frente ao tanque TQ-2628 (Conferir isométrico folha 22) (foto 23)
- Interfaces de afloramento da tubulação ø14” junto ao solo, localizada na rua “3” em frente ao tanque TQ-2628 (Conferir isométrico folha 22)
- Interface de afloramento da tubulação ø12” junto ao solo, localizada na rua “3” em frente a área sinistrada na derivação para pipe rack (Conferir isométrico folha 22)</t>
  </si>
  <si>
    <t>Substituir as 02 válvulas de bloqueio gaveta ø8” instaladas no trecho de afloramento da tubulação, localizada em frente ao tanque TQ-2633 na rua “4”. (válvulas com corrosão atmosférica de intensidade média a severa). Conferir isométrico folha 24.</t>
  </si>
  <si>
    <t>02 válvulas gaveta / ø8”.</t>
  </si>
  <si>
    <t>Substituir os flanges 8” inferiores de ligação com as 02 válvulas de bloqueio gaveta no trecho de afloramento da tubulação, localizada em frente ao tanque TQ-2633 na rua “4”. (flanges com corrosão atmosférica de intensidade média a severa). Conferir isométrico folha 24.</t>
  </si>
  <si>
    <t>02 flanges pescoço / 8”.</t>
  </si>
  <si>
    <t>Substituir os elementos de fixação das 07 válvulas gaveta ø8” instaladas no trecho de afloramento da tubulação, localizada em frente ao tanque TQ-2643 na rua “4”. (parafusos e porcas com corrosão atmosférica de intensidade média a severa). Conferir isométrico folha 24.</t>
  </si>
  <si>
    <t>Substituir trecho tubulação ø2½” da válvula angular do hidrante instalado a jusante do suporte S-300 localizado na área de containeres das contratadas (trecho com corrosão atmosférica de intensidade média a severa). Conferir isométrico folha 26.</t>
  </si>
  <si>
    <t>Instalar 03 suportes no trecho da tubulação entre os suportes S-293 e S-294 localizado próximo ao estacionamento junto ao muro lado sul. (trecho +- 30 metros sem suportação). Conferir isométrico folhas 24 e 25.</t>
  </si>
  <si>
    <t>Pintura e civil</t>
  </si>
  <si>
    <t xml:space="preserve">Instalar fita de proteção mecânica e anticorrosiva nos seguintes locais:
- Interface de afloramento da tubulação ø8” junto ao solo, a montante do suporte S-289 localizada na rua “4” próximo ao vaso de LGE - 2603 (Conferir isométrico folha 24) 
- Interfaces de afloramento das tubulações ø8” do trecho de afloramento da tubulação, localizada em frente ao tanque TQ-2633 na rua “4”. (Conferir isométrico folha 24).
- Interface de afloramento da tubulação ø4” junto ao solo, árvore de hidrantes localizada próximo ao estacionamento. (Conferir isométrico folha 26).
- Interface de afloramento da tubulação ø4” junto ao solo, árvore de hidrantes localizada em frente ao tanque TQ-2637 na rua “4”. (Conferir isométrico folha 25).
- Interface de afloramento da tubulação ø4” junto ao solo, canhão localizado próximo as plataformas de carregamento na rua “G”. Conferir isométrico folha 25
</t>
  </si>
  <si>
    <t>Efetuar calibração e manutenção no indicador de pressão instalado a jusante do suporte S-289 próximo ao vaso de LGE-2603 e no indicador de pressão instalado junto a arvore do hidrante em frente ao almoxarifado na área administrativa. Conferir isométrico folhas 24 e 26.</t>
  </si>
  <si>
    <t>Substituir trecho tubulação ø12” junto ao suporte S-274, pipe rack em frente a área sinistrada na rua “3” (trecho com amassamento acentuado no tê e na tubulação). Conferir isométrico folha 22.</t>
  </si>
  <si>
    <t xml:space="preserve">Tubo 2,5m / ø12”.
01 Tê Redução ø10”x ø12”.
</t>
  </si>
  <si>
    <t xml:space="preserve"> Remover os 02 vent’s com duplo bloqueio instalados entre os suportes S-08 e S-11 e instalar plug roscado ¾”. Conferir isométrico folha 01.</t>
  </si>
  <si>
    <t>Remover calço metálico e Instalar vergalhão no suporte S-43. Conferir isométrico folha 04.</t>
  </si>
  <si>
    <t>Remover calço de madeira e Instalar vergalhão no suporte S-161. Conferir isométrico folha 11.</t>
  </si>
  <si>
    <t>Instalar vergalhão e remover dispositivos provisórios de montagem junto ao suporte      S-167. Conferir isométrico folha 11.</t>
  </si>
  <si>
    <t>Efetuar manutenção geral da válvula de bloqueio gaveta 10” instalada a jusante do suporte S-42 (vazamento pelo preme gaxeta). Conferir isométrico folha 04.</t>
  </si>
  <si>
    <t>Substituir o suporte metálico S-278 (suporte com corrosão atmosférica intensidade média a severa). Conferir isométrico folha 22.</t>
  </si>
  <si>
    <t>Substituir trecho tubulação ø12”, curva ø12” e o dreno flangeado ø2”, localizado a montante do suporte S-110 na trincheira da rua “C” (trecho, curva e dreno com corrosão atmosférica de intensidade média a severa).Conferir isométrico folha 08.</t>
  </si>
  <si>
    <t xml:space="preserve"> Tubo 500mm / ø12”.
 01 curva 90° / ø12”.
 Tubo 150mm / ø2”.
 01 curva 90° / ø2”.
 01 flange de pescoço / 2”.
 01 flange cego / 2”.
</t>
  </si>
  <si>
    <t>Substituir trecho tubulação ø12” a partir do tê a jusante do suporte S-113 até a redução  ø10”x ø12” a jusante do suporte S-118 (trecho com corrosão atmosférica de intensidade média a severa na geratriz inferior). Conferir isométrico folha 08.</t>
  </si>
  <si>
    <t xml:space="preserve">Tubo 32m / ø12”.
 - 01 tê / ø12”.
 - 01 redução concêntrica / ø10”x ø12”.
</t>
  </si>
  <si>
    <t>Substituir trecho tubulação ø10” e a curva ø10” localizado a jusante do suporte S-183 (trecho e curva com corrosão atmosférica de intensidade média a severa). Conferir isométrico folha 14.</t>
  </si>
  <si>
    <t xml:space="preserve">Tubo 300mm / ø10”.
01 curva 90° / ø10”.                  
</t>
  </si>
  <si>
    <t xml:space="preserve"> Substituir trecho tubulação ø6” e   ø12” a partir do tê de derivação ø12” até curva inferior ø6” a montante do suporte S-168 e o dreno flangeado ø2”, localizado na trincheira da rua “2” (trecho e dreno com corrosão atmosférica de intensidade média a severa). Conferir isométrico folha 12.</t>
  </si>
  <si>
    <t xml:space="preserve">Tubo 700mm / ø12”.
01 redução excêntrica / ø6”x ø12”.
Tubo 3m / ø6”.
Tubo 150mm / ø2”.
 01 curva 90° / ø2”.
 01 flange de pescoço / 2”.
 01 flange cego / 2”.
</t>
  </si>
  <si>
    <t xml:space="preserve"> Substituir trecho tubulação ø8” a partir da curva inferior a montante do suporte 
S-171 (trecho com corrosão atmosférica de intensidade média a severa). Conferir isométrico folha 12. 
</t>
  </si>
  <si>
    <t>Tubo 3m / ø8”.</t>
  </si>
  <si>
    <t xml:space="preserve">Instalar fita de proteção mecânica e anticorrosiva na Interface de afloramento da tubulação ø12” junto ao muro da trincheira rua “C”, a montante do suporte S-184.  Conferir isométrico folha 14. </t>
  </si>
  <si>
    <t xml:space="preserve"> Efetuar substituição da chapa base e vergalhão dos suportes S-184, S-185, S-186 e S-187 (suportes com corrosão atmosférica de intensidade média a severa)</t>
  </si>
  <si>
    <t>Efetuar substituição dos suportes metálicos S-168A, S-168B, S-168C, S-173, S-174, S-178, S-179, S-180, S-181, S-181A, S-182 e S-183 (suportes com corrosão atmosférica de intensidade média a severa)</t>
  </si>
  <si>
    <t>Recomendação / Atividade</t>
  </si>
  <si>
    <t>Substituição e ou Reposição de grade de canaleta no Dique</t>
  </si>
  <si>
    <t>Pintura de superfície externa do costado e teto junto ao tanque, inclusive bocais</t>
  </si>
  <si>
    <t>Instalar placa de identificação no costado em local de fácil visualização.</t>
  </si>
  <si>
    <t>mec</t>
  </si>
  <si>
    <t>EQUIPAMENTOS DE APOIO</t>
  </si>
  <si>
    <t>Mobilização e Desmbilização do Equipamento acima</t>
  </si>
  <si>
    <t>vb</t>
  </si>
  <si>
    <t>Locação de Andaime interno e externo</t>
  </si>
  <si>
    <t>EQUIP E APOIO</t>
  </si>
  <si>
    <r>
      <t>1.</t>
    </r>
    <r>
      <rPr>
        <b/>
        <sz val="10"/>
        <color rgb="FF000000"/>
        <rFont val="Arial"/>
        <family val="2"/>
      </rPr>
      <t> </t>
    </r>
    <r>
      <rPr>
        <b/>
        <sz val="10"/>
        <color theme="1"/>
        <rFont val="Arial"/>
        <family val="2"/>
      </rPr>
      <t>Substituir trecho tubulação ø2½” das 02 válvulas angulares do hidrante instalado próximo ao tanque R-2681 (trecho com corrosão atmosférica de intensidade média a severa). Isométrico folha 01.</t>
    </r>
  </si>
  <si>
    <t xml:space="preserve">4. Substituir cap da tubulação ø4” do hidrante instalado a montante do suporte S-37B na rua 1 (trecho com corrosão atmosférica de intensidade média a severa). Isométrico folha 04. </t>
  </si>
  <si>
    <t xml:space="preserve">Efetuar a substituição da extremidade da chapa do fundo próximo a região do costado do tanque em 100% da periferia do tanque  Material: ASTM A 283 Gr C/Esp: 5/16"              </t>
  </si>
  <si>
    <t>m2/mês</t>
  </si>
  <si>
    <t/>
  </si>
  <si>
    <t xml:space="preserve">Fabricação e instalação de BV’s e bocais em tetos DN até 6" (inclusive) em aço carbono </t>
  </si>
  <si>
    <t xml:space="preserve">Tanque </t>
  </si>
  <si>
    <t>6.8</t>
  </si>
  <si>
    <t>8.6</t>
  </si>
  <si>
    <t>8.20</t>
  </si>
  <si>
    <t>8.21</t>
  </si>
  <si>
    <t>11.9</t>
  </si>
  <si>
    <t>13.20</t>
  </si>
  <si>
    <t>7.1.2</t>
  </si>
  <si>
    <t>9.6</t>
  </si>
  <si>
    <t>2.1</t>
  </si>
  <si>
    <t>2.2</t>
  </si>
  <si>
    <t>1.2</t>
  </si>
  <si>
    <t xml:space="preserve">       PLANILHA DE PREÇO UNITÁRIO CONTRATO GUARDA-CHUVA DE ISOLAMENTO TÉRMICO (ARATU)</t>
  </si>
  <si>
    <t>1.3</t>
  </si>
  <si>
    <t>1.4</t>
  </si>
  <si>
    <t>1.1.1</t>
  </si>
  <si>
    <t>1.1.2</t>
  </si>
  <si>
    <t>1.2.1</t>
  </si>
  <si>
    <t>1.2.2</t>
  </si>
  <si>
    <t>1.3.1</t>
  </si>
  <si>
    <t>1.3.2</t>
  </si>
  <si>
    <t>1.4.1</t>
  </si>
  <si>
    <t>1.4.2</t>
  </si>
  <si>
    <t>1.5</t>
  </si>
  <si>
    <t>1.5.1</t>
  </si>
  <si>
    <t>1.5.2</t>
  </si>
  <si>
    <t>1.6</t>
  </si>
  <si>
    <t>1.6.1</t>
  </si>
  <si>
    <t>1.6.2</t>
  </si>
  <si>
    <t>1.7</t>
  </si>
  <si>
    <t>1.7.1</t>
  </si>
  <si>
    <t>1.7.2</t>
  </si>
  <si>
    <t>1.8.1</t>
  </si>
  <si>
    <t>1.8.2</t>
  </si>
  <si>
    <t>1.9</t>
  </si>
  <si>
    <t>2.3</t>
  </si>
  <si>
    <t>2.3.2</t>
  </si>
  <si>
    <t>2.4</t>
  </si>
  <si>
    <t>2.4.1</t>
  </si>
  <si>
    <t>2.4.2</t>
  </si>
  <si>
    <t>1.9.1</t>
  </si>
  <si>
    <t>1.9.2</t>
  </si>
  <si>
    <t>1.10.1</t>
  </si>
  <si>
    <t>1.10.2</t>
  </si>
  <si>
    <t>2.5</t>
  </si>
  <si>
    <t>2.5.1</t>
  </si>
  <si>
    <t>2.5.2</t>
  </si>
  <si>
    <t>2.2.1</t>
  </si>
  <si>
    <t>1.11</t>
  </si>
  <si>
    <t>1.11.1</t>
  </si>
  <si>
    <t>1.11.2</t>
  </si>
  <si>
    <t>2.6</t>
  </si>
  <si>
    <t>2.6.1</t>
  </si>
  <si>
    <t>2.6.2</t>
  </si>
  <si>
    <t>2.7</t>
  </si>
  <si>
    <t>2.7.1</t>
  </si>
  <si>
    <t>2.7.2</t>
  </si>
  <si>
    <t>3.1</t>
  </si>
  <si>
    <t>3.1.1</t>
  </si>
  <si>
    <t>3.1.2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</si>
  <si>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</si>
  <si>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</si>
  <si>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</si>
  <si>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</si>
  <si>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</si>
  <si>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</si>
  <si>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</si>
  <si>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</si>
  <si>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</si>
  <si>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</si>
  <si>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</si>
  <si>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</si>
  <si>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</si>
  <si>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</si>
  <si>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</si>
  <si>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4.1</t>
  </si>
  <si>
    <t>4.1.1</t>
  </si>
  <si>
    <t>4.1.2</t>
  </si>
  <si>
    <t>4.2</t>
  </si>
  <si>
    <t>5.1</t>
  </si>
  <si>
    <t>6.1</t>
  </si>
  <si>
    <t>6.1.1</t>
  </si>
  <si>
    <t>6.1.2</t>
  </si>
  <si>
    <t>6.2.1</t>
  </si>
  <si>
    <t>6.2.2</t>
  </si>
  <si>
    <t>7.1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</si>
  <si>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</si>
  <si>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</si>
  <si>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</si>
  <si>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</si>
  <si>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</si>
  <si>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</si>
  <si>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</si>
  <si>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</si>
  <si>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</si>
  <si>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</si>
  <si>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</si>
  <si>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38mm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</si>
  <si>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</si>
  <si>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63mm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</si>
  <si>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</si>
  <si>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</si>
  <si>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38mm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</si>
  <si>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</si>
  <si>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63mm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</si>
  <si>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</si>
  <si>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</si>
  <si>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</si>
  <si>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</si>
  <si>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</si>
  <si>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</si>
  <si>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</si>
  <si>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90mm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</si>
  <si>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</si>
  <si>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115mm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</si>
  <si>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</si>
  <si>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</si>
  <si>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</si>
  <si>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</si>
  <si>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</si>
  <si>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</si>
  <si>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</si>
  <si>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</si>
  <si>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80mm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</si>
  <si>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90mm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</si>
  <si>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</si>
  <si>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</si>
  <si>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</si>
  <si>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</si>
  <si>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</si>
  <si>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80mm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</si>
  <si>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Tubulações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</si>
  <si>
    <t>SERVIÇOS EM TUBULAÇÕES</t>
  </si>
  <si>
    <t>SERVIÇOS EM EQUIPAMENTOS - ISOLAMENTO FRIO</t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</si>
  <si>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</si>
  <si>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</si>
  <si>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</si>
  <si>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</si>
  <si>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</si>
  <si>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90mm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</si>
  <si>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</si>
  <si>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115mm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</si>
  <si>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</si>
  <si>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</si>
  <si>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</si>
  <si>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160mm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</si>
  <si>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POLIURETANO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INJ.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170mm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</si>
  <si>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</si>
  <si>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40mm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</si>
  <si>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</si>
  <si>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POLISOCIANURATO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</si>
  <si>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Manta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Armaflex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</si>
  <si>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</si>
  <si>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</si>
  <si>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</si>
  <si>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80mm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</si>
  <si>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90mm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</si>
  <si>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FOAM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GLASS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</si>
  <si>
    <t>SERVIÇOS EM EQUIPAMENTOS - ISOLAMENTO QUENTE</t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</si>
  <si>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</si>
  <si>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38mm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</si>
  <si>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</si>
  <si>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63mm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</si>
  <si>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SILICATO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CÁLCIO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</si>
  <si>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38mm</t>
    </r>
    <r>
      <rPr>
        <sz val="10"/>
        <rFont val="Times New Roman"/>
        <family val="1"/>
      </rPr>
      <t xml:space="preserve"> </t>
    </r>
    <r>
      <rPr>
        <sz val="10"/>
        <color rgb="FF00AF50"/>
        <rFont val="Bookman Old Style"/>
        <family val="1"/>
      </rPr>
      <t>(PAINEL)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</si>
  <si>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(PAINEL)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</si>
  <si>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63mm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(PAINEL)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</si>
  <si>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(PAINEL)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</si>
  <si>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(PAINEL)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</si>
  <si>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FIBRA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CERAMICA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</si>
  <si>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FIBRA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CERAMICA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38mm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</si>
  <si>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FIBRA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CERAMICA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</si>
  <si>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MANTA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</si>
  <si>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MANTA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</si>
  <si>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MANTA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</si>
  <si>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ALMOF.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</si>
  <si>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Equipamentos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ALMOF.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LÃ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ROCHA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75mm</t>
    </r>
  </si>
  <si>
    <t>SERVIÇOS COM AEROGEL (TUBULAÇÃOES E EQUIPAMENTOS)</t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</si>
  <si>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quente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AEROGEL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</si>
  <si>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quente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AEROGEL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</si>
  <si>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frio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AEROGEL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5mm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</si>
  <si>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frio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AEROGEL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10mm</t>
    </r>
  </si>
  <si>
    <t>SUPORTE EM POLIISOCIANURATO PARA TUBULAÇÕES EM ALTA DESNIDADE</t>
  </si>
  <si>
    <t>Fornecimento de Suporte de Alta Densidade (350kg/m³) - Poliisocianurato</t>
  </si>
  <si>
    <t>SERVIÇO DE PROTEÇÃO MECÃNICA EM EQUIPAMENTOS E TUBULAÇOES</t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</si>
  <si>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Proteção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Mecânica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Alumínio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</si>
  <si>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Proteção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Mecânica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Alumínio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Corrugado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</si>
  <si>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Proteção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Mecânica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Galvalume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</si>
  <si>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Proteção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Mecânica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Chapa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Galvanizada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</si>
  <si>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Proteção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Mecânica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Chapa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Plástica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</si>
  <si>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Proteção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Mecânica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-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Grade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alumínio</t>
    </r>
  </si>
  <si>
    <t>FIREPROOF</t>
  </si>
  <si>
    <t>Serviço de aplicação de armamassa contra fogo em equipamentos</t>
  </si>
  <si>
    <t>SERVIÇOS DE APOIO TÉCNICO DE CAMPO</t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</si>
  <si>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Encarregado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</si>
  <si>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Funilaria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</si>
  <si>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Isolamento</t>
    </r>
  </si>
  <si>
    <r>
      <rPr>
        <sz val="10"/>
        <rFont val="Bookman Old Style"/>
        <family val="1"/>
      </rPr>
      <t>Serviço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Refratário</t>
    </r>
  </si>
  <si>
    <r>
      <rPr>
        <b/>
        <sz val="10"/>
        <color rgb="FF595959"/>
        <rFont val="Bookman Old Style"/>
        <family val="1"/>
      </rPr>
      <t xml:space="preserve">NOTAS:
</t>
    </r>
    <r>
      <rPr>
        <sz val="10"/>
        <color rgb="FF595959"/>
        <rFont val="Bookman Old Style"/>
        <family val="1"/>
      </rPr>
      <t>-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O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Cálculo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da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área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de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Isolamento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será</t>
    </r>
    <r>
      <rPr>
        <sz val="10"/>
        <color rgb="FF595959"/>
        <rFont val="Times New Roman"/>
        <family val="1"/>
      </rPr>
      <t xml:space="preserve"> </t>
    </r>
    <r>
      <rPr>
        <sz val="10"/>
        <color rgb="FF595959"/>
        <rFont val="Bookman Old Style"/>
        <family val="1"/>
      </rPr>
      <t>conforme</t>
    </r>
  </si>
  <si>
    <t>Serviços em Regime Especial de Trabalho</t>
  </si>
  <si>
    <r>
      <rPr>
        <sz val="10"/>
        <rFont val="Bookman Old Style"/>
        <family val="1"/>
      </rPr>
      <t>Serviços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horas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extras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Segunda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à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Sexta-Feira</t>
    </r>
  </si>
  <si>
    <r>
      <rPr>
        <sz val="10"/>
        <rFont val="Bookman Old Style"/>
        <family val="1"/>
      </rPr>
      <t>Serviços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horas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extras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Sábados,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Domingos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Feriados</t>
    </r>
  </si>
  <si>
    <r>
      <rPr>
        <sz val="10"/>
        <rFont val="Bookman Old Style"/>
        <family val="1"/>
      </rPr>
      <t>Serviços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realizados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entre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22:00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05:00h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(acréscimo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por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adicional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noturno)</t>
    </r>
  </si>
  <si>
    <r>
      <rPr>
        <sz val="10"/>
        <rFont val="Bookman Old Style"/>
        <family val="1"/>
      </rPr>
      <t>Serviços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homem-hora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realizados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desmobilização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até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30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dias</t>
    </r>
  </si>
  <si>
    <r>
      <rPr>
        <sz val="10"/>
        <rFont val="Bookman Old Style"/>
        <family val="1"/>
      </rPr>
      <t>Serviços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homem-hora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realizados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com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desmobilização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até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90</t>
    </r>
    <r>
      <rPr>
        <sz val="10"/>
        <rFont val="Times New Roman"/>
        <family val="1"/>
      </rPr>
      <t xml:space="preserve"> </t>
    </r>
    <r>
      <rPr>
        <sz val="10"/>
        <rFont val="Bookman Old Style"/>
        <family val="1"/>
      </rPr>
      <t>dias</t>
    </r>
  </si>
  <si>
    <t>Fator</t>
  </si>
  <si>
    <t>hh</t>
  </si>
  <si>
    <t>fator mult</t>
  </si>
  <si>
    <t>fator correção</t>
  </si>
  <si>
    <t>fator fim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</si>
</sst>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[Red]\(&quot;R$&quot;\ #,##0\)"/>
    <numFmt numFmtId="165" formatCode="&quot;R$&quot;\ #,##0.00_);[Red]\(&quot;R$&quot;\ #,##0.00\)"/>
    <numFmt numFmtId="166" formatCode="#\,##0.00"/>
    <numFmt numFmtId="167" formatCode="_-* #,##0.00\ _€_-;\-* #,##0.00\ _€_-;_-* &quot;-&quot;??\ _€_-;_-@_-"/>
    <numFmt numFmtId="168" formatCode="#\,##0."/>
    <numFmt numFmtId="169" formatCode="\$#.0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_([$€]* #,##0.00_);_([$€]* \(#,##0.00\);_([$€]* &quot;-&quot;??_);_(@_)"/>
    <numFmt numFmtId="174" formatCode="#.00"/>
    <numFmt numFmtId="175" formatCode="0.000"/>
    <numFmt numFmtId="176" formatCode="_ * #,##0.00_ ;_ * \-#,##0.00_ ;_ * &quot;-&quot;??_ ;_ @_ "/>
    <numFmt numFmtId="177" formatCode="_-* #,##0\ _F_-;\-* #,##0\ _F_-;_-* &quot;-&quot;\ _F_-;_-@_-"/>
    <numFmt numFmtId="178" formatCode="_(&quot;Cr$&quot;* #,##0.00_);_(&quot;Cr$&quot;* \(#,##0.00\);_(&quot;Cr$&quot;* &quot;-&quot;??_);_(@_)"/>
    <numFmt numFmtId="179" formatCode="_(&quot;R$ &quot;* #,##0.00_);_(&quot;R$ &quot;* \(#,##0.00\);_(&quot;R$ &quot;* &quot;-&quot;??_);_(@_)"/>
    <numFmt numFmtId="180" formatCode="_-* #,##0\ &quot;F&quot;_-;\-* #,##0\ &quot;F&quot;_-;_-* &quot;-&quot;\ &quot;F&quot;_-;_-@_-"/>
    <numFmt numFmtId="181" formatCode="#,##0.00\ &quot;F&quot;;[Red]\-#,##0.00\ &quot;F&quot;"/>
    <numFmt numFmtId="182" formatCode="0.00_)"/>
    <numFmt numFmtId="183" formatCode="%#.00"/>
    <numFmt numFmtId="184" formatCode="00"/>
    <numFmt numFmtId="185" formatCode="0.0%"/>
    <numFmt numFmtId="186" formatCode="#,"/>
    <numFmt numFmtId="187" formatCode="_(* #,##0.00_);_(* \(#,##0.00\);_(* \-??_);_(@_)"/>
    <numFmt numFmtId="188" formatCode="_(* #,##0.0000_);_(* \(#,##0.0000\);_(* &quot;-&quot;??_);_(@_)"/>
    <numFmt numFmtId="189" formatCode="&quot;R$ &quot;#,##0_);&quot;(R$ &quot;#,##0\)"/>
    <numFmt numFmtId="190" formatCode="_(* #,##0.0_);_(* \(#,##0.0\);_(* &quot;-&quot;??_);_(@_)"/>
    <numFmt numFmtId="191" formatCode="&quot;R$ &quot;#,##0_);[Red]\(&quot;R$ &quot;#,##0\)"/>
    <numFmt numFmtId="192" formatCode="_-&quot;L.&quot;\ * #,##0_-;\-&quot;L.&quot;\ * #,##0_-;_-&quot;L.&quot;\ * &quot;-&quot;_-;_-@_-"/>
    <numFmt numFmtId="193" formatCode="_(&quot;R$ &quot;* #,##0_);_(&quot;R$ &quot;* \(#,##0\);_(&quot;R$ &quot;* &quot;-&quot;_);_(@_)"/>
    <numFmt numFmtId="194" formatCode="&quot;Data: &quot;dd/mm/yyyy"/>
    <numFmt numFmtId="195" formatCode="0.00&quot; m &quot;"/>
    <numFmt numFmtId="196" formatCode="dd/mm/yy;@"/>
    <numFmt numFmtId="197" formatCode="_-[$R$-416]\ * #,##0.00_-;\-[$R$-416]\ * #,##0.00_-;_-[$R$-416]\ * &quot;-&quot;??_-;_-@_-"/>
    <numFmt numFmtId="198" formatCode="#,##0.00_ ;\-#,##0.00\ 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Arial"/>
      <family val="2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/>
      <sz val="9.1999999999999993"/>
      <color indexed="36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sz val="10"/>
      <name val="Courier"/>
      <family val="3"/>
    </font>
    <font>
      <sz val="11"/>
      <color indexed="62"/>
      <name val="Calibri"/>
      <family val="2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0"/>
      <name val="Helv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2"/>
      <name val="Dutch"/>
    </font>
    <font>
      <b/>
      <i/>
      <sz val="16"/>
      <name val="Helv"/>
    </font>
    <font>
      <sz val="8"/>
      <name val="Arial Black"/>
      <family val="2"/>
    </font>
    <font>
      <sz val="12"/>
      <name val="宋体"/>
      <charset val="134"/>
    </font>
    <font>
      <sz val="11"/>
      <color indexed="10"/>
      <name val="Calibri"/>
      <family val="2"/>
    </font>
    <font>
      <sz val="1"/>
      <color indexed="18"/>
      <name val="Courier"/>
      <family val="3"/>
    </font>
    <font>
      <sz val="11"/>
      <color indexed="8"/>
      <name val="Arial Narrow"/>
      <family val="2"/>
    </font>
    <font>
      <u/>
      <sz val="10.45"/>
      <color indexed="36"/>
      <name val="SWISS"/>
    </font>
    <font>
      <b/>
      <sz val="18"/>
      <color indexed="56"/>
      <name val="Cambria"/>
      <family val="2"/>
    </font>
    <font>
      <b/>
      <sz val="15"/>
      <color indexed="48"/>
      <name val="Calibri"/>
      <family val="2"/>
    </font>
    <font>
      <b/>
      <sz val="15"/>
      <color indexed="56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8"/>
      <color indexed="48"/>
      <name val="Cambria"/>
      <family val="2"/>
    </font>
    <font>
      <b/>
      <sz val="1"/>
      <color indexed="8"/>
      <name val="Courier"/>
      <family val="3"/>
    </font>
    <font>
      <b/>
      <sz val="12"/>
      <color indexed="10"/>
      <name val="Arial"/>
      <family val="2"/>
    </font>
    <font>
      <b/>
      <sz val="11"/>
      <color indexed="8"/>
      <name val="Calibri"/>
      <family val="2"/>
    </font>
    <font>
      <sz val="1"/>
      <color indexed="8"/>
      <name val="Courier New"/>
      <family val="3"/>
    </font>
    <font>
      <sz val="11"/>
      <name val="굴림체"/>
      <family val="3"/>
      <charset val="129"/>
    </font>
    <font>
      <sz val="11"/>
      <color rgb="FFFF000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00AF50"/>
      <name val="Bookman Old Style"/>
      <family val="1"/>
    </font>
    <font>
      <sz val="16"/>
      <color theme="1"/>
      <name val="Arial"/>
      <family val="2"/>
    </font>
    <font>
      <sz val="16"/>
      <name val="Arial"/>
      <family val="2"/>
    </font>
    <font>
      <b/>
      <sz val="10"/>
      <color rgb="FF595959"/>
      <name val="Bookman Old Style"/>
      <family val="1"/>
    </font>
    <font>
      <sz val="10"/>
      <color rgb="FF595959"/>
      <name val="Bookman Old Style"/>
      <family val="1"/>
    </font>
    <font>
      <sz val="10"/>
      <color rgb="FF595959"/>
      <name val="Times New Roman"/>
      <family val="1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2"/>
      </patternFill>
    </fill>
    <fill>
      <patternFill patternType="solid">
        <fgColor indexed="26"/>
        <bgColor indexed="43"/>
      </patternFill>
    </fill>
    <fill>
      <patternFill patternType="solid">
        <fgColor indexed="51"/>
        <bgColor indexed="41"/>
      </patternFill>
    </fill>
    <fill>
      <patternFill patternType="solid">
        <fgColor indexed="24"/>
        <bgColor indexed="4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52"/>
      </patternFill>
    </fill>
    <fill>
      <patternFill patternType="solid">
        <fgColor indexed="50"/>
        <bgColor indexed="1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gray125">
        <fgColor indexed="1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15">
    <xf numFmtId="0" fontId="0" fillId="0" borderId="0"/>
    <xf numFmtId="0" fontId="6" fillId="0" borderId="0"/>
    <xf numFmtId="0" fontId="1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  <xf numFmtId="0" fontId="17" fillId="0" borderId="0">
      <alignment vertical="top"/>
    </xf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14" fillId="0" borderId="0" applyNumberFormat="0" applyAlignment="0"/>
    <xf numFmtId="0" fontId="8" fillId="0" borderId="0" applyNumberFormat="0" applyFont="0" applyBorder="0" applyAlignment="0"/>
    <xf numFmtId="0" fontId="20" fillId="7" borderId="0" applyNumberFormat="0" applyBorder="0" applyAlignment="0" applyProtection="0"/>
    <xf numFmtId="37" fontId="14" fillId="0" borderId="0" applyFill="0" applyBorder="0">
      <alignment horizontal="left"/>
    </xf>
    <xf numFmtId="37" fontId="14" fillId="0" borderId="0" applyFill="0" applyBorder="0">
      <alignment horizontal="left"/>
    </xf>
    <xf numFmtId="37" fontId="14" fillId="0" borderId="0" applyFill="0" applyBorder="0">
      <alignment horizontal="left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1" fillId="8" borderId="0" applyNumberFormat="0" applyBorder="0" applyAlignment="0" applyProtection="0"/>
    <xf numFmtId="0" fontId="22" fillId="33" borderId="5" applyNumberFormat="0" applyAlignment="0" applyProtection="0"/>
    <xf numFmtId="0" fontId="19" fillId="34" borderId="5" applyNumberFormat="0" applyAlignment="0" applyProtection="0"/>
    <xf numFmtId="0" fontId="19" fillId="34" borderId="5" applyNumberFormat="0" applyAlignment="0" applyProtection="0"/>
    <xf numFmtId="0" fontId="19" fillId="34" borderId="5" applyNumberFormat="0" applyAlignment="0" applyProtection="0"/>
    <xf numFmtId="0" fontId="23" fillId="0" borderId="0"/>
    <xf numFmtId="0" fontId="24" fillId="35" borderId="6" applyNumberFormat="0" applyAlignment="0" applyProtection="0"/>
    <xf numFmtId="0" fontId="25" fillId="0" borderId="7" applyNumberFormat="0" applyFill="0" applyAlignment="0" applyProtection="0"/>
    <xf numFmtId="0" fontId="21" fillId="36" borderId="6" applyNumberFormat="0" applyAlignment="0" applyProtection="0"/>
    <xf numFmtId="0" fontId="21" fillId="36" borderId="6" applyNumberFormat="0" applyAlignment="0" applyProtection="0"/>
    <xf numFmtId="0" fontId="21" fillId="36" borderId="6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4" fillId="35" borderId="6" applyNumberFormat="0" applyAlignment="0" applyProtection="0"/>
    <xf numFmtId="166" fontId="26" fillId="0" borderId="0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26" fillId="0" borderId="0">
      <protection locked="0"/>
    </xf>
    <xf numFmtId="168" fontId="26" fillId="0" borderId="0">
      <protection locked="0"/>
    </xf>
    <xf numFmtId="0" fontId="7" fillId="37" borderId="2" applyFill="0" applyBorder="0" applyAlignment="0" applyProtection="0">
      <alignment vertical="center"/>
      <protection locked="0"/>
    </xf>
    <xf numFmtId="169" fontId="26" fillId="0" borderId="0">
      <protection locked="0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6" fillId="0" borderId="0">
      <protection locked="0"/>
    </xf>
    <xf numFmtId="172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" fillId="0" borderId="0" applyFill="0" applyBorder="0"/>
    <xf numFmtId="0" fontId="27" fillId="0" borderId="0" applyNumberFormat="0" applyFill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32" borderId="0" applyNumberFormat="0" applyBorder="0" applyAlignment="0" applyProtection="0"/>
    <xf numFmtId="0" fontId="24" fillId="21" borderId="5" applyNumberFormat="0" applyAlignment="0" applyProtection="0"/>
    <xf numFmtId="0" fontId="24" fillId="21" borderId="5" applyNumberFormat="0" applyAlignment="0" applyProtection="0"/>
    <xf numFmtId="0" fontId="24" fillId="21" borderId="5" applyNumberFormat="0" applyAlignment="0" applyProtection="0"/>
    <xf numFmtId="0" fontId="6" fillId="0" borderId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4" fontId="26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1" fillId="8" borderId="0" applyNumberFormat="0" applyBorder="0" applyAlignment="0" applyProtection="0"/>
    <xf numFmtId="0" fontId="10" fillId="10" borderId="0" applyNumberFormat="0" applyBorder="0" applyAlignment="0" applyProtection="0"/>
    <xf numFmtId="38" fontId="14" fillId="3" borderId="0" applyNumberFormat="0" applyBorder="0" applyAlignment="0" applyProtection="0"/>
    <xf numFmtId="0" fontId="5" fillId="0" borderId="4" applyNumberFormat="0" applyAlignment="0" applyProtection="0">
      <alignment horizontal="left" vertical="center"/>
    </xf>
    <xf numFmtId="0" fontId="5" fillId="0" borderId="3">
      <alignment horizontal="left"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0" fillId="7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2" fillId="0" borderId="0"/>
    <xf numFmtId="0" fontId="33" fillId="11" borderId="5" applyNumberFormat="0" applyAlignment="0" applyProtection="0"/>
    <xf numFmtId="10" fontId="14" fillId="5" borderId="1" applyNumberFormat="0" applyBorder="0" applyAlignment="0" applyProtection="0"/>
    <xf numFmtId="175" fontId="14" fillId="43" borderId="0" applyFont="0" applyBorder="0">
      <alignment horizontal="right"/>
    </xf>
    <xf numFmtId="175" fontId="14" fillId="43" borderId="0" applyFont="0" applyBorder="0">
      <alignment horizontal="right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7" applyNumberFormat="0" applyFill="0" applyAlignment="0" applyProtection="0"/>
    <xf numFmtId="0" fontId="6" fillId="0" borderId="0"/>
    <xf numFmtId="0" fontId="32" fillId="0" borderId="0"/>
    <xf numFmtId="0" fontId="32" fillId="0" borderId="0"/>
    <xf numFmtId="0" fontId="6" fillId="0" borderId="0">
      <alignment horizontal="centerContinuous" vertical="justify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11" fillId="0" borderId="0" applyAlignment="0">
      <alignment horizontal="center"/>
    </xf>
    <xf numFmtId="166" fontId="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9" fontId="18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44" borderId="0" applyNumberFormat="0" applyBorder="0" applyAlignment="0" applyProtection="0"/>
    <xf numFmtId="0" fontId="39" fillId="0" borderId="0"/>
    <xf numFmtId="182" fontId="40" fillId="0" borderId="0"/>
    <xf numFmtId="0" fontId="6" fillId="0" borderId="0"/>
    <xf numFmtId="0" fontId="6" fillId="0" borderId="0"/>
    <xf numFmtId="0" fontId="41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42" fillId="0" borderId="0">
      <alignment vertical="center"/>
    </xf>
    <xf numFmtId="0" fontId="6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18" fillId="0" borderId="0"/>
    <xf numFmtId="0" fontId="6" fillId="0" borderId="0"/>
    <xf numFmtId="0" fontId="4" fillId="0" borderId="0">
      <alignment horizontal="left" vertical="center" indent="12"/>
    </xf>
    <xf numFmtId="0" fontId="14" fillId="0" borderId="2" applyBorder="0">
      <alignment horizontal="left" vertical="center" wrapText="1" indent="2"/>
      <protection locked="0"/>
    </xf>
    <xf numFmtId="0" fontId="14" fillId="0" borderId="2" applyBorder="0">
      <alignment horizontal="left" vertical="center" wrapText="1" indent="3"/>
      <protection locked="0"/>
    </xf>
    <xf numFmtId="0" fontId="6" fillId="0" borderId="0"/>
    <xf numFmtId="0" fontId="6" fillId="45" borderId="10" applyNumberFormat="0" applyFont="0" applyAlignment="0" applyProtection="0"/>
    <xf numFmtId="0" fontId="6" fillId="14" borderId="10" applyNumberFormat="0" applyAlignment="0" applyProtection="0"/>
    <xf numFmtId="0" fontId="6" fillId="14" borderId="10" applyNumberFormat="0" applyAlignment="0" applyProtection="0"/>
    <xf numFmtId="0" fontId="2" fillId="45" borderId="10" applyNumberFormat="0" applyFont="0" applyAlignment="0" applyProtection="0"/>
    <xf numFmtId="0" fontId="6" fillId="45" borderId="10" applyNumberFormat="0" applyFont="0" applyAlignment="0" applyProtection="0"/>
    <xf numFmtId="0" fontId="37" fillId="33" borderId="11" applyNumberFormat="0" applyAlignment="0" applyProtection="0"/>
    <xf numFmtId="183" fontId="26" fillId="0" borderId="0">
      <protection locked="0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26" fillId="0" borderId="0">
      <protection locked="0"/>
    </xf>
    <xf numFmtId="183" fontId="26" fillId="0" borderId="0">
      <protection locked="0"/>
    </xf>
    <xf numFmtId="183" fontId="26" fillId="0" borderId="0">
      <protection locked="0"/>
    </xf>
    <xf numFmtId="0" fontId="12" fillId="0" borderId="12" applyNumberFormat="0" applyFont="0" applyBorder="0" applyAlignment="0"/>
    <xf numFmtId="166" fontId="26" fillId="0" borderId="0">
      <protection locked="0"/>
    </xf>
    <xf numFmtId="166" fontId="26" fillId="0" borderId="0">
      <protection locked="0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84" fontId="14" fillId="0" borderId="0" applyFill="0" applyBorder="0">
      <alignment horizontal="center"/>
    </xf>
    <xf numFmtId="184" fontId="14" fillId="0" borderId="0" applyFill="0" applyBorder="0">
      <alignment horizontal="center"/>
    </xf>
    <xf numFmtId="184" fontId="14" fillId="0" borderId="0" applyFill="0" applyBorder="0">
      <alignment horizontal="center"/>
    </xf>
    <xf numFmtId="37" fontId="14" fillId="0" borderId="0">
      <alignment horizontal="right"/>
      <protection locked="0"/>
    </xf>
    <xf numFmtId="37" fontId="14" fillId="0" borderId="0">
      <alignment horizontal="right"/>
      <protection locked="0"/>
    </xf>
    <xf numFmtId="37" fontId="14" fillId="0" borderId="0">
      <alignment horizontal="right"/>
      <protection locked="0"/>
    </xf>
    <xf numFmtId="9" fontId="6" fillId="0" borderId="0" applyFont="0" applyFill="0" applyBorder="0" applyAlignment="0" applyProtection="0"/>
    <xf numFmtId="9" fontId="14" fillId="0" borderId="0" applyFont="0" applyBorder="0">
      <alignment horizontal="right"/>
      <protection locked="0"/>
    </xf>
    <xf numFmtId="9" fontId="14" fillId="0" borderId="0" applyFont="0" applyBorder="0">
      <alignment horizontal="right"/>
      <protection locked="0"/>
    </xf>
    <xf numFmtId="185" fontId="14" fillId="0" borderId="0" applyFill="0" applyBorder="0">
      <alignment horizontal="right"/>
      <protection locked="0"/>
    </xf>
    <xf numFmtId="185" fontId="14" fillId="0" borderId="0" applyFill="0" applyBorder="0">
      <alignment horizontal="right"/>
      <protection locked="0"/>
    </xf>
    <xf numFmtId="185" fontId="14" fillId="0" borderId="0" applyFill="0" applyBorder="0">
      <alignment horizontal="right"/>
      <protection locked="0"/>
    </xf>
    <xf numFmtId="0" fontId="43" fillId="34" borderId="11" applyNumberFormat="0" applyAlignment="0" applyProtection="0"/>
    <xf numFmtId="0" fontId="43" fillId="34" borderId="11" applyNumberFormat="0" applyAlignment="0" applyProtection="0"/>
    <xf numFmtId="0" fontId="43" fillId="34" borderId="11" applyNumberFormat="0" applyAlignment="0" applyProtection="0"/>
    <xf numFmtId="0" fontId="37" fillId="33" borderId="11" applyNumberFormat="0" applyAlignment="0" applyProtection="0"/>
    <xf numFmtId="38" fontId="15" fillId="0" borderId="0" applyFont="0" applyFill="0" applyBorder="0" applyAlignment="0" applyProtection="0"/>
    <xf numFmtId="186" fontId="44" fillId="0" borderId="0">
      <protection locked="0"/>
    </xf>
    <xf numFmtId="186" fontId="44" fillId="0" borderId="0">
      <protection locked="0"/>
    </xf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6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" fillId="0" borderId="0"/>
    <xf numFmtId="37" fontId="14" fillId="0" borderId="0" applyFill="0" applyBorder="0">
      <alignment horizontal="right"/>
      <protection locked="0"/>
    </xf>
    <xf numFmtId="37" fontId="14" fillId="0" borderId="0" applyFill="0" applyBorder="0">
      <alignment horizontal="right"/>
      <protection locked="0"/>
    </xf>
    <xf numFmtId="37" fontId="14" fillId="0" borderId="0" applyFill="0" applyBorder="0">
      <alignment horizontal="right"/>
      <protection locked="0"/>
    </xf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49" fontId="54" fillId="5" borderId="17">
      <alignment horizontal="left" vertical="center" indent="1"/>
    </xf>
    <xf numFmtId="0" fontId="26" fillId="0" borderId="18">
      <protection locked="0"/>
    </xf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6" fillId="0" borderId="20">
      <protection locked="0"/>
    </xf>
    <xf numFmtId="19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  <xf numFmtId="0" fontId="42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4" borderId="0" xfId="0" applyFill="1"/>
    <xf numFmtId="0" fontId="58" fillId="4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vertical="center" wrapText="1"/>
    </xf>
    <xf numFmtId="0" fontId="5" fillId="46" borderId="1" xfId="0" applyFont="1" applyFill="1" applyBorder="1" applyAlignment="1">
      <alignment horizontal="center" vertical="center"/>
    </xf>
    <xf numFmtId="0" fontId="5" fillId="46" borderId="1" xfId="0" applyFont="1" applyFill="1" applyBorder="1" applyAlignment="1">
      <alignment vertical="center"/>
    </xf>
    <xf numFmtId="0" fontId="5" fillId="46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413" applyFont="1" applyBorder="1" applyAlignment="1"/>
    <xf numFmtId="0" fontId="6" fillId="0" borderId="1" xfId="0" applyFont="1" applyBorder="1" applyAlignment="1">
      <alignment horizontal="center"/>
    </xf>
    <xf numFmtId="44" fontId="0" fillId="0" borderId="1" xfId="0" applyNumberFormat="1" applyBorder="1"/>
    <xf numFmtId="0" fontId="59" fillId="0" borderId="1" xfId="0" applyFont="1" applyBorder="1" applyAlignment="1">
      <alignment horizontal="center"/>
    </xf>
    <xf numFmtId="0" fontId="60" fillId="0" borderId="1" xfId="0" applyFont="1" applyBorder="1"/>
    <xf numFmtId="0" fontId="60" fillId="0" borderId="1" xfId="0" applyFont="1" applyBorder="1" applyAlignment="1">
      <alignment horizontal="center"/>
    </xf>
    <xf numFmtId="44" fontId="60" fillId="0" borderId="1" xfId="413" applyFont="1" applyBorder="1" applyAlignment="1"/>
    <xf numFmtId="0" fontId="61" fillId="0" borderId="1" xfId="0" applyFont="1" applyBorder="1"/>
    <xf numFmtId="0" fontId="61" fillId="0" borderId="1" xfId="0" applyFont="1" applyBorder="1" applyAlignment="1">
      <alignment horizontal="center"/>
    </xf>
    <xf numFmtId="44" fontId="61" fillId="0" borderId="1" xfId="413" applyFont="1" applyBorder="1" applyAlignment="1"/>
    <xf numFmtId="0" fontId="58" fillId="4" borderId="0" xfId="0" applyFont="1" applyFill="1"/>
    <xf numFmtId="0" fontId="62" fillId="4" borderId="0" xfId="0" applyFont="1" applyFill="1" applyAlignment="1">
      <alignment vertical="center"/>
    </xf>
    <xf numFmtId="0" fontId="63" fillId="0" borderId="2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vertical="center" wrapText="1"/>
      <protection hidden="1"/>
    </xf>
    <xf numFmtId="43" fontId="17" fillId="0" borderId="1" xfId="414" applyFont="1" applyBorder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43" fontId="62" fillId="4" borderId="0" xfId="414" applyFont="1" applyFill="1" applyAlignment="1">
      <alignment vertical="center"/>
    </xf>
    <xf numFmtId="0" fontId="62" fillId="4" borderId="1" xfId="0" applyFont="1" applyFill="1" applyBorder="1" applyAlignment="1">
      <alignment vertical="center"/>
    </xf>
    <xf numFmtId="43" fontId="65" fillId="0" borderId="1" xfId="414" applyFont="1" applyFill="1" applyBorder="1" applyAlignment="1">
      <alignment horizontal="center" vertical="center"/>
    </xf>
    <xf numFmtId="0" fontId="64" fillId="4" borderId="30" xfId="0" applyFont="1" applyFill="1" applyBorder="1" applyAlignment="1">
      <alignment horizontal="center" vertical="center" wrapText="1"/>
    </xf>
    <xf numFmtId="43" fontId="67" fillId="4" borderId="0" xfId="414" applyFont="1" applyFill="1" applyBorder="1" applyAlignment="1">
      <alignment horizontal="center" vertical="center" wrapText="1"/>
    </xf>
    <xf numFmtId="195" fontId="67" fillId="4" borderId="0" xfId="414" applyNumberFormat="1" applyFont="1" applyFill="1" applyBorder="1" applyAlignment="1">
      <alignment horizontal="center" vertical="center" wrapText="1"/>
    </xf>
    <xf numFmtId="0" fontId="64" fillId="4" borderId="0" xfId="0" applyFont="1" applyFill="1" applyAlignment="1">
      <alignment horizontal="center" vertical="center" wrapText="1"/>
    </xf>
    <xf numFmtId="0" fontId="64" fillId="4" borderId="23" xfId="0" applyFont="1" applyFill="1" applyBorder="1" applyAlignment="1">
      <alignment horizontal="center" vertical="center" wrapText="1"/>
    </xf>
    <xf numFmtId="0" fontId="68" fillId="4" borderId="31" xfId="0" applyFont="1" applyFill="1" applyBorder="1" applyAlignment="1">
      <alignment horizontal="center" vertical="center" wrapText="1"/>
    </xf>
    <xf numFmtId="0" fontId="67" fillId="4" borderId="25" xfId="0" applyFont="1" applyFill="1" applyBorder="1" applyAlignment="1">
      <alignment horizontal="center" vertical="center" wrapText="1"/>
    </xf>
    <xf numFmtId="195" fontId="67" fillId="4" borderId="25" xfId="414" applyNumberFormat="1" applyFont="1" applyFill="1" applyBorder="1" applyAlignment="1">
      <alignment horizontal="center" vertical="center" wrapText="1"/>
    </xf>
    <xf numFmtId="0" fontId="68" fillId="4" borderId="25" xfId="0" applyFont="1" applyFill="1" applyBorder="1" applyAlignment="1">
      <alignment horizontal="center" vertical="center" wrapText="1"/>
    </xf>
    <xf numFmtId="0" fontId="68" fillId="4" borderId="24" xfId="0" applyFont="1" applyFill="1" applyBorder="1" applyAlignment="1">
      <alignment horizontal="center" vertical="center" wrapText="1"/>
    </xf>
    <xf numFmtId="0" fontId="69" fillId="49" borderId="0" xfId="0" applyFont="1" applyFill="1" applyAlignment="1">
      <alignment horizontal="center" vertical="center"/>
    </xf>
    <xf numFmtId="0" fontId="69" fillId="49" borderId="0" xfId="0" applyFont="1" applyFill="1" applyAlignment="1">
      <alignment horizontal="center" vertical="center" wrapText="1"/>
    </xf>
    <xf numFmtId="43" fontId="69" fillId="49" borderId="0" xfId="414" applyFont="1" applyFill="1" applyAlignment="1">
      <alignment horizontal="center" vertical="center"/>
    </xf>
    <xf numFmtId="0" fontId="68" fillId="4" borderId="1" xfId="0" applyFont="1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/>
    </xf>
    <xf numFmtId="0" fontId="68" fillId="4" borderId="1" xfId="0" applyFont="1" applyFill="1" applyBorder="1" applyAlignment="1">
      <alignment vertical="center" wrapText="1"/>
    </xf>
    <xf numFmtId="0" fontId="70" fillId="4" borderId="1" xfId="0" applyFont="1" applyFill="1" applyBorder="1" applyAlignment="1">
      <alignment horizontal="center" vertical="center" wrapText="1"/>
    </xf>
    <xf numFmtId="43" fontId="70" fillId="4" borderId="1" xfId="414" applyFont="1" applyFill="1" applyBorder="1" applyAlignment="1">
      <alignment vertical="center" wrapText="1"/>
    </xf>
    <xf numFmtId="43" fontId="62" fillId="4" borderId="1" xfId="414" applyFont="1" applyFill="1" applyBorder="1" applyAlignment="1">
      <alignment vertical="center"/>
    </xf>
    <xf numFmtId="0" fontId="70" fillId="4" borderId="1" xfId="0" applyFont="1" applyFill="1" applyBorder="1" applyAlignment="1">
      <alignment horizontal="center" vertical="center"/>
    </xf>
    <xf numFmtId="0" fontId="70" fillId="4" borderId="1" xfId="0" applyFont="1" applyFill="1" applyBorder="1" applyAlignment="1">
      <alignment vertical="center" wrapText="1"/>
    </xf>
    <xf numFmtId="0" fontId="70" fillId="4" borderId="1" xfId="0" applyFont="1" applyFill="1" applyBorder="1" applyAlignment="1">
      <alignment horizontal="left" vertical="center" wrapText="1" indent="2"/>
    </xf>
    <xf numFmtId="0" fontId="71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0" fillId="4" borderId="0" xfId="0" applyFont="1" applyFill="1" applyAlignment="1">
      <alignment horizontal="center" vertical="center"/>
    </xf>
    <xf numFmtId="0" fontId="70" fillId="4" borderId="0" xfId="0" applyFont="1" applyFill="1" applyAlignment="1">
      <alignment vertical="center"/>
    </xf>
    <xf numFmtId="43" fontId="70" fillId="4" borderId="0" xfId="414" applyFont="1" applyFill="1" applyAlignment="1">
      <alignment vertical="center"/>
    </xf>
    <xf numFmtId="0" fontId="64" fillId="4" borderId="32" xfId="0" applyFont="1" applyFill="1" applyBorder="1" applyAlignment="1">
      <alignment vertical="center" wrapText="1"/>
    </xf>
    <xf numFmtId="0" fontId="64" fillId="4" borderId="33" xfId="0" applyFont="1" applyFill="1" applyBorder="1" applyAlignment="1">
      <alignment vertical="center" wrapText="1"/>
    </xf>
    <xf numFmtId="0" fontId="64" fillId="4" borderId="0" xfId="0" applyFont="1" applyFill="1" applyAlignment="1">
      <alignment vertical="center" wrapText="1"/>
    </xf>
    <xf numFmtId="0" fontId="64" fillId="4" borderId="34" xfId="0" applyFont="1" applyFill="1" applyBorder="1" applyAlignment="1">
      <alignment horizontal="center" vertical="center" wrapText="1"/>
    </xf>
    <xf numFmtId="0" fontId="73" fillId="4" borderId="0" xfId="0" applyFont="1" applyFill="1" applyAlignment="1">
      <alignment horizontal="center" vertical="center"/>
    </xf>
    <xf numFmtId="0" fontId="73" fillId="4" borderId="0" xfId="0" applyFont="1" applyFill="1" applyAlignment="1">
      <alignment horizontal="right" vertical="center"/>
    </xf>
    <xf numFmtId="0" fontId="74" fillId="50" borderId="0" xfId="0" applyFont="1" applyFill="1" applyAlignment="1">
      <alignment horizontal="center" vertical="center"/>
    </xf>
    <xf numFmtId="43" fontId="74" fillId="50" borderId="0" xfId="414" applyFont="1" applyFill="1" applyAlignment="1">
      <alignment horizontal="center" vertical="center"/>
    </xf>
    <xf numFmtId="0" fontId="69" fillId="50" borderId="0" xfId="0" applyFont="1" applyFill="1" applyAlignment="1">
      <alignment horizontal="center" vertical="center" wrapText="1"/>
    </xf>
    <xf numFmtId="0" fontId="62" fillId="4" borderId="0" xfId="0" applyFont="1" applyFill="1" applyAlignment="1">
      <alignment horizontal="center" vertical="center"/>
    </xf>
    <xf numFmtId="0" fontId="62" fillId="0" borderId="1" xfId="0" applyFont="1" applyBorder="1" applyAlignment="1">
      <alignment vertical="center"/>
    </xf>
    <xf numFmtId="0" fontId="62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vertical="center" wrapText="1"/>
    </xf>
    <xf numFmtId="0" fontId="65" fillId="0" borderId="1" xfId="0" applyFont="1" applyBorder="1" applyAlignment="1">
      <alignment horizontal="left" vertical="center" wrapText="1" indent="2"/>
    </xf>
    <xf numFmtId="0" fontId="62" fillId="4" borderId="1" xfId="0" applyFont="1" applyFill="1" applyBorder="1" applyAlignment="1">
      <alignment horizontal="center" vertical="center"/>
    </xf>
    <xf numFmtId="0" fontId="67" fillId="0" borderId="1" xfId="0" applyFont="1" applyBorder="1" applyAlignment="1">
      <alignment horizontal="justify" vertical="center" wrapText="1"/>
    </xf>
    <xf numFmtId="196" fontId="62" fillId="0" borderId="1" xfId="0" applyNumberFormat="1" applyFont="1" applyBorder="1" applyAlignment="1">
      <alignment horizontal="center" vertical="center"/>
    </xf>
    <xf numFmtId="43" fontId="62" fillId="4" borderId="0" xfId="414" applyFont="1" applyFill="1" applyAlignment="1">
      <alignment horizontal="center" vertical="center"/>
    </xf>
    <xf numFmtId="0" fontId="64" fillId="4" borderId="35" xfId="0" applyFont="1" applyFill="1" applyBorder="1" applyAlignment="1">
      <alignment horizontal="center" vertical="center"/>
    </xf>
    <xf numFmtId="0" fontId="64" fillId="4" borderId="36" xfId="0" applyFont="1" applyFill="1" applyBorder="1" applyAlignment="1">
      <alignment horizontal="center" vertical="center"/>
    </xf>
    <xf numFmtId="43" fontId="64" fillId="4" borderId="36" xfId="414" applyFont="1" applyFill="1" applyBorder="1" applyAlignment="1">
      <alignment horizontal="center" vertical="center"/>
    </xf>
    <xf numFmtId="43" fontId="64" fillId="4" borderId="37" xfId="414" applyFont="1" applyFill="1" applyBorder="1" applyAlignment="1">
      <alignment horizontal="center" vertical="center" wrapText="1"/>
    </xf>
    <xf numFmtId="43" fontId="64" fillId="4" borderId="0" xfId="414" applyFont="1" applyFill="1" applyBorder="1" applyAlignment="1">
      <alignment horizontal="center" vertical="center"/>
    </xf>
    <xf numFmtId="0" fontId="64" fillId="4" borderId="30" xfId="0" applyFont="1" applyFill="1" applyBorder="1" applyAlignment="1">
      <alignment horizontal="center" vertical="center"/>
    </xf>
    <xf numFmtId="0" fontId="64" fillId="4" borderId="0" xfId="0" applyFont="1" applyFill="1" applyAlignment="1">
      <alignment horizontal="center" vertical="center"/>
    </xf>
    <xf numFmtId="43" fontId="64" fillId="4" borderId="23" xfId="414" applyFont="1" applyFill="1" applyBorder="1" applyAlignment="1">
      <alignment horizontal="center" vertical="center" wrapText="1"/>
    </xf>
    <xf numFmtId="0" fontId="64" fillId="4" borderId="31" xfId="0" applyFont="1" applyFill="1" applyBorder="1" applyAlignment="1">
      <alignment horizontal="center" vertical="center"/>
    </xf>
    <xf numFmtId="0" fontId="64" fillId="4" borderId="25" xfId="0" applyFont="1" applyFill="1" applyBorder="1" applyAlignment="1">
      <alignment horizontal="center" vertical="center"/>
    </xf>
    <xf numFmtId="0" fontId="73" fillId="4" borderId="25" xfId="0" applyFont="1" applyFill="1" applyBorder="1" applyAlignment="1">
      <alignment horizontal="center" vertical="center"/>
    </xf>
    <xf numFmtId="43" fontId="64" fillId="4" borderId="25" xfId="414" applyFont="1" applyFill="1" applyBorder="1" applyAlignment="1">
      <alignment horizontal="center" vertical="center"/>
    </xf>
    <xf numFmtId="43" fontId="64" fillId="4" borderId="24" xfId="414" applyFont="1" applyFill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0" fontId="65" fillId="0" borderId="1" xfId="0" applyFont="1" applyBorder="1" applyAlignment="1">
      <alignment vertical="center" wrapText="1"/>
    </xf>
    <xf numFmtId="0" fontId="65" fillId="0" borderId="1" xfId="0" applyFont="1" applyBorder="1" applyAlignment="1">
      <alignment horizontal="justify" vertical="center"/>
    </xf>
    <xf numFmtId="43" fontId="65" fillId="0" borderId="1" xfId="414" applyFont="1" applyBorder="1" applyAlignment="1">
      <alignment horizontal="justify" vertical="center"/>
    </xf>
    <xf numFmtId="43" fontId="65" fillId="0" borderId="1" xfId="414" applyFont="1" applyBorder="1" applyAlignment="1">
      <alignment horizontal="justify" vertical="center" wrapText="1"/>
    </xf>
    <xf numFmtId="43" fontId="62" fillId="0" borderId="1" xfId="414" applyFont="1" applyBorder="1" applyAlignment="1">
      <alignment vertical="center"/>
    </xf>
    <xf numFmtId="0" fontId="65" fillId="0" borderId="1" xfId="0" applyFont="1" applyBorder="1" applyAlignment="1">
      <alignment horizontal="left" vertical="center" wrapText="1"/>
    </xf>
    <xf numFmtId="0" fontId="67" fillId="0" borderId="1" xfId="0" applyFont="1" applyBorder="1" applyAlignment="1">
      <alignment vertical="center"/>
    </xf>
    <xf numFmtId="0" fontId="65" fillId="4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vertical="center" wrapText="1"/>
      <protection hidden="1"/>
    </xf>
    <xf numFmtId="43" fontId="62" fillId="0" borderId="1" xfId="414" applyFont="1" applyBorder="1" applyAlignment="1">
      <alignment vertical="center" wrapText="1"/>
    </xf>
    <xf numFmtId="43" fontId="75" fillId="4" borderId="0" xfId="414" applyFont="1" applyFill="1" applyBorder="1" applyAlignment="1">
      <alignment horizontal="center" vertical="center" wrapText="1"/>
    </xf>
    <xf numFmtId="43" fontId="62" fillId="4" borderId="23" xfId="414" applyFont="1" applyFill="1" applyBorder="1" applyAlignment="1">
      <alignment horizontal="center" vertical="center" wrapText="1"/>
    </xf>
    <xf numFmtId="0" fontId="62" fillId="4" borderId="25" xfId="0" applyFont="1" applyFill="1" applyBorder="1" applyAlignment="1">
      <alignment vertical="center"/>
    </xf>
    <xf numFmtId="0" fontId="62" fillId="4" borderId="24" xfId="0" applyFont="1" applyFill="1" applyBorder="1" applyAlignment="1">
      <alignment vertical="center"/>
    </xf>
    <xf numFmtId="43" fontId="65" fillId="4" borderId="1" xfId="414" applyFont="1" applyFill="1" applyBorder="1" applyAlignment="1">
      <alignment vertical="center"/>
    </xf>
    <xf numFmtId="0" fontId="65" fillId="4" borderId="0" xfId="0" applyFont="1" applyFill="1" applyAlignment="1">
      <alignment vertical="center"/>
    </xf>
    <xf numFmtId="43" fontId="65" fillId="4" borderId="0" xfId="414" applyFont="1" applyFill="1" applyBorder="1" applyAlignment="1">
      <alignment horizontal="center" vertical="center"/>
    </xf>
    <xf numFmtId="43" fontId="65" fillId="4" borderId="0" xfId="414" applyFont="1" applyFill="1" applyBorder="1" applyAlignment="1">
      <alignment horizontal="center" vertical="center" wrapText="1"/>
    </xf>
    <xf numFmtId="0" fontId="69" fillId="50" borderId="0" xfId="0" applyFont="1" applyFill="1" applyAlignment="1">
      <alignment horizontal="center" vertical="center"/>
    </xf>
    <xf numFmtId="0" fontId="64" fillId="4" borderId="30" xfId="0" applyFont="1" applyFill="1" applyBorder="1" applyAlignment="1">
      <alignment vertical="center" wrapText="1"/>
    </xf>
    <xf numFmtId="0" fontId="67" fillId="4" borderId="30" xfId="0" applyFont="1" applyFill="1" applyBorder="1" applyAlignment="1">
      <alignment horizontal="center" vertical="center" wrapText="1"/>
    </xf>
    <xf numFmtId="0" fontId="65" fillId="4" borderId="0" xfId="0" applyFont="1" applyFill="1" applyAlignment="1">
      <alignment horizontal="center" vertical="center"/>
    </xf>
    <xf numFmtId="0" fontId="67" fillId="4" borderId="31" xfId="0" applyFont="1" applyFill="1" applyBorder="1" applyAlignment="1">
      <alignment horizontal="center" vertical="center" wrapText="1"/>
    </xf>
    <xf numFmtId="0" fontId="65" fillId="4" borderId="25" xfId="0" applyFont="1" applyFill="1" applyBorder="1" applyAlignment="1">
      <alignment vertical="center"/>
    </xf>
    <xf numFmtId="0" fontId="65" fillId="4" borderId="25" xfId="0" applyFont="1" applyFill="1" applyBorder="1" applyAlignment="1">
      <alignment horizontal="center" vertical="center"/>
    </xf>
    <xf numFmtId="43" fontId="69" fillId="50" borderId="0" xfId="414" applyFont="1" applyFill="1" applyAlignment="1">
      <alignment horizontal="center" vertical="center"/>
    </xf>
    <xf numFmtId="43" fontId="68" fillId="4" borderId="1" xfId="414" applyFont="1" applyFill="1" applyBorder="1" applyAlignment="1">
      <alignment vertical="center" wrapText="1"/>
    </xf>
    <xf numFmtId="43" fontId="70" fillId="4" borderId="1" xfId="414" applyFont="1" applyFill="1" applyBorder="1" applyAlignment="1">
      <alignment horizontal="center" vertical="center"/>
    </xf>
    <xf numFmtId="0" fontId="67" fillId="4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7" fillId="4" borderId="1" xfId="0" applyFont="1" applyFill="1" applyBorder="1" applyAlignment="1">
      <alignment vertical="center" wrapText="1"/>
    </xf>
    <xf numFmtId="43" fontId="65" fillId="4" borderId="1" xfId="414" applyFont="1" applyFill="1" applyBorder="1" applyAlignment="1">
      <alignment vertical="center" wrapText="1"/>
    </xf>
    <xf numFmtId="0" fontId="65" fillId="4" borderId="1" xfId="0" applyFont="1" applyFill="1" applyBorder="1" applyAlignment="1">
      <alignment horizontal="center" vertical="center"/>
    </xf>
    <xf numFmtId="0" fontId="65" fillId="4" borderId="1" xfId="0" applyFont="1" applyFill="1" applyBorder="1" applyAlignment="1">
      <alignment vertical="center" wrapText="1"/>
    </xf>
    <xf numFmtId="0" fontId="65" fillId="4" borderId="1" xfId="0" applyFont="1" applyFill="1" applyBorder="1" applyAlignment="1">
      <alignment horizontal="left" vertical="center" wrapText="1" indent="2"/>
    </xf>
    <xf numFmtId="0" fontId="7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43" fontId="65" fillId="0" borderId="1" xfId="414" applyFont="1" applyBorder="1" applyAlignment="1">
      <alignment horizontal="center" vertical="center"/>
    </xf>
    <xf numFmtId="43" fontId="65" fillId="0" borderId="1" xfId="414" applyFont="1" applyBorder="1" applyAlignment="1">
      <alignment vertical="center"/>
    </xf>
    <xf numFmtId="0" fontId="67" fillId="0" borderId="1" xfId="0" applyFont="1" applyBorder="1" applyAlignment="1">
      <alignment horizontal="left" vertical="center" wrapText="1"/>
    </xf>
    <xf numFmtId="0" fontId="65" fillId="0" borderId="1" xfId="0" applyFont="1" applyBorder="1" applyAlignment="1">
      <alignment horizontal="justify" vertical="center" wrapText="1"/>
    </xf>
    <xf numFmtId="0" fontId="65" fillId="0" borderId="1" xfId="0" applyFont="1" applyBorder="1" applyAlignment="1">
      <alignment horizontal="center" vertical="center" wrapText="1"/>
    </xf>
    <xf numFmtId="43" fontId="65" fillId="0" borderId="1" xfId="414" applyFont="1" applyBorder="1" applyAlignment="1">
      <alignment horizontal="center" vertical="center" wrapText="1"/>
    </xf>
    <xf numFmtId="0" fontId="67" fillId="0" borderId="1" xfId="0" applyFont="1" applyBorder="1" applyAlignment="1">
      <alignment horizontal="justify" vertical="center"/>
    </xf>
    <xf numFmtId="196" fontId="65" fillId="0" borderId="1" xfId="0" applyNumberFormat="1" applyFont="1" applyBorder="1" applyAlignment="1">
      <alignment horizontal="center" vertical="center"/>
    </xf>
    <xf numFmtId="0" fontId="65" fillId="4" borderId="1" xfId="0" applyFont="1" applyFill="1" applyBorder="1" applyAlignment="1">
      <alignment vertical="center"/>
    </xf>
    <xf numFmtId="0" fontId="67" fillId="4" borderId="0" xfId="0" applyFont="1" applyFill="1" applyAlignment="1">
      <alignment horizontal="left" vertical="center" wrapText="1"/>
    </xf>
    <xf numFmtId="0" fontId="67" fillId="4" borderId="25" xfId="0" applyFont="1" applyFill="1" applyBorder="1" applyAlignment="1">
      <alignment horizontal="left" vertical="center" wrapText="1"/>
    </xf>
    <xf numFmtId="43" fontId="65" fillId="0" borderId="1" xfId="414" applyFont="1" applyFill="1" applyBorder="1" applyAlignment="1" applyProtection="1">
      <alignment horizontal="center" vertical="center"/>
      <protection locked="0"/>
    </xf>
    <xf numFmtId="0" fontId="64" fillId="4" borderId="35" xfId="0" applyFont="1" applyFill="1" applyBorder="1" applyAlignment="1">
      <alignment vertical="center" wrapText="1"/>
    </xf>
    <xf numFmtId="0" fontId="64" fillId="4" borderId="36" xfId="0" applyFont="1" applyFill="1" applyBorder="1" applyAlignment="1">
      <alignment vertical="center" wrapText="1"/>
    </xf>
    <xf numFmtId="43" fontId="67" fillId="4" borderId="36" xfId="414" applyFont="1" applyFill="1" applyBorder="1" applyAlignment="1">
      <alignment horizontal="center" vertical="center" wrapText="1"/>
    </xf>
    <xf numFmtId="0" fontId="64" fillId="4" borderId="37" xfId="0" applyFont="1" applyFill="1" applyBorder="1" applyAlignment="1">
      <alignment vertical="center" wrapText="1"/>
    </xf>
    <xf numFmtId="0" fontId="65" fillId="48" borderId="38" xfId="0" applyFont="1" applyFill="1" applyBorder="1" applyAlignment="1">
      <alignment horizontal="center" vertical="center"/>
    </xf>
    <xf numFmtId="0" fontId="6" fillId="48" borderId="39" xfId="0" applyFont="1" applyFill="1" applyBorder="1" applyAlignment="1">
      <alignment horizontal="center" vertical="center" wrapText="1"/>
    </xf>
    <xf numFmtId="0" fontId="67" fillId="48" borderId="39" xfId="0" applyFont="1" applyFill="1" applyBorder="1" applyAlignment="1">
      <alignment horizontal="center" vertical="center" wrapText="1"/>
    </xf>
    <xf numFmtId="0" fontId="65" fillId="48" borderId="39" xfId="0" applyFont="1" applyFill="1" applyBorder="1" applyAlignment="1">
      <alignment horizontal="center" vertical="center" wrapText="1"/>
    </xf>
    <xf numFmtId="43" fontId="65" fillId="48" borderId="39" xfId="414" applyFont="1" applyFill="1" applyBorder="1" applyAlignment="1">
      <alignment vertical="center" wrapText="1"/>
    </xf>
    <xf numFmtId="43" fontId="65" fillId="48" borderId="40" xfId="414" applyFont="1" applyFill="1" applyBorder="1" applyAlignment="1">
      <alignment vertical="center"/>
    </xf>
    <xf numFmtId="0" fontId="6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5" fillId="4" borderId="39" xfId="0" applyFont="1" applyFill="1" applyBorder="1" applyAlignment="1">
      <alignment vertical="center" wrapText="1"/>
    </xf>
    <xf numFmtId="0" fontId="65" fillId="4" borderId="39" xfId="0" applyFont="1" applyFill="1" applyBorder="1" applyAlignment="1">
      <alignment horizontal="center" vertical="center" wrapText="1"/>
    </xf>
    <xf numFmtId="43" fontId="65" fillId="4" borderId="39" xfId="414" applyFont="1" applyFill="1" applyBorder="1" applyAlignment="1">
      <alignment vertical="center" wrapText="1"/>
    </xf>
    <xf numFmtId="0" fontId="67" fillId="47" borderId="38" xfId="0" applyFont="1" applyFill="1" applyBorder="1" applyAlignment="1">
      <alignment horizontal="center" vertical="center" wrapText="1"/>
    </xf>
    <xf numFmtId="43" fontId="65" fillId="47" borderId="40" xfId="0" applyNumberFormat="1" applyFont="1" applyFill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 wrapText="1"/>
    </xf>
    <xf numFmtId="0" fontId="70" fillId="4" borderId="39" xfId="0" applyFont="1" applyFill="1" applyBorder="1" applyAlignment="1">
      <alignment vertical="center" wrapText="1"/>
    </xf>
    <xf numFmtId="0" fontId="70" fillId="4" borderId="39" xfId="0" applyFont="1" applyFill="1" applyBorder="1" applyAlignment="1">
      <alignment horizontal="center" vertical="center" wrapText="1"/>
    </xf>
    <xf numFmtId="43" fontId="70" fillId="4" borderId="39" xfId="414" applyFont="1" applyFill="1" applyBorder="1" applyAlignment="1">
      <alignment vertical="center" wrapText="1"/>
    </xf>
    <xf numFmtId="0" fontId="68" fillId="47" borderId="38" xfId="0" applyFont="1" applyFill="1" applyBorder="1" applyAlignment="1">
      <alignment horizontal="center" vertical="center" wrapText="1"/>
    </xf>
    <xf numFmtId="43" fontId="63" fillId="47" borderId="40" xfId="414" applyFont="1" applyFill="1" applyBorder="1" applyAlignment="1">
      <alignment horizontal="center" vertical="center"/>
    </xf>
    <xf numFmtId="0" fontId="62" fillId="4" borderId="36" xfId="0" applyFont="1" applyFill="1" applyBorder="1" applyAlignment="1">
      <alignment vertical="center"/>
    </xf>
    <xf numFmtId="0" fontId="62" fillId="4" borderId="37" xfId="0" applyFont="1" applyFill="1" applyBorder="1" applyAlignment="1">
      <alignment vertical="center"/>
    </xf>
    <xf numFmtId="43" fontId="70" fillId="47" borderId="40" xfId="0" applyNumberFormat="1" applyFont="1" applyFill="1" applyBorder="1" applyAlignment="1">
      <alignment horizontal="center" vertical="center"/>
    </xf>
    <xf numFmtId="0" fontId="64" fillId="4" borderId="35" xfId="0" applyFont="1" applyFill="1" applyBorder="1" applyAlignment="1">
      <alignment vertical="center"/>
    </xf>
    <xf numFmtId="0" fontId="74" fillId="50" borderId="38" xfId="0" applyFont="1" applyFill="1" applyBorder="1" applyAlignment="1">
      <alignment vertical="center"/>
    </xf>
    <xf numFmtId="0" fontId="74" fillId="50" borderId="39" xfId="0" applyFont="1" applyFill="1" applyBorder="1" applyAlignment="1">
      <alignment horizontal="center" vertical="center"/>
    </xf>
    <xf numFmtId="0" fontId="74" fillId="50" borderId="39" xfId="0" applyFont="1" applyFill="1" applyBorder="1" applyAlignment="1">
      <alignment horizontal="center" vertical="center" wrapText="1"/>
    </xf>
    <xf numFmtId="43" fontId="74" fillId="50" borderId="39" xfId="414" applyFont="1" applyFill="1" applyBorder="1" applyAlignment="1">
      <alignment horizontal="center" vertical="center" wrapText="1"/>
    </xf>
    <xf numFmtId="0" fontId="74" fillId="50" borderId="40" xfId="0" applyFont="1" applyFill="1" applyBorder="1" applyAlignment="1">
      <alignment horizontal="center" vertical="center" wrapText="1"/>
    </xf>
    <xf numFmtId="0" fontId="62" fillId="48" borderId="38" xfId="0" applyFont="1" applyFill="1" applyBorder="1" applyAlignment="1">
      <alignment vertical="center"/>
    </xf>
    <xf numFmtId="0" fontId="70" fillId="48" borderId="39" xfId="0" applyFont="1" applyFill="1" applyBorder="1" applyAlignment="1">
      <alignment horizontal="center" vertical="center" wrapText="1"/>
    </xf>
    <xf numFmtId="0" fontId="17" fillId="48" borderId="39" xfId="0" applyFont="1" applyFill="1" applyBorder="1" applyAlignment="1" applyProtection="1">
      <alignment vertical="center" wrapText="1"/>
      <protection hidden="1"/>
    </xf>
    <xf numFmtId="43" fontId="17" fillId="48" borderId="39" xfId="414" applyFont="1" applyFill="1" applyBorder="1" applyAlignment="1" applyProtection="1">
      <alignment vertical="center" wrapText="1"/>
      <protection hidden="1"/>
    </xf>
    <xf numFmtId="43" fontId="17" fillId="48" borderId="40" xfId="414" applyFont="1" applyFill="1" applyBorder="1" applyAlignment="1" applyProtection="1">
      <alignment vertical="center" wrapText="1"/>
      <protection hidden="1"/>
    </xf>
    <xf numFmtId="0" fontId="74" fillId="50" borderId="38" xfId="0" applyFont="1" applyFill="1" applyBorder="1" applyAlignment="1">
      <alignment horizontal="center" vertical="center"/>
    </xf>
    <xf numFmtId="43" fontId="69" fillId="50" borderId="39" xfId="414" applyFont="1" applyFill="1" applyBorder="1" applyAlignment="1">
      <alignment horizontal="center" vertical="center" wrapText="1"/>
    </xf>
    <xf numFmtId="43" fontId="69" fillId="50" borderId="40" xfId="414" applyFont="1" applyFill="1" applyBorder="1" applyAlignment="1">
      <alignment horizontal="center" vertical="center" wrapText="1"/>
    </xf>
    <xf numFmtId="0" fontId="65" fillId="48" borderId="38" xfId="0" applyFont="1" applyFill="1" applyBorder="1" applyAlignment="1">
      <alignment vertical="center"/>
    </xf>
    <xf numFmtId="0" fontId="65" fillId="48" borderId="39" xfId="0" applyFont="1" applyFill="1" applyBorder="1" applyAlignment="1">
      <alignment horizontal="center" vertical="center"/>
    </xf>
    <xf numFmtId="0" fontId="62" fillId="48" borderId="39" xfId="0" applyFont="1" applyFill="1" applyBorder="1" applyAlignment="1">
      <alignment vertical="center"/>
    </xf>
    <xf numFmtId="0" fontId="62" fillId="48" borderId="39" xfId="0" applyFont="1" applyFill="1" applyBorder="1" applyAlignment="1">
      <alignment horizontal="center" vertical="center"/>
    </xf>
    <xf numFmtId="43" fontId="65" fillId="48" borderId="39" xfId="414" applyFont="1" applyFill="1" applyBorder="1" applyAlignment="1">
      <alignment horizontal="justify" vertical="center"/>
    </xf>
    <xf numFmtId="43" fontId="65" fillId="48" borderId="39" xfId="414" applyFont="1" applyFill="1" applyBorder="1" applyAlignment="1">
      <alignment horizontal="justify" vertical="center" wrapText="1"/>
    </xf>
    <xf numFmtId="0" fontId="65" fillId="0" borderId="38" xfId="0" applyFont="1" applyBorder="1" applyAlignment="1">
      <alignment vertical="center"/>
    </xf>
    <xf numFmtId="0" fontId="70" fillId="0" borderId="39" xfId="0" applyFont="1" applyBorder="1" applyAlignment="1">
      <alignment horizontal="center" vertical="center"/>
    </xf>
    <xf numFmtId="0" fontId="17" fillId="0" borderId="39" xfId="0" applyFont="1" applyBorder="1" applyAlignment="1" applyProtection="1">
      <alignment vertical="center" wrapText="1"/>
      <protection hidden="1"/>
    </xf>
    <xf numFmtId="43" fontId="17" fillId="0" borderId="40" xfId="414" applyFont="1" applyBorder="1" applyAlignment="1" applyProtection="1">
      <alignment vertical="center" wrapText="1"/>
      <protection hidden="1"/>
    </xf>
    <xf numFmtId="0" fontId="62" fillId="51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47" borderId="1" xfId="0" applyFont="1" applyFill="1" applyBorder="1" applyAlignment="1">
      <alignment horizontal="center" vertical="center"/>
    </xf>
    <xf numFmtId="43" fontId="67" fillId="47" borderId="1" xfId="414" applyFont="1" applyFill="1" applyBorder="1" applyAlignment="1">
      <alignment horizontal="center" vertical="center"/>
    </xf>
    <xf numFmtId="0" fontId="3" fillId="48" borderId="1" xfId="0" applyFont="1" applyFill="1" applyBorder="1" applyAlignment="1">
      <alignment horizontal="center" vertical="center"/>
    </xf>
    <xf numFmtId="43" fontId="7" fillId="52" borderId="28" xfId="414" applyFont="1" applyFill="1" applyBorder="1" applyAlignment="1" applyProtection="1">
      <alignment horizontal="center" vertical="center" wrapText="1"/>
    </xf>
    <xf numFmtId="3" fontId="7" fillId="52" borderId="31" xfId="0" applyNumberFormat="1" applyFont="1" applyFill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top" wrapText="1"/>
    </xf>
    <xf numFmtId="43" fontId="67" fillId="0" borderId="1" xfId="414" applyFont="1" applyFill="1" applyBorder="1" applyAlignment="1">
      <alignment horizontal="center" vertical="center"/>
    </xf>
    <xf numFmtId="43" fontId="67" fillId="0" borderId="1" xfId="414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83" fillId="4" borderId="0" xfId="0" applyFont="1" applyFill="1" applyAlignment="1">
      <alignment vertical="center"/>
    </xf>
    <xf numFmtId="0" fontId="0" fillId="0" borderId="0" xfId="0" applyAlignment="1">
      <alignment vertical="top" wrapText="1"/>
    </xf>
    <xf numFmtId="43" fontId="65" fillId="0" borderId="27" xfId="414" applyFont="1" applyFill="1" applyBorder="1" applyAlignment="1">
      <alignment horizontal="center" vertical="center"/>
    </xf>
    <xf numFmtId="43" fontId="65" fillId="0" borderId="27" xfId="414" applyFont="1" applyFill="1" applyBorder="1" applyAlignment="1" applyProtection="1">
      <alignment horizontal="center" vertical="center"/>
      <protection locked="0"/>
    </xf>
    <xf numFmtId="0" fontId="80" fillId="0" borderId="42" xfId="0" applyFont="1" applyBorder="1" applyAlignment="1">
      <alignment vertical="top" wrapText="1"/>
    </xf>
    <xf numFmtId="0" fontId="81" fillId="0" borderId="42" xfId="0" applyFont="1" applyBorder="1" applyAlignment="1">
      <alignment vertical="top" wrapText="1"/>
    </xf>
    <xf numFmtId="0" fontId="80" fillId="0" borderId="43" xfId="0" applyFont="1" applyBorder="1" applyAlignment="1">
      <alignment vertical="top" wrapText="1"/>
    </xf>
    <xf numFmtId="0" fontId="78" fillId="0" borderId="44" xfId="0" applyFont="1" applyBorder="1" applyAlignment="1">
      <alignment horizontal="center" vertical="top" wrapText="1"/>
    </xf>
    <xf numFmtId="43" fontId="67" fillId="0" borderId="28" xfId="414" applyFont="1" applyFill="1" applyBorder="1" applyAlignment="1">
      <alignment horizontal="center" vertical="center"/>
    </xf>
    <xf numFmtId="43" fontId="67" fillId="0" borderId="28" xfId="414" applyFont="1" applyFill="1" applyBorder="1" applyAlignment="1" applyProtection="1">
      <alignment horizontal="center" vertical="center"/>
      <protection locked="0"/>
    </xf>
    <xf numFmtId="0" fontId="88" fillId="0" borderId="1" xfId="0" applyFont="1" applyBorder="1" applyAlignment="1">
      <alignment vertical="top" wrapText="1"/>
    </xf>
    <xf numFmtId="0" fontId="84" fillId="48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0" fillId="0" borderId="45" xfId="0" applyFont="1" applyBorder="1" applyAlignment="1">
      <alignment vertical="top" wrapText="1"/>
    </xf>
    <xf numFmtId="0" fontId="84" fillId="0" borderId="1" xfId="0" applyFont="1" applyBorder="1" applyAlignment="1">
      <alignment vertical="center"/>
    </xf>
    <xf numFmtId="0" fontId="78" fillId="0" borderId="41" xfId="0" applyFont="1" applyBorder="1" applyAlignment="1">
      <alignment horizontal="left" vertical="top" wrapText="1" indent="2"/>
    </xf>
    <xf numFmtId="197" fontId="67" fillId="47" borderId="1" xfId="414" applyNumberFormat="1" applyFont="1" applyFill="1" applyBorder="1" applyAlignment="1">
      <alignment horizontal="center" vertical="center"/>
    </xf>
    <xf numFmtId="197" fontId="67" fillId="47" borderId="1" xfId="414" applyNumberFormat="1" applyFont="1" applyFill="1" applyBorder="1" applyAlignment="1" applyProtection="1">
      <alignment horizontal="center" vertical="center"/>
      <protection locked="0"/>
    </xf>
    <xf numFmtId="0" fontId="62" fillId="4" borderId="0" xfId="0" applyFont="1" applyFill="1" applyAlignment="1">
      <alignment horizontal="right" vertical="center"/>
    </xf>
    <xf numFmtId="0" fontId="7" fillId="53" borderId="1" xfId="0" applyFont="1" applyFill="1" applyBorder="1" applyAlignment="1">
      <alignment horizontal="center" vertical="center"/>
    </xf>
    <xf numFmtId="0" fontId="80" fillId="53" borderId="42" xfId="0" applyFont="1" applyFill="1" applyBorder="1" applyAlignment="1">
      <alignment vertical="top" wrapText="1"/>
    </xf>
    <xf numFmtId="0" fontId="78" fillId="53" borderId="41" xfId="0" applyFont="1" applyFill="1" applyBorder="1" applyAlignment="1">
      <alignment horizontal="center" vertical="top" wrapText="1"/>
    </xf>
    <xf numFmtId="0" fontId="6" fillId="53" borderId="1" xfId="0" applyFont="1" applyFill="1" applyBorder="1" applyAlignment="1">
      <alignment horizontal="center" vertical="center"/>
    </xf>
    <xf numFmtId="0" fontId="6" fillId="47" borderId="1" xfId="0" applyFont="1" applyFill="1" applyBorder="1" applyAlignment="1">
      <alignment horizontal="center" vertical="center"/>
    </xf>
    <xf numFmtId="0" fontId="80" fillId="47" borderId="42" xfId="0" applyFont="1" applyFill="1" applyBorder="1" applyAlignment="1">
      <alignment vertical="top" wrapText="1"/>
    </xf>
    <xf numFmtId="0" fontId="78" fillId="47" borderId="41" xfId="0" applyFont="1" applyFill="1" applyBorder="1" applyAlignment="1">
      <alignment horizontal="center" vertical="top" wrapText="1"/>
    </xf>
    <xf numFmtId="0" fontId="62" fillId="54" borderId="0" xfId="0" applyFont="1" applyFill="1" applyAlignment="1">
      <alignment vertical="center"/>
    </xf>
    <xf numFmtId="0" fontId="62" fillId="54" borderId="0" xfId="0" applyFont="1" applyFill="1" applyAlignment="1">
      <alignment horizontal="right" vertical="center"/>
    </xf>
    <xf numFmtId="197" fontId="62" fillId="4" borderId="0" xfId="0" applyNumberFormat="1" applyFont="1" applyFill="1" applyAlignment="1">
      <alignment vertical="center"/>
    </xf>
    <xf numFmtId="198" fontId="67" fillId="47" borderId="1" xfId="414" applyNumberFormat="1" applyFont="1" applyFill="1" applyBorder="1" applyAlignment="1">
      <alignment horizontal="center" vertical="center"/>
    </xf>
    <xf numFmtId="0" fontId="91" fillId="0" borderId="42" xfId="0" applyFont="1" applyBorder="1" applyAlignment="1">
      <alignment vertical="top" wrapText="1"/>
    </xf>
    <xf numFmtId="43" fontId="67" fillId="4" borderId="1" xfId="414" applyFont="1" applyFill="1" applyBorder="1" applyAlignment="1">
      <alignment horizontal="center" vertical="center"/>
    </xf>
    <xf numFmtId="43" fontId="67" fillId="4" borderId="1" xfId="414" applyFont="1" applyFill="1" applyBorder="1" applyAlignment="1" applyProtection="1">
      <alignment horizontal="center" vertical="center"/>
      <protection locked="0"/>
    </xf>
    <xf numFmtId="43" fontId="67" fillId="4" borderId="0" xfId="414" applyFont="1" applyFill="1" applyBorder="1" applyAlignment="1">
      <alignment horizontal="center" vertical="center"/>
    </xf>
    <xf numFmtId="43" fontId="67" fillId="4" borderId="0" xfId="414" applyFont="1" applyFill="1" applyBorder="1" applyAlignment="1" applyProtection="1">
      <alignment horizontal="center" vertical="center"/>
      <protection locked="0"/>
    </xf>
    <xf numFmtId="197" fontId="67" fillId="4" borderId="1" xfId="414" applyNumberFormat="1" applyFont="1" applyFill="1" applyBorder="1" applyAlignment="1">
      <alignment horizontal="center" vertical="center"/>
    </xf>
    <xf numFmtId="197" fontId="67" fillId="55" borderId="1" xfId="414" applyNumberFormat="1" applyFont="1" applyFill="1" applyBorder="1" applyAlignment="1">
      <alignment horizontal="center" vertical="center"/>
    </xf>
    <xf numFmtId="197" fontId="67" fillId="55" borderId="1" xfId="414" applyNumberFormat="1" applyFont="1" applyFill="1" applyBorder="1" applyAlignment="1" applyProtection="1">
      <alignment horizontal="center" vertical="center"/>
      <protection locked="0"/>
    </xf>
    <xf numFmtId="43" fontId="67" fillId="55" borderId="1" xfId="414" applyFont="1" applyFill="1" applyBorder="1" applyAlignment="1">
      <alignment horizontal="center" vertical="center"/>
    </xf>
    <xf numFmtId="0" fontId="78" fillId="55" borderId="41" xfId="0" applyFont="1" applyFill="1" applyBorder="1" applyAlignment="1">
      <alignment horizontal="center" vertical="top" wrapText="1"/>
    </xf>
    <xf numFmtId="0" fontId="88" fillId="48" borderId="30" xfId="0" applyFont="1" applyFill="1" applyBorder="1" applyAlignment="1">
      <alignment horizontal="center" vertical="top" wrapText="1"/>
    </xf>
    <xf numFmtId="0" fontId="88" fillId="48" borderId="0" xfId="0" applyFont="1" applyFill="1" applyAlignment="1">
      <alignment horizontal="center" vertical="top" wrapText="1"/>
    </xf>
    <xf numFmtId="0" fontId="88" fillId="48" borderId="23" xfId="0" applyFont="1" applyFill="1" applyBorder="1" applyAlignment="1">
      <alignment horizontal="center" vertical="top" wrapText="1"/>
    </xf>
    <xf numFmtId="0" fontId="80" fillId="0" borderId="38" xfId="0" applyFont="1" applyBorder="1" applyAlignment="1">
      <alignment horizontal="center" vertical="top" wrapText="1"/>
    </xf>
    <xf numFmtId="0" fontId="80" fillId="0" borderId="39" xfId="0" applyFont="1" applyBorder="1" applyAlignment="1">
      <alignment horizontal="center" vertical="top" wrapText="1"/>
    </xf>
    <xf numFmtId="0" fontId="80" fillId="0" borderId="40" xfId="0" applyFont="1" applyBorder="1" applyAlignment="1">
      <alignment horizontal="center" vertical="top" wrapText="1"/>
    </xf>
    <xf numFmtId="0" fontId="3" fillId="48" borderId="38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center" vertical="center" wrapText="1"/>
    </xf>
    <xf numFmtId="0" fontId="3" fillId="48" borderId="40" xfId="0" applyFont="1" applyFill="1" applyBorder="1" applyAlignment="1">
      <alignment horizontal="center" vertical="center" wrapText="1"/>
    </xf>
    <xf numFmtId="0" fontId="3" fillId="48" borderId="30" xfId="0" applyFont="1" applyFill="1" applyBorder="1" applyAlignment="1">
      <alignment horizontal="center" vertical="center" wrapText="1"/>
    </xf>
    <xf numFmtId="0" fontId="3" fillId="48" borderId="0" xfId="0" applyFont="1" applyFill="1" applyAlignment="1">
      <alignment horizontal="center" vertical="center" wrapText="1"/>
    </xf>
    <xf numFmtId="0" fontId="3" fillId="48" borderId="23" xfId="0" applyFont="1" applyFill="1" applyBorder="1" applyAlignment="1">
      <alignment horizontal="center" vertical="center" wrapText="1"/>
    </xf>
    <xf numFmtId="43" fontId="67" fillId="0" borderId="46" xfId="414" applyFont="1" applyFill="1" applyBorder="1" applyAlignment="1">
      <alignment horizontal="left" vertical="center"/>
    </xf>
    <xf numFmtId="43" fontId="67" fillId="0" borderId="40" xfId="414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194" fontId="63" fillId="2" borderId="2" xfId="0" applyNumberFormat="1" applyFont="1" applyFill="1" applyBorder="1" applyAlignment="1" applyProtection="1">
      <alignment horizontal="center" vertical="center" wrapText="1"/>
      <protection locked="0"/>
    </xf>
    <xf numFmtId="194" fontId="63" fillId="2" borderId="3" xfId="0" applyNumberFormat="1" applyFont="1" applyFill="1" applyBorder="1" applyAlignment="1" applyProtection="1">
      <alignment horizontal="center" vertical="center" wrapText="1"/>
      <protection locked="0"/>
    </xf>
    <xf numFmtId="194" fontId="6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7" fillId="52" borderId="27" xfId="0" applyNumberFormat="1" applyFont="1" applyFill="1" applyBorder="1" applyAlignment="1">
      <alignment horizontal="center" vertical="center" wrapText="1"/>
    </xf>
    <xf numFmtId="3" fontId="7" fillId="52" borderId="28" xfId="0" applyNumberFormat="1" applyFont="1" applyFill="1" applyBorder="1" applyAlignment="1">
      <alignment horizontal="center" vertical="center" wrapText="1"/>
    </xf>
    <xf numFmtId="43" fontId="7" fillId="52" borderId="38" xfId="414" applyFont="1" applyFill="1" applyBorder="1" applyAlignment="1" applyProtection="1">
      <alignment horizontal="center" vertical="center" wrapText="1"/>
    </xf>
    <xf numFmtId="43" fontId="7" fillId="52" borderId="40" xfId="414" applyFont="1" applyFill="1" applyBorder="1" applyAlignment="1" applyProtection="1">
      <alignment horizontal="center" vertical="center" wrapText="1"/>
    </xf>
    <xf numFmtId="0" fontId="7" fillId="52" borderId="27" xfId="0" applyFont="1" applyFill="1" applyBorder="1" applyAlignment="1">
      <alignment horizontal="center" vertical="center" wrapText="1"/>
    </xf>
    <xf numFmtId="0" fontId="7" fillId="52" borderId="28" xfId="0" applyFont="1" applyFill="1" applyBorder="1" applyAlignment="1">
      <alignment horizontal="center" vertical="center" wrapText="1"/>
    </xf>
    <xf numFmtId="0" fontId="7" fillId="52" borderId="27" xfId="0" applyFont="1" applyFill="1" applyBorder="1" applyAlignment="1">
      <alignment horizontal="center" vertical="center"/>
    </xf>
    <xf numFmtId="0" fontId="7" fillId="52" borderId="28" xfId="0" applyFont="1" applyFill="1" applyBorder="1" applyAlignment="1">
      <alignment horizontal="center" vertical="center"/>
    </xf>
    <xf numFmtId="0" fontId="66" fillId="4" borderId="36" xfId="0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 wrapText="1"/>
    </xf>
    <xf numFmtId="0" fontId="66" fillId="4" borderId="25" xfId="0" applyFont="1" applyFill="1" applyBorder="1" applyAlignment="1">
      <alignment horizontal="center" vertical="center" wrapText="1"/>
    </xf>
    <xf numFmtId="0" fontId="67" fillId="4" borderId="0" xfId="0" applyFont="1" applyFill="1" applyAlignment="1">
      <alignment horizontal="left" vertical="center" wrapText="1"/>
    </xf>
    <xf numFmtId="0" fontId="67" fillId="4" borderId="25" xfId="0" applyFont="1" applyFill="1" applyBorder="1" applyAlignment="1">
      <alignment horizontal="left" vertical="center" wrapText="1"/>
    </xf>
    <xf numFmtId="0" fontId="72" fillId="4" borderId="36" xfId="0" applyFont="1" applyFill="1" applyBorder="1" applyAlignment="1">
      <alignment horizontal="center" vertical="center" wrapText="1"/>
    </xf>
    <xf numFmtId="0" fontId="72" fillId="4" borderId="0" xfId="0" applyFont="1" applyFill="1" applyAlignment="1">
      <alignment horizontal="center" vertical="center" wrapText="1"/>
    </xf>
    <xf numFmtId="0" fontId="72" fillId="4" borderId="2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15">
    <cellStyle name="_x0007_" xfId="8" xr:uid="{00000000-0005-0000-0000-000000000000}"/>
    <cellStyle name="_x0006__x000c__x000a_ဠ" xfId="9" xr:uid="{00000000-0005-0000-0000-000001000000}"/>
    <cellStyle name="_x000d__x000a_JournalTemplate=C:\COMFO\CTALK\JOURSTD.TPL_x000d__x000a_LbStateAddress=3 3 0 251 1 89 2 311_x000d__x000a_LbStateJou" xfId="10" xr:uid="{00000000-0005-0000-0000-000002000000}"/>
    <cellStyle name="_x000d__x000a_JournalTemplate=C:\COMFO\CTALK\JOURSTD.TPL_x000d__x000a_LbStateAddress=3 3 0 251 1 89 2 311_x000d__x000a_LbStateJou 2" xfId="11" xr:uid="{00000000-0005-0000-0000-000003000000}"/>
    <cellStyle name="_07 Orc54308-indice orçamento" xfId="12" xr:uid="{00000000-0005-0000-0000-000004000000}"/>
    <cellStyle name="_composição da - OS - PQU" xfId="13" xr:uid="{00000000-0005-0000-0000-000005000000}"/>
    <cellStyle name="20% - Accent1" xfId="14" xr:uid="{00000000-0005-0000-0000-000006000000}"/>
    <cellStyle name="20% - Accent2" xfId="15" xr:uid="{00000000-0005-0000-0000-000007000000}"/>
    <cellStyle name="20% - Accent3" xfId="16" xr:uid="{00000000-0005-0000-0000-000008000000}"/>
    <cellStyle name="20% - Accent4" xfId="17" xr:uid="{00000000-0005-0000-0000-000009000000}"/>
    <cellStyle name="20% - Accent5" xfId="18" xr:uid="{00000000-0005-0000-0000-00000A000000}"/>
    <cellStyle name="20% - Accent6" xfId="19" xr:uid="{00000000-0005-0000-0000-00000B000000}"/>
    <cellStyle name="20% - Ênfase1 2" xfId="20" xr:uid="{00000000-0005-0000-0000-00000C000000}"/>
    <cellStyle name="20% - Ênfase1 3" xfId="21" xr:uid="{00000000-0005-0000-0000-00000D000000}"/>
    <cellStyle name="20% - Ênfase1 4" xfId="22" xr:uid="{00000000-0005-0000-0000-00000E000000}"/>
    <cellStyle name="20% - Ênfase2 2" xfId="23" xr:uid="{00000000-0005-0000-0000-00000F000000}"/>
    <cellStyle name="20% - Ênfase2 3" xfId="24" xr:uid="{00000000-0005-0000-0000-000010000000}"/>
    <cellStyle name="20% - Ênfase2 4" xfId="25" xr:uid="{00000000-0005-0000-0000-000011000000}"/>
    <cellStyle name="20% - Ênfase3 2" xfId="26" xr:uid="{00000000-0005-0000-0000-000012000000}"/>
    <cellStyle name="20% - Ênfase3 3" xfId="27" xr:uid="{00000000-0005-0000-0000-000013000000}"/>
    <cellStyle name="20% - Ênfase3 4" xfId="28" xr:uid="{00000000-0005-0000-0000-000014000000}"/>
    <cellStyle name="20% - Ênfase4 2" xfId="29" xr:uid="{00000000-0005-0000-0000-000015000000}"/>
    <cellStyle name="20% - Ênfase4 3" xfId="30" xr:uid="{00000000-0005-0000-0000-000016000000}"/>
    <cellStyle name="20% - Ênfase4 4" xfId="31" xr:uid="{00000000-0005-0000-0000-000017000000}"/>
    <cellStyle name="20% - Ênfase5 2" xfId="32" xr:uid="{00000000-0005-0000-0000-000018000000}"/>
    <cellStyle name="20% - Ênfase5 3" xfId="33" xr:uid="{00000000-0005-0000-0000-000019000000}"/>
    <cellStyle name="20% - Ênfase5 4" xfId="34" xr:uid="{00000000-0005-0000-0000-00001A000000}"/>
    <cellStyle name="20% - Ênfase6 2" xfId="35" xr:uid="{00000000-0005-0000-0000-00001B000000}"/>
    <cellStyle name="20% - Ênfase6 3" xfId="36" xr:uid="{00000000-0005-0000-0000-00001C000000}"/>
    <cellStyle name="20% - Ênfase6 4" xfId="37" xr:uid="{00000000-0005-0000-0000-00001D000000}"/>
    <cellStyle name="20% - Énfasis1" xfId="38" xr:uid="{00000000-0005-0000-0000-00001E000000}"/>
    <cellStyle name="20% - Énfasis2" xfId="39" xr:uid="{00000000-0005-0000-0000-00001F000000}"/>
    <cellStyle name="20% - Énfasis3" xfId="40" xr:uid="{00000000-0005-0000-0000-000020000000}"/>
    <cellStyle name="20% - Énfasis4" xfId="41" xr:uid="{00000000-0005-0000-0000-000021000000}"/>
    <cellStyle name="20% - Énfasis5" xfId="42" xr:uid="{00000000-0005-0000-0000-000022000000}"/>
    <cellStyle name="20% - Énfasis6" xfId="43" xr:uid="{00000000-0005-0000-0000-000023000000}"/>
    <cellStyle name="40% - Accent1" xfId="44" xr:uid="{00000000-0005-0000-0000-000024000000}"/>
    <cellStyle name="40% - Accent2" xfId="45" xr:uid="{00000000-0005-0000-0000-000025000000}"/>
    <cellStyle name="40% - Accent3" xfId="46" xr:uid="{00000000-0005-0000-0000-000026000000}"/>
    <cellStyle name="40% - Accent4" xfId="47" xr:uid="{00000000-0005-0000-0000-000027000000}"/>
    <cellStyle name="40% - Accent5" xfId="48" xr:uid="{00000000-0005-0000-0000-000028000000}"/>
    <cellStyle name="40% - Accent6" xfId="49" xr:uid="{00000000-0005-0000-0000-000029000000}"/>
    <cellStyle name="40% - Ênfase1 2" xfId="50" xr:uid="{00000000-0005-0000-0000-00002A000000}"/>
    <cellStyle name="40% - Ênfase1 3" xfId="51" xr:uid="{00000000-0005-0000-0000-00002B000000}"/>
    <cellStyle name="40% - Ênfase1 4" xfId="52" xr:uid="{00000000-0005-0000-0000-00002C000000}"/>
    <cellStyle name="40% - Ênfase2 2" xfId="53" xr:uid="{00000000-0005-0000-0000-00002D000000}"/>
    <cellStyle name="40% - Ênfase2 3" xfId="54" xr:uid="{00000000-0005-0000-0000-00002E000000}"/>
    <cellStyle name="40% - Ênfase2 4" xfId="55" xr:uid="{00000000-0005-0000-0000-00002F000000}"/>
    <cellStyle name="40% - Ênfase3 2" xfId="56" xr:uid="{00000000-0005-0000-0000-000030000000}"/>
    <cellStyle name="40% - Ênfase3 3" xfId="57" xr:uid="{00000000-0005-0000-0000-000031000000}"/>
    <cellStyle name="40% - Ênfase3 4" xfId="58" xr:uid="{00000000-0005-0000-0000-000032000000}"/>
    <cellStyle name="40% - Ênfase4 2" xfId="59" xr:uid="{00000000-0005-0000-0000-000033000000}"/>
    <cellStyle name="40% - Ênfase4 3" xfId="60" xr:uid="{00000000-0005-0000-0000-000034000000}"/>
    <cellStyle name="40% - Ênfase4 4" xfId="61" xr:uid="{00000000-0005-0000-0000-000035000000}"/>
    <cellStyle name="40% - Ênfase5 2" xfId="62" xr:uid="{00000000-0005-0000-0000-000036000000}"/>
    <cellStyle name="40% - Ênfase5 3" xfId="63" xr:uid="{00000000-0005-0000-0000-000037000000}"/>
    <cellStyle name="40% - Ênfase5 4" xfId="64" xr:uid="{00000000-0005-0000-0000-000038000000}"/>
    <cellStyle name="40% - Ênfase6 2" xfId="65" xr:uid="{00000000-0005-0000-0000-000039000000}"/>
    <cellStyle name="40% - Ênfase6 3" xfId="66" xr:uid="{00000000-0005-0000-0000-00003A000000}"/>
    <cellStyle name="40% - Ênfase6 4" xfId="67" xr:uid="{00000000-0005-0000-0000-00003B000000}"/>
    <cellStyle name="40% - Énfasis1" xfId="68" xr:uid="{00000000-0005-0000-0000-00003C000000}"/>
    <cellStyle name="40% - Énfasis2" xfId="69" xr:uid="{00000000-0005-0000-0000-00003D000000}"/>
    <cellStyle name="40% - Énfasis3" xfId="70" xr:uid="{00000000-0005-0000-0000-00003E000000}"/>
    <cellStyle name="40% - Énfasis4" xfId="71" xr:uid="{00000000-0005-0000-0000-00003F000000}"/>
    <cellStyle name="40% - Énfasis5" xfId="72" xr:uid="{00000000-0005-0000-0000-000040000000}"/>
    <cellStyle name="40% - Énfasis6" xfId="73" xr:uid="{00000000-0005-0000-0000-000041000000}"/>
    <cellStyle name="60% - Accent1" xfId="74" xr:uid="{00000000-0005-0000-0000-000042000000}"/>
    <cellStyle name="60% - Accent2" xfId="75" xr:uid="{00000000-0005-0000-0000-000043000000}"/>
    <cellStyle name="60% - Accent3" xfId="76" xr:uid="{00000000-0005-0000-0000-000044000000}"/>
    <cellStyle name="60% - Accent4" xfId="77" xr:uid="{00000000-0005-0000-0000-000045000000}"/>
    <cellStyle name="60% - Accent5" xfId="78" xr:uid="{00000000-0005-0000-0000-000046000000}"/>
    <cellStyle name="60% - Accent6" xfId="79" xr:uid="{00000000-0005-0000-0000-000047000000}"/>
    <cellStyle name="60% - Ênfase1 2" xfId="80" xr:uid="{00000000-0005-0000-0000-000048000000}"/>
    <cellStyle name="60% - Ênfase1 3" xfId="81" xr:uid="{00000000-0005-0000-0000-000049000000}"/>
    <cellStyle name="60% - Ênfase1 4" xfId="82" xr:uid="{00000000-0005-0000-0000-00004A000000}"/>
    <cellStyle name="60% - Ênfase2 2" xfId="83" xr:uid="{00000000-0005-0000-0000-00004B000000}"/>
    <cellStyle name="60% - Ênfase2 3" xfId="84" xr:uid="{00000000-0005-0000-0000-00004C000000}"/>
    <cellStyle name="60% - Ênfase2 4" xfId="85" xr:uid="{00000000-0005-0000-0000-00004D000000}"/>
    <cellStyle name="60% - Ênfase3 2" xfId="86" xr:uid="{00000000-0005-0000-0000-00004E000000}"/>
    <cellStyle name="60% - Ênfase3 3" xfId="87" xr:uid="{00000000-0005-0000-0000-00004F000000}"/>
    <cellStyle name="60% - Ênfase3 4" xfId="88" xr:uid="{00000000-0005-0000-0000-000050000000}"/>
    <cellStyle name="60% - Ênfase4 2" xfId="89" xr:uid="{00000000-0005-0000-0000-000051000000}"/>
    <cellStyle name="60% - Ênfase4 3" xfId="90" xr:uid="{00000000-0005-0000-0000-000052000000}"/>
    <cellStyle name="60% - Ênfase4 4" xfId="91" xr:uid="{00000000-0005-0000-0000-000053000000}"/>
    <cellStyle name="60% - Ênfase5 2" xfId="92" xr:uid="{00000000-0005-0000-0000-000054000000}"/>
    <cellStyle name="60% - Ênfase5 3" xfId="93" xr:uid="{00000000-0005-0000-0000-000055000000}"/>
    <cellStyle name="60% - Ênfase5 4" xfId="94" xr:uid="{00000000-0005-0000-0000-000056000000}"/>
    <cellStyle name="60% - Ênfase6 2" xfId="95" xr:uid="{00000000-0005-0000-0000-000057000000}"/>
    <cellStyle name="60% - Ênfase6 3" xfId="96" xr:uid="{00000000-0005-0000-0000-000058000000}"/>
    <cellStyle name="60% - Ênfase6 4" xfId="97" xr:uid="{00000000-0005-0000-0000-000059000000}"/>
    <cellStyle name="60% - Énfasis1" xfId="98" xr:uid="{00000000-0005-0000-0000-00005A000000}"/>
    <cellStyle name="60% - Énfasis2" xfId="99" xr:uid="{00000000-0005-0000-0000-00005B000000}"/>
    <cellStyle name="60% - Énfasis3" xfId="100" xr:uid="{00000000-0005-0000-0000-00005C000000}"/>
    <cellStyle name="60% - Énfasis4" xfId="101" xr:uid="{00000000-0005-0000-0000-00005D000000}"/>
    <cellStyle name="60% - Énfasis5" xfId="102" xr:uid="{00000000-0005-0000-0000-00005E000000}"/>
    <cellStyle name="60% - Énfasis6" xfId="103" xr:uid="{00000000-0005-0000-0000-00005F000000}"/>
    <cellStyle name="Accent1" xfId="104" xr:uid="{00000000-0005-0000-0000-000060000000}"/>
    <cellStyle name="Accent2" xfId="105" xr:uid="{00000000-0005-0000-0000-000061000000}"/>
    <cellStyle name="Accent3" xfId="106" xr:uid="{00000000-0005-0000-0000-000062000000}"/>
    <cellStyle name="Accent4" xfId="107" xr:uid="{00000000-0005-0000-0000-000063000000}"/>
    <cellStyle name="Accent5" xfId="108" xr:uid="{00000000-0005-0000-0000-000064000000}"/>
    <cellStyle name="Accent6" xfId="109" xr:uid="{00000000-0005-0000-0000-000065000000}"/>
    <cellStyle name="active" xfId="110" xr:uid="{00000000-0005-0000-0000-000066000000}"/>
    <cellStyle name="ARIAL" xfId="111" xr:uid="{00000000-0005-0000-0000-000067000000}"/>
    <cellStyle name="Bad" xfId="112" xr:uid="{00000000-0005-0000-0000-000068000000}"/>
    <cellStyle name="Beschreibung" xfId="113" xr:uid="{00000000-0005-0000-0000-000069000000}"/>
    <cellStyle name="Beschreibung 2" xfId="114" xr:uid="{00000000-0005-0000-0000-00006A000000}"/>
    <cellStyle name="Beschreibung_00 Orc66408 REV 0 sem contrato" xfId="115" xr:uid="{00000000-0005-0000-0000-00006B000000}"/>
    <cellStyle name="Bom 2" xfId="116" xr:uid="{00000000-0005-0000-0000-00006C000000}"/>
    <cellStyle name="Bom 3" xfId="117" xr:uid="{00000000-0005-0000-0000-00006D000000}"/>
    <cellStyle name="Bom 4" xfId="118" xr:uid="{00000000-0005-0000-0000-00006E000000}"/>
    <cellStyle name="Buena" xfId="119" xr:uid="{00000000-0005-0000-0000-00006F000000}"/>
    <cellStyle name="Calculation" xfId="120" xr:uid="{00000000-0005-0000-0000-000070000000}"/>
    <cellStyle name="Cálculo 2" xfId="121" xr:uid="{00000000-0005-0000-0000-000071000000}"/>
    <cellStyle name="Cálculo 3" xfId="122" xr:uid="{00000000-0005-0000-0000-000072000000}"/>
    <cellStyle name="Cálculo 4" xfId="123" xr:uid="{00000000-0005-0000-0000-000073000000}"/>
    <cellStyle name="Cancel" xfId="124" xr:uid="{00000000-0005-0000-0000-000074000000}"/>
    <cellStyle name="Celda de comprobación" xfId="125" xr:uid="{00000000-0005-0000-0000-000075000000}"/>
    <cellStyle name="Celda vinculada" xfId="126" xr:uid="{00000000-0005-0000-0000-000076000000}"/>
    <cellStyle name="Célula de Verificação 2" xfId="127" xr:uid="{00000000-0005-0000-0000-000077000000}"/>
    <cellStyle name="Célula de Verificação 3" xfId="128" xr:uid="{00000000-0005-0000-0000-000078000000}"/>
    <cellStyle name="Célula de Verificação 4" xfId="129" xr:uid="{00000000-0005-0000-0000-000079000000}"/>
    <cellStyle name="Célula Vinculada 2" xfId="130" xr:uid="{00000000-0005-0000-0000-00007A000000}"/>
    <cellStyle name="Célula Vinculada 3" xfId="131" xr:uid="{00000000-0005-0000-0000-00007B000000}"/>
    <cellStyle name="Célula Vinculada 4" xfId="132" xr:uid="{00000000-0005-0000-0000-00007C000000}"/>
    <cellStyle name="Check Cell" xfId="133" xr:uid="{00000000-0005-0000-0000-00007D000000}"/>
    <cellStyle name="Comma" xfId="134" xr:uid="{00000000-0005-0000-0000-00007E000000}"/>
    <cellStyle name="Comma 2" xfId="135" xr:uid="{00000000-0005-0000-0000-00007F000000}"/>
    <cellStyle name="Comma 3" xfId="136" xr:uid="{00000000-0005-0000-0000-000080000000}"/>
    <cellStyle name="Comma_Arauco Piping list" xfId="137" xr:uid="{00000000-0005-0000-0000-000081000000}"/>
    <cellStyle name="Comma0" xfId="138" xr:uid="{00000000-0005-0000-0000-000082000000}"/>
    <cellStyle name="Comma0 2" xfId="139" xr:uid="{00000000-0005-0000-0000-000083000000}"/>
    <cellStyle name="CORES" xfId="140" xr:uid="{00000000-0005-0000-0000-000084000000}"/>
    <cellStyle name="Currency" xfId="141" xr:uid="{00000000-0005-0000-0000-000085000000}"/>
    <cellStyle name="Currency [0]_Arauco Piping list" xfId="142" xr:uid="{00000000-0005-0000-0000-000086000000}"/>
    <cellStyle name="Currency_0007201HZE" xfId="143" xr:uid="{00000000-0005-0000-0000-000087000000}"/>
    <cellStyle name="Currency0" xfId="144" xr:uid="{00000000-0005-0000-0000-000088000000}"/>
    <cellStyle name="Currency0 2" xfId="145" xr:uid="{00000000-0005-0000-0000-000089000000}"/>
    <cellStyle name="Data" xfId="146" xr:uid="{00000000-0005-0000-0000-00008A000000}"/>
    <cellStyle name="Data 2" xfId="147" xr:uid="{00000000-0005-0000-0000-00008B000000}"/>
    <cellStyle name="Date" xfId="148" xr:uid="{00000000-0005-0000-0000-00008C000000}"/>
    <cellStyle name="Date 2" xfId="149" xr:uid="{00000000-0005-0000-0000-00008D000000}"/>
    <cellStyle name="dutra" xfId="150" xr:uid="{00000000-0005-0000-0000-00008E000000}"/>
    <cellStyle name="Encabezado 4" xfId="151" xr:uid="{00000000-0005-0000-0000-00008F000000}"/>
    <cellStyle name="Ênfase1 2" xfId="152" xr:uid="{00000000-0005-0000-0000-000090000000}"/>
    <cellStyle name="Ênfase1 3" xfId="153" xr:uid="{00000000-0005-0000-0000-000091000000}"/>
    <cellStyle name="Ênfase1 4" xfId="154" xr:uid="{00000000-0005-0000-0000-000092000000}"/>
    <cellStyle name="Ênfase2 2" xfId="155" xr:uid="{00000000-0005-0000-0000-000093000000}"/>
    <cellStyle name="Ênfase2 3" xfId="156" xr:uid="{00000000-0005-0000-0000-000094000000}"/>
    <cellStyle name="Ênfase2 4" xfId="157" xr:uid="{00000000-0005-0000-0000-000095000000}"/>
    <cellStyle name="Ênfase3 2" xfId="158" xr:uid="{00000000-0005-0000-0000-000096000000}"/>
    <cellStyle name="Ênfase3 3" xfId="159" xr:uid="{00000000-0005-0000-0000-000097000000}"/>
    <cellStyle name="Ênfase3 4" xfId="160" xr:uid="{00000000-0005-0000-0000-000098000000}"/>
    <cellStyle name="Ênfase4 2" xfId="161" xr:uid="{00000000-0005-0000-0000-000099000000}"/>
    <cellStyle name="Ênfase4 3" xfId="162" xr:uid="{00000000-0005-0000-0000-00009A000000}"/>
    <cellStyle name="Ênfase4 4" xfId="163" xr:uid="{00000000-0005-0000-0000-00009B000000}"/>
    <cellStyle name="Ênfase5 2" xfId="164" xr:uid="{00000000-0005-0000-0000-00009C000000}"/>
    <cellStyle name="Ênfase5 3" xfId="165" xr:uid="{00000000-0005-0000-0000-00009D000000}"/>
    <cellStyle name="Ênfase5 4" xfId="166" xr:uid="{00000000-0005-0000-0000-00009E000000}"/>
    <cellStyle name="Ênfase6 2" xfId="167" xr:uid="{00000000-0005-0000-0000-00009F000000}"/>
    <cellStyle name="Ênfase6 3" xfId="168" xr:uid="{00000000-0005-0000-0000-0000A0000000}"/>
    <cellStyle name="Ênfase6 4" xfId="169" xr:uid="{00000000-0005-0000-0000-0000A1000000}"/>
    <cellStyle name="Énfasis1" xfId="170" xr:uid="{00000000-0005-0000-0000-0000A2000000}"/>
    <cellStyle name="Énfasis2" xfId="171" xr:uid="{00000000-0005-0000-0000-0000A3000000}"/>
    <cellStyle name="Énfasis3" xfId="172" xr:uid="{00000000-0005-0000-0000-0000A4000000}"/>
    <cellStyle name="Énfasis4" xfId="173" xr:uid="{00000000-0005-0000-0000-0000A5000000}"/>
    <cellStyle name="Énfasis5" xfId="174" xr:uid="{00000000-0005-0000-0000-0000A6000000}"/>
    <cellStyle name="Énfasis6" xfId="175" xr:uid="{00000000-0005-0000-0000-0000A7000000}"/>
    <cellStyle name="Entrada 2" xfId="176" xr:uid="{00000000-0005-0000-0000-0000A8000000}"/>
    <cellStyle name="Entrada 3" xfId="177" xr:uid="{00000000-0005-0000-0000-0000A9000000}"/>
    <cellStyle name="Entrada 4" xfId="178" xr:uid="{00000000-0005-0000-0000-0000AA000000}"/>
    <cellStyle name="Estilo 1" xfId="179" xr:uid="{00000000-0005-0000-0000-0000AB000000}"/>
    <cellStyle name="Euro" xfId="180" xr:uid="{00000000-0005-0000-0000-0000AC000000}"/>
    <cellStyle name="Euro 2" xfId="181" xr:uid="{00000000-0005-0000-0000-0000AD000000}"/>
    <cellStyle name="Explanatory Text" xfId="182" xr:uid="{00000000-0005-0000-0000-0000AE000000}"/>
    <cellStyle name="Fixed" xfId="183" xr:uid="{00000000-0005-0000-0000-0000AF000000}"/>
    <cellStyle name="Fixed 2" xfId="184" xr:uid="{00000000-0005-0000-0000-0000B0000000}"/>
    <cellStyle name="Fixo" xfId="185" xr:uid="{00000000-0005-0000-0000-0000B1000000}"/>
    <cellStyle name="Fixo 2" xfId="186" xr:uid="{00000000-0005-0000-0000-0000B2000000}"/>
    <cellStyle name="Followed Hyperlink" xfId="187" xr:uid="{00000000-0005-0000-0000-0000B3000000}"/>
    <cellStyle name="Followed Hyperlink 2" xfId="188" xr:uid="{00000000-0005-0000-0000-0000B4000000}"/>
    <cellStyle name="Good" xfId="189" xr:uid="{00000000-0005-0000-0000-0000B5000000}"/>
    <cellStyle name="Good 2" xfId="190" xr:uid="{00000000-0005-0000-0000-0000B6000000}"/>
    <cellStyle name="Grey" xfId="191" xr:uid="{00000000-0005-0000-0000-0000B7000000}"/>
    <cellStyle name="Header1" xfId="192" xr:uid="{00000000-0005-0000-0000-0000B8000000}"/>
    <cellStyle name="Header2" xfId="193" xr:uid="{00000000-0005-0000-0000-0000B9000000}"/>
    <cellStyle name="Heading 1" xfId="194" xr:uid="{00000000-0005-0000-0000-0000BA000000}"/>
    <cellStyle name="Heading 1 2" xfId="195" xr:uid="{00000000-0005-0000-0000-0000BB000000}"/>
    <cellStyle name="Heading 2" xfId="196" xr:uid="{00000000-0005-0000-0000-0000BC000000}"/>
    <cellStyle name="Heading 2 2" xfId="197" xr:uid="{00000000-0005-0000-0000-0000BD000000}"/>
    <cellStyle name="Heading 3" xfId="198" xr:uid="{00000000-0005-0000-0000-0000BE000000}"/>
    <cellStyle name="Heading 4" xfId="199" xr:uid="{00000000-0005-0000-0000-0000BF000000}"/>
    <cellStyle name="Hyperlink 2" xfId="200" xr:uid="{00000000-0005-0000-0000-0000C0000000}"/>
    <cellStyle name="Hyperlinkki" xfId="201" xr:uid="{00000000-0005-0000-0000-0000C1000000}"/>
    <cellStyle name="Incorrecto" xfId="202" xr:uid="{00000000-0005-0000-0000-0000C2000000}"/>
    <cellStyle name="Incorreto 2" xfId="203" xr:uid="{00000000-0005-0000-0000-0000C3000000}"/>
    <cellStyle name="Incorreto 3" xfId="204" xr:uid="{00000000-0005-0000-0000-0000C4000000}"/>
    <cellStyle name="Incorreto 4" xfId="205" xr:uid="{00000000-0005-0000-0000-0000C5000000}"/>
    <cellStyle name="Indefinido" xfId="206" xr:uid="{00000000-0005-0000-0000-0000C6000000}"/>
    <cellStyle name="Input" xfId="207" xr:uid="{00000000-0005-0000-0000-0000C7000000}"/>
    <cellStyle name="Input [yellow]" xfId="208" xr:uid="{00000000-0005-0000-0000-0000C8000000}"/>
    <cellStyle name="Kurs" xfId="209" xr:uid="{00000000-0005-0000-0000-0000C9000000}"/>
    <cellStyle name="Kurs 2" xfId="210" xr:uid="{00000000-0005-0000-0000-0000CA000000}"/>
    <cellStyle name="Lien hypertexte visité_Précloture 2001" xfId="211" xr:uid="{00000000-0005-0000-0000-0000CB000000}"/>
    <cellStyle name="Lien hypertexte_Précloture 2001" xfId="212" xr:uid="{00000000-0005-0000-0000-0000CC000000}"/>
    <cellStyle name="Linked Cell" xfId="213" xr:uid="{00000000-0005-0000-0000-0000CD000000}"/>
    <cellStyle name="M S SANS SERIF" xfId="214" xr:uid="{00000000-0005-0000-0000-0000CE000000}"/>
    <cellStyle name="M„„ritt„m„t”n" xfId="215" xr:uid="{00000000-0005-0000-0000-0000CF000000}"/>
    <cellStyle name="M„„ritt„m„t”n 2" xfId="216" xr:uid="{00000000-0005-0000-0000-0000D0000000}"/>
    <cellStyle name="material" xfId="217" xr:uid="{00000000-0005-0000-0000-0000D1000000}"/>
    <cellStyle name="Migliaia (0)_1a-pagina" xfId="218" xr:uid="{00000000-0005-0000-0000-0000D2000000}"/>
    <cellStyle name="Millares [0]_417-66X-SP-1554-03FEITO" xfId="219" xr:uid="{00000000-0005-0000-0000-0000D3000000}"/>
    <cellStyle name="Millares_2863_CDP" xfId="220" xr:uid="{00000000-0005-0000-0000-0000D4000000}"/>
    <cellStyle name="Milliers [0]_An2-ActiRH-Ven" xfId="221" xr:uid="{00000000-0005-0000-0000-0000D5000000}"/>
    <cellStyle name="Milliers_06-Graphique ventes consolidées tuyaux (Gde Export+Total Branche)" xfId="222" xr:uid="{00000000-0005-0000-0000-0000D6000000}"/>
    <cellStyle name="MINIPG" xfId="223" xr:uid="{00000000-0005-0000-0000-0000D7000000}"/>
    <cellStyle name="Moeda" xfId="413" builtinId="4"/>
    <cellStyle name="Moeda 2" xfId="224" xr:uid="{00000000-0005-0000-0000-0000D9000000}"/>
    <cellStyle name="Moeda 2 2" xfId="225" xr:uid="{00000000-0005-0000-0000-0000DA000000}"/>
    <cellStyle name="Moeda 2_04 Orc51009 Carlão e Oto" xfId="226" xr:uid="{00000000-0005-0000-0000-0000DB000000}"/>
    <cellStyle name="Moeda 3" xfId="227" xr:uid="{00000000-0005-0000-0000-0000DC000000}"/>
    <cellStyle name="Moeda 3 2" xfId="228" xr:uid="{00000000-0005-0000-0000-0000DD000000}"/>
    <cellStyle name="Moeda 4" xfId="229" xr:uid="{00000000-0005-0000-0000-0000DE000000}"/>
    <cellStyle name="Moeda 4 2" xfId="230" xr:uid="{00000000-0005-0000-0000-0000DF000000}"/>
    <cellStyle name="Moeda 5" xfId="231" xr:uid="{00000000-0005-0000-0000-0000E0000000}"/>
    <cellStyle name="Moeda 6" xfId="232" xr:uid="{00000000-0005-0000-0000-0000E1000000}"/>
    <cellStyle name="Moeda 6 2" xfId="233" xr:uid="{00000000-0005-0000-0000-0000E2000000}"/>
    <cellStyle name="Moeda 7" xfId="234" xr:uid="{00000000-0005-0000-0000-0000E3000000}"/>
    <cellStyle name="Moeda 8" xfId="235" xr:uid="{00000000-0005-0000-0000-0000E4000000}"/>
    <cellStyle name="Moeda 9" xfId="411" xr:uid="{00000000-0005-0000-0000-0000E5000000}"/>
    <cellStyle name="Moe䁄ǎ䜀_x0004_0]_Pasta1" xfId="236" xr:uid="{00000000-0005-0000-0000-0000E6000000}"/>
    <cellStyle name="Moneda [0]_417-66X-SP-1554-03FEITO" xfId="237" xr:uid="{00000000-0005-0000-0000-0000E7000000}"/>
    <cellStyle name="Moneda_417-66X-SP-1554-03FEITO" xfId="238" xr:uid="{00000000-0005-0000-0000-0000E8000000}"/>
    <cellStyle name="Monétaire [0]_An2-ActiRH-Ven" xfId="239" xr:uid="{00000000-0005-0000-0000-0000E9000000}"/>
    <cellStyle name="Monétaire_06-Graphique ventes consolidées tuyaux (Gde Export+Total Branche)" xfId="240" xr:uid="{00000000-0005-0000-0000-0000EA000000}"/>
    <cellStyle name="Neutra 2" xfId="241" xr:uid="{00000000-0005-0000-0000-0000EB000000}"/>
    <cellStyle name="Neutra 3" xfId="242" xr:uid="{00000000-0005-0000-0000-0000EC000000}"/>
    <cellStyle name="Neutra 4" xfId="243" xr:uid="{00000000-0005-0000-0000-0000ED000000}"/>
    <cellStyle name="Neutral" xfId="244" xr:uid="{00000000-0005-0000-0000-0000EE000000}"/>
    <cellStyle name="Normaali_Cab001" xfId="245" xr:uid="{00000000-0005-0000-0000-0000EF000000}"/>
    <cellStyle name="Normal" xfId="0" builtinId="0"/>
    <cellStyle name="Normal - Style1" xfId="246" xr:uid="{00000000-0005-0000-0000-0000F1000000}"/>
    <cellStyle name="Normal 10" xfId="5" xr:uid="{00000000-0005-0000-0000-0000F2000000}"/>
    <cellStyle name="Normal 11" xfId="247" xr:uid="{00000000-0005-0000-0000-0000F3000000}"/>
    <cellStyle name="Normal 12" xfId="248" xr:uid="{00000000-0005-0000-0000-0000F4000000}"/>
    <cellStyle name="Normal 13" xfId="249" xr:uid="{00000000-0005-0000-0000-0000F5000000}"/>
    <cellStyle name="Normal 14" xfId="250" xr:uid="{00000000-0005-0000-0000-0000F6000000}"/>
    <cellStyle name="Normal 15" xfId="251" xr:uid="{00000000-0005-0000-0000-0000F7000000}"/>
    <cellStyle name="Normal 16" xfId="252" xr:uid="{00000000-0005-0000-0000-0000F8000000}"/>
    <cellStyle name="Normal 17" xfId="253" xr:uid="{00000000-0005-0000-0000-0000F9000000}"/>
    <cellStyle name="Normal 18" xfId="254" xr:uid="{00000000-0005-0000-0000-0000FA000000}"/>
    <cellStyle name="Normal 2" xfId="2" xr:uid="{00000000-0005-0000-0000-0000FB000000}"/>
    <cellStyle name="Normal 2 2" xfId="255" xr:uid="{00000000-0005-0000-0000-0000FC000000}"/>
    <cellStyle name="Normal 2 3" xfId="256" xr:uid="{00000000-0005-0000-0000-0000FD000000}"/>
    <cellStyle name="Normal 2 4" xfId="257" xr:uid="{00000000-0005-0000-0000-0000FE000000}"/>
    <cellStyle name="Normal 2 5" xfId="258" xr:uid="{00000000-0005-0000-0000-0000FF000000}"/>
    <cellStyle name="Normal 2 6" xfId="3" xr:uid="{00000000-0005-0000-0000-000000010000}"/>
    <cellStyle name="Normal 2_00 Orc 11510 REV RATTO" xfId="259" xr:uid="{00000000-0005-0000-0000-000001010000}"/>
    <cellStyle name="Normal 3" xfId="1" xr:uid="{00000000-0005-0000-0000-000002010000}"/>
    <cellStyle name="Normal 3 2" xfId="261" xr:uid="{00000000-0005-0000-0000-000003010000}"/>
    <cellStyle name="Normal 3 2 2" xfId="262" xr:uid="{00000000-0005-0000-0000-000004010000}"/>
    <cellStyle name="Normal 3 3" xfId="263" xr:uid="{00000000-0005-0000-0000-000005010000}"/>
    <cellStyle name="Normal 3 4" xfId="264" xr:uid="{00000000-0005-0000-0000-000006010000}"/>
    <cellStyle name="Normal 3 5" xfId="260" xr:uid="{00000000-0005-0000-0000-000007010000}"/>
    <cellStyle name="Normal 3_01 Orc 128-09 montagem - fechamento" xfId="265" xr:uid="{00000000-0005-0000-0000-000008010000}"/>
    <cellStyle name="Normal 4" xfId="266" xr:uid="{00000000-0005-0000-0000-000009010000}"/>
    <cellStyle name="Normal 4 2" xfId="267" xr:uid="{00000000-0005-0000-0000-00000A010000}"/>
    <cellStyle name="Normal 4 3" xfId="268" xr:uid="{00000000-0005-0000-0000-00000B010000}"/>
    <cellStyle name="Normal 4_04 Orc51009 Carlão e Oto" xfId="269" xr:uid="{00000000-0005-0000-0000-00000C010000}"/>
    <cellStyle name="Normal 5" xfId="270" xr:uid="{00000000-0005-0000-0000-00000D010000}"/>
    <cellStyle name="Normal 5 2" xfId="271" xr:uid="{00000000-0005-0000-0000-00000E010000}"/>
    <cellStyle name="Normal 5_00 Orc 11510 REV RATTO" xfId="272" xr:uid="{00000000-0005-0000-0000-00000F010000}"/>
    <cellStyle name="Normal 6" xfId="273" xr:uid="{00000000-0005-0000-0000-000010010000}"/>
    <cellStyle name="Normal 6 2" xfId="274" xr:uid="{00000000-0005-0000-0000-000011010000}"/>
    <cellStyle name="Normal 7" xfId="275" xr:uid="{00000000-0005-0000-0000-000012010000}"/>
    <cellStyle name="Normal 7 2" xfId="276" xr:uid="{00000000-0005-0000-0000-000013010000}"/>
    <cellStyle name="Normal 7_04 Orc51009 Carlão e Oto" xfId="277" xr:uid="{00000000-0005-0000-0000-000014010000}"/>
    <cellStyle name="Normal 8" xfId="278" xr:uid="{00000000-0005-0000-0000-000015010000}"/>
    <cellStyle name="Normal 8 2" xfId="279" xr:uid="{00000000-0005-0000-0000-000016010000}"/>
    <cellStyle name="Normal 8 3" xfId="280" xr:uid="{00000000-0005-0000-0000-000017010000}"/>
    <cellStyle name="Normal 8_04 Orc51009 Carlão e Oto" xfId="281" xr:uid="{00000000-0005-0000-0000-000018010000}"/>
    <cellStyle name="Normal 9" xfId="282" xr:uid="{00000000-0005-0000-0000-000019010000}"/>
    <cellStyle name="Normal 9 2" xfId="283" xr:uid="{00000000-0005-0000-0000-00001A010000}"/>
    <cellStyle name="Normal 9_07 Orc63110 TANQUES_LOTE B - Cópia" xfId="284" xr:uid="{00000000-0005-0000-0000-00001B010000}"/>
    <cellStyle name="normal plan 1 (2)" xfId="285" xr:uid="{00000000-0005-0000-0000-00001C010000}"/>
    <cellStyle name="Normal1" xfId="286" xr:uid="{00000000-0005-0000-0000-00001D010000}"/>
    <cellStyle name="Normal2" xfId="287" xr:uid="{00000000-0005-0000-0000-00001E010000}"/>
    <cellStyle name="Normal3" xfId="288" xr:uid="{00000000-0005-0000-0000-00001F010000}"/>
    <cellStyle name="Normale_prova" xfId="289" xr:uid="{00000000-0005-0000-0000-000020010000}"/>
    <cellStyle name="Nota 2" xfId="290" xr:uid="{00000000-0005-0000-0000-000021010000}"/>
    <cellStyle name="Nota 3" xfId="291" xr:uid="{00000000-0005-0000-0000-000022010000}"/>
    <cellStyle name="Nota 4" xfId="292" xr:uid="{00000000-0005-0000-0000-000023010000}"/>
    <cellStyle name="Notas" xfId="293" xr:uid="{00000000-0005-0000-0000-000024010000}"/>
    <cellStyle name="Note" xfId="294" xr:uid="{00000000-0005-0000-0000-000025010000}"/>
    <cellStyle name="Output" xfId="295" xr:uid="{00000000-0005-0000-0000-000026010000}"/>
    <cellStyle name="Percent" xfId="296" xr:uid="{00000000-0005-0000-0000-000027010000}"/>
    <cellStyle name="Percent [2]" xfId="297" xr:uid="{00000000-0005-0000-0000-000028010000}"/>
    <cellStyle name="Percent 2" xfId="298" xr:uid="{00000000-0005-0000-0000-000029010000}"/>
    <cellStyle name="Percent_02-Orc 16509 Bruno Menegatti" xfId="299" xr:uid="{00000000-0005-0000-0000-00002A010000}"/>
    <cellStyle name="Percentual" xfId="300" xr:uid="{00000000-0005-0000-0000-00002B010000}"/>
    <cellStyle name="Percentual 2" xfId="301" xr:uid="{00000000-0005-0000-0000-00002C010000}"/>
    <cellStyle name="planilhas" xfId="302" xr:uid="{00000000-0005-0000-0000-00002D010000}"/>
    <cellStyle name="Ponto" xfId="303" xr:uid="{00000000-0005-0000-0000-00002E010000}"/>
    <cellStyle name="Ponto 2" xfId="304" xr:uid="{00000000-0005-0000-0000-00002F010000}"/>
    <cellStyle name="Porcentagem 2" xfId="305" xr:uid="{00000000-0005-0000-0000-000030010000}"/>
    <cellStyle name="Porcentagem 2 2" xfId="306" xr:uid="{00000000-0005-0000-0000-000031010000}"/>
    <cellStyle name="Porcentagem 2 3" xfId="307" xr:uid="{00000000-0005-0000-0000-000032010000}"/>
    <cellStyle name="Porcentagem 3" xfId="308" xr:uid="{00000000-0005-0000-0000-000033010000}"/>
    <cellStyle name="Porcentagem 3 2" xfId="309" xr:uid="{00000000-0005-0000-0000-000034010000}"/>
    <cellStyle name="Porcentagem 4" xfId="310" xr:uid="{00000000-0005-0000-0000-000035010000}"/>
    <cellStyle name="Porcentagem 4 2" xfId="311" xr:uid="{00000000-0005-0000-0000-000036010000}"/>
    <cellStyle name="Porcentagem 5" xfId="312" xr:uid="{00000000-0005-0000-0000-000037010000}"/>
    <cellStyle name="Porcentagem 6" xfId="313" xr:uid="{00000000-0005-0000-0000-000038010000}"/>
    <cellStyle name="Porcentagem 7" xfId="314" xr:uid="{00000000-0005-0000-0000-000039010000}"/>
    <cellStyle name="Pos" xfId="315" xr:uid="{00000000-0005-0000-0000-00003A010000}"/>
    <cellStyle name="Pos 2" xfId="316" xr:uid="{00000000-0005-0000-0000-00003B010000}"/>
    <cellStyle name="Pos_00 Orc66408 REV 0 sem contrato" xfId="317" xr:uid="{00000000-0005-0000-0000-00003C010000}"/>
    <cellStyle name="Preis" xfId="318" xr:uid="{00000000-0005-0000-0000-00003D010000}"/>
    <cellStyle name="Preis 2" xfId="319" xr:uid="{00000000-0005-0000-0000-00003E010000}"/>
    <cellStyle name="Preis_00 Orc66408 REV 0 sem contrato" xfId="320" xr:uid="{00000000-0005-0000-0000-00003F010000}"/>
    <cellStyle name="Procent_12041_Pacifico_Defpack_Shipmark_KP" xfId="321" xr:uid="{00000000-0005-0000-0000-000040010000}"/>
    <cellStyle name="Prozent0" xfId="322" xr:uid="{00000000-0005-0000-0000-000041010000}"/>
    <cellStyle name="Prozent0 2" xfId="323" xr:uid="{00000000-0005-0000-0000-000042010000}"/>
    <cellStyle name="Prozent1" xfId="324" xr:uid="{00000000-0005-0000-0000-000043010000}"/>
    <cellStyle name="Prozent1 2" xfId="325" xr:uid="{00000000-0005-0000-0000-000044010000}"/>
    <cellStyle name="Prozent1_00 Orc66408 REV 0 sem contrato" xfId="326" xr:uid="{00000000-0005-0000-0000-000045010000}"/>
    <cellStyle name="Saída 2" xfId="327" xr:uid="{00000000-0005-0000-0000-000046010000}"/>
    <cellStyle name="Saída 3" xfId="328" xr:uid="{00000000-0005-0000-0000-000047010000}"/>
    <cellStyle name="Saída 4" xfId="329" xr:uid="{00000000-0005-0000-0000-000048010000}"/>
    <cellStyle name="Salida" xfId="330" xr:uid="{00000000-0005-0000-0000-000049010000}"/>
    <cellStyle name="Sep. milhar [0]" xfId="331" xr:uid="{00000000-0005-0000-0000-00004A010000}"/>
    <cellStyle name="Separador de m" xfId="332" xr:uid="{00000000-0005-0000-0000-00004B010000}"/>
    <cellStyle name="Separador de m 2" xfId="333" xr:uid="{00000000-0005-0000-0000-00004C010000}"/>
    <cellStyle name="Separador de milhares [0] 2" xfId="412" xr:uid="{00000000-0005-0000-0000-00004D010000}"/>
    <cellStyle name="Separador de milhares 10" xfId="334" xr:uid="{00000000-0005-0000-0000-00004E010000}"/>
    <cellStyle name="Separador de milhares 11" xfId="335" xr:uid="{00000000-0005-0000-0000-00004F010000}"/>
    <cellStyle name="Separador de milhares 12" xfId="336" xr:uid="{00000000-0005-0000-0000-000050010000}"/>
    <cellStyle name="Separador de milhares 13" xfId="337" xr:uid="{00000000-0005-0000-0000-000051010000}"/>
    <cellStyle name="Separador de milhares 14" xfId="338" xr:uid="{00000000-0005-0000-0000-000052010000}"/>
    <cellStyle name="Separador de milhares 15" xfId="339" xr:uid="{00000000-0005-0000-0000-000053010000}"/>
    <cellStyle name="Separador de milhares 16" xfId="340" xr:uid="{00000000-0005-0000-0000-000054010000}"/>
    <cellStyle name="Separador de milhares 2" xfId="341" xr:uid="{00000000-0005-0000-0000-000055010000}"/>
    <cellStyle name="Separador de milhares 2 10" xfId="342" xr:uid="{00000000-0005-0000-0000-000056010000}"/>
    <cellStyle name="Separador de milhares 2 2" xfId="343" xr:uid="{00000000-0005-0000-0000-000057010000}"/>
    <cellStyle name="Separador de milhares 2 2 2" xfId="344" xr:uid="{00000000-0005-0000-0000-000058010000}"/>
    <cellStyle name="Separador de milhares 2 2 2 2" xfId="345" xr:uid="{00000000-0005-0000-0000-000059010000}"/>
    <cellStyle name="Separador de milhares 2 3" xfId="346" xr:uid="{00000000-0005-0000-0000-00005A010000}"/>
    <cellStyle name="Separador de milhares 2_Doc.4 - PQ - Montagem - Ubu_20100528" xfId="347" xr:uid="{00000000-0005-0000-0000-00005B010000}"/>
    <cellStyle name="Separador de milhares 3" xfId="348" xr:uid="{00000000-0005-0000-0000-00005C010000}"/>
    <cellStyle name="Separador de milhares 3 2" xfId="349" xr:uid="{00000000-0005-0000-0000-00005D010000}"/>
    <cellStyle name="Separador de milhares 3 2 2" xfId="350" xr:uid="{00000000-0005-0000-0000-00005E010000}"/>
    <cellStyle name="Separador de milhares 3 2 3" xfId="351" xr:uid="{00000000-0005-0000-0000-00005F010000}"/>
    <cellStyle name="Separador de milhares 3 3" xfId="352" xr:uid="{00000000-0005-0000-0000-000060010000}"/>
    <cellStyle name="Separador de milhares 3_04 - Orc 32109" xfId="353" xr:uid="{00000000-0005-0000-0000-000061010000}"/>
    <cellStyle name="Separador de milhares 4" xfId="354" xr:uid="{00000000-0005-0000-0000-000062010000}"/>
    <cellStyle name="Separador de milhares 5" xfId="355" xr:uid="{00000000-0005-0000-0000-000063010000}"/>
    <cellStyle name="Separador de milhares 5 2" xfId="356" xr:uid="{00000000-0005-0000-0000-000064010000}"/>
    <cellStyle name="Separador de milhares 6" xfId="357" xr:uid="{00000000-0005-0000-0000-000065010000}"/>
    <cellStyle name="Separador de milhares 6 2" xfId="358" xr:uid="{00000000-0005-0000-0000-000066010000}"/>
    <cellStyle name="Separador de milhares 6_01 Orc66408 Consolidado 270309" xfId="359" xr:uid="{00000000-0005-0000-0000-000067010000}"/>
    <cellStyle name="Separador de milhares 7" xfId="360" xr:uid="{00000000-0005-0000-0000-000068010000}"/>
    <cellStyle name="Separador de milhares 7 2" xfId="361" xr:uid="{00000000-0005-0000-0000-000069010000}"/>
    <cellStyle name="Separador de milhares 8" xfId="362" xr:uid="{00000000-0005-0000-0000-00006A010000}"/>
    <cellStyle name="Separador de milhares 9" xfId="363" xr:uid="{00000000-0005-0000-0000-00006B010000}"/>
    <cellStyle name="Sepavador de milhares [0]_Pasta2" xfId="364" xr:uid="{00000000-0005-0000-0000-00006C010000}"/>
    <cellStyle name="Seuraava hyperlinkki" xfId="365" xr:uid="{00000000-0005-0000-0000-00006D010000}"/>
    <cellStyle name="Standard_CANALISATION" xfId="366" xr:uid="{00000000-0005-0000-0000-00006E010000}"/>
    <cellStyle name="Stück" xfId="367" xr:uid="{00000000-0005-0000-0000-00006F010000}"/>
    <cellStyle name="Stück 2" xfId="368" xr:uid="{00000000-0005-0000-0000-000070010000}"/>
    <cellStyle name="Stück_00 Orc66408 REV 0 sem contrato" xfId="369" xr:uid="{00000000-0005-0000-0000-000071010000}"/>
    <cellStyle name="Texto de advertencia" xfId="370" xr:uid="{00000000-0005-0000-0000-000072010000}"/>
    <cellStyle name="Texto de Aviso 2" xfId="371" xr:uid="{00000000-0005-0000-0000-000073010000}"/>
    <cellStyle name="Texto de Aviso 3" xfId="372" xr:uid="{00000000-0005-0000-0000-000074010000}"/>
    <cellStyle name="Texto de Aviso 4" xfId="373" xr:uid="{00000000-0005-0000-0000-000075010000}"/>
    <cellStyle name="Texto Explicativo 2" xfId="374" xr:uid="{00000000-0005-0000-0000-000076010000}"/>
    <cellStyle name="Texto Explicativo 3" xfId="375" xr:uid="{00000000-0005-0000-0000-000077010000}"/>
    <cellStyle name="Texto Explicativo 4" xfId="376" xr:uid="{00000000-0005-0000-0000-000078010000}"/>
    <cellStyle name="Title" xfId="377" xr:uid="{00000000-0005-0000-0000-000079010000}"/>
    <cellStyle name="Título 1 1" xfId="378" xr:uid="{00000000-0005-0000-0000-00007A010000}"/>
    <cellStyle name="Título 1 1 1" xfId="379" xr:uid="{00000000-0005-0000-0000-00007B010000}"/>
    <cellStyle name="Título 1 2" xfId="380" xr:uid="{00000000-0005-0000-0000-00007C010000}"/>
    <cellStyle name="Título 1 3" xfId="381" xr:uid="{00000000-0005-0000-0000-00007D010000}"/>
    <cellStyle name="Título 1 4" xfId="382" xr:uid="{00000000-0005-0000-0000-00007E010000}"/>
    <cellStyle name="Título 2 2" xfId="383" xr:uid="{00000000-0005-0000-0000-00007F010000}"/>
    <cellStyle name="Título 2 3" xfId="384" xr:uid="{00000000-0005-0000-0000-000080010000}"/>
    <cellStyle name="Título 2 4" xfId="385" xr:uid="{00000000-0005-0000-0000-000081010000}"/>
    <cellStyle name="Título 3 2" xfId="386" xr:uid="{00000000-0005-0000-0000-000082010000}"/>
    <cellStyle name="Título 3 3" xfId="387" xr:uid="{00000000-0005-0000-0000-000083010000}"/>
    <cellStyle name="Título 3 4" xfId="388" xr:uid="{00000000-0005-0000-0000-000084010000}"/>
    <cellStyle name="Título 4 2" xfId="389" xr:uid="{00000000-0005-0000-0000-000085010000}"/>
    <cellStyle name="Título 4 3" xfId="390" xr:uid="{00000000-0005-0000-0000-000086010000}"/>
    <cellStyle name="Título 4 4" xfId="391" xr:uid="{00000000-0005-0000-0000-000087010000}"/>
    <cellStyle name="Título 5" xfId="392" xr:uid="{00000000-0005-0000-0000-000088010000}"/>
    <cellStyle name="Título 6" xfId="393" xr:uid="{00000000-0005-0000-0000-000089010000}"/>
    <cellStyle name="Título 7" xfId="394" xr:uid="{00000000-0005-0000-0000-00008A010000}"/>
    <cellStyle name="Titulo1" xfId="395" xr:uid="{00000000-0005-0000-0000-00008B010000}"/>
    <cellStyle name="Titulo1 2" xfId="396" xr:uid="{00000000-0005-0000-0000-00008C010000}"/>
    <cellStyle name="Titulo2" xfId="397" xr:uid="{00000000-0005-0000-0000-00008D010000}"/>
    <cellStyle name="Titulo2 2" xfId="398" xr:uid="{00000000-0005-0000-0000-00008E010000}"/>
    <cellStyle name="titulos" xfId="399" xr:uid="{00000000-0005-0000-0000-00008F010000}"/>
    <cellStyle name="Total 2" xfId="400" xr:uid="{00000000-0005-0000-0000-000090010000}"/>
    <cellStyle name="Total 3" xfId="401" xr:uid="{00000000-0005-0000-0000-000091010000}"/>
    <cellStyle name="Total 4" xfId="402" xr:uid="{00000000-0005-0000-0000-000092010000}"/>
    <cellStyle name="Total 5" xfId="403" xr:uid="{00000000-0005-0000-0000-000093010000}"/>
    <cellStyle name="Valuta (0)_1a-pagina" xfId="404" xr:uid="{00000000-0005-0000-0000-000094010000}"/>
    <cellStyle name="Vírgula" xfId="414" builtinId="3"/>
    <cellStyle name="Vírgula 2" xfId="4" xr:uid="{00000000-0005-0000-0000-000096010000}"/>
    <cellStyle name="Vírgula 2 2" xfId="6" xr:uid="{00000000-0005-0000-0000-000097010000}"/>
    <cellStyle name="Vírgula 3" xfId="7" xr:uid="{00000000-0005-0000-0000-000098010000}"/>
    <cellStyle name="Vírgula 4" xfId="405" xr:uid="{00000000-0005-0000-0000-000099010000}"/>
    <cellStyle name="Währung [0]_Angebot" xfId="406" xr:uid="{00000000-0005-0000-0000-00009A010000}"/>
    <cellStyle name="Währung_Angebot" xfId="407" xr:uid="{00000000-0005-0000-0000-00009B010000}"/>
    <cellStyle name="Warning Text" xfId="408" xr:uid="{00000000-0005-0000-0000-00009C010000}"/>
    <cellStyle name="표준_piping_material_BM" xfId="409" xr:uid="{00000000-0005-0000-0000-00009D010000}"/>
    <cellStyle name="常规_All equipment list 2006.10.16(石灰石为一种)" xfId="410" xr:uid="{00000000-0005-0000-0000-00009E010000}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103187</xdr:colOff>
      <xdr:row>1</xdr:row>
      <xdr:rowOff>97691</xdr:rowOff>
    </xdr:from>
    <xdr:to>
      <xdr:col>10</xdr:col>
      <xdr:colOff>487730</xdr:colOff>
      <xdr:row>2</xdr:row>
      <xdr:rowOff>82232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" y="350063"/>
          <a:ext cx="1272646" cy="464861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1</xdr:row>
          <xdr:rowOff>314325</xdr:rowOff>
        </xdr:from>
        <xdr:to>
          <xdr:col>14</xdr:col>
          <xdr:colOff>828675</xdr:colOff>
          <xdr:row>2</xdr:row>
          <xdr:rowOff>257175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76201</xdr:rowOff>
    </xdr:from>
    <xdr:to>
      <xdr:col>7</xdr:col>
      <xdr:colOff>759581</xdr:colOff>
      <xdr:row>2</xdr:row>
      <xdr:rowOff>171451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76201"/>
          <a:ext cx="1331081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334712</xdr:colOff>
      <xdr:row>0</xdr:row>
      <xdr:rowOff>57978</xdr:rowOff>
    </xdr:from>
    <xdr:to>
      <xdr:col>7</xdr:col>
      <xdr:colOff>538368</xdr:colOff>
      <xdr:row>2</xdr:row>
      <xdr:rowOff>125861</xdr:rowOff>
    </xdr:to>
    <xdr:pic>
      <xdr:nvPicPr>
        <xdr:cNvPr id="2" name="Imagem 1" descr="Logotipo Ultracargo Origin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7692"/>
        <a:stretch/>
      </xdr:blipFill>
      <xdr:spPr bwMode="auto">
        <a:xfrm>
          <a:off x="9488237" y="57978"/>
          <a:ext cx="984706" cy="44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256761</xdr:colOff>
      <xdr:row>0</xdr:row>
      <xdr:rowOff>66261</xdr:rowOff>
    </xdr:from>
    <xdr:to>
      <xdr:col>7</xdr:col>
      <xdr:colOff>468700</xdr:colOff>
      <xdr:row>2</xdr:row>
      <xdr:rowOff>134144</xdr:rowOff>
    </xdr:to>
    <xdr:pic>
      <xdr:nvPicPr>
        <xdr:cNvPr id="2" name="Imagem 1" descr="Logotipo Ultracargo Origin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7692"/>
        <a:stretch/>
      </xdr:blipFill>
      <xdr:spPr bwMode="auto">
        <a:xfrm>
          <a:off x="8572086" y="66261"/>
          <a:ext cx="983464" cy="448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0</xdr:row>
      <xdr:rowOff>60308</xdr:rowOff>
    </xdr:from>
    <xdr:ext cx="1476375" cy="696533"/>
    <xdr:pic>
      <xdr:nvPicPr>
        <xdr:cNvPr id="2" name="Imagem 1" descr="Logotipo Ultracargo Origin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7692"/>
        <a:stretch/>
      </xdr:blipFill>
      <xdr:spPr bwMode="auto">
        <a:xfrm>
          <a:off x="10086975" y="60308"/>
          <a:ext cx="1476375" cy="696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369793</xdr:colOff>
      <xdr:row>0</xdr:row>
      <xdr:rowOff>56029</xdr:rowOff>
    </xdr:from>
    <xdr:ext cx="1476375" cy="696533"/>
    <xdr:pic>
      <xdr:nvPicPr>
        <xdr:cNvPr id="2" name="Imagem 1" descr="Logotipo Ultracargo Origin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7692"/>
        <a:stretch/>
      </xdr:blipFill>
      <xdr:spPr bwMode="auto">
        <a:xfrm>
          <a:off x="13942918" y="56029"/>
          <a:ext cx="1476375" cy="696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437030</xdr:colOff>
      <xdr:row>0</xdr:row>
      <xdr:rowOff>0</xdr:rowOff>
    </xdr:from>
    <xdr:ext cx="1476375" cy="696533"/>
    <xdr:pic>
      <xdr:nvPicPr>
        <xdr:cNvPr id="2" name="Imagem 1" descr="Logotipo Ultracargo Origina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7692"/>
        <a:stretch/>
      </xdr:blipFill>
      <xdr:spPr bwMode="auto">
        <a:xfrm>
          <a:off x="14772155" y="0"/>
          <a:ext cx="1476375" cy="6965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163285</xdr:rowOff>
    </xdr:from>
    <xdr:to>
      <xdr:col>1</xdr:col>
      <xdr:colOff>1656360</xdr:colOff>
      <xdr:row>3</xdr:row>
      <xdr:rowOff>258536</xdr:rowOff>
    </xdr:to>
    <xdr:pic>
      <xdr:nvPicPr>
        <xdr:cNvPr id="2" name="Imagem 1" descr="Logotipo Ultracargo Origin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49" y="353785"/>
          <a:ext cx="1561111" cy="557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</xdr:row>
      <xdr:rowOff>27216</xdr:rowOff>
    </xdr:from>
    <xdr:to>
      <xdr:col>6</xdr:col>
      <xdr:colOff>1700893</xdr:colOff>
      <xdr:row>4</xdr:row>
      <xdr:rowOff>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810875" y="217716"/>
          <a:ext cx="5510893" cy="820510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>
              <a:solidFill>
                <a:sysClr val="windowText" lastClr="000000"/>
              </a:solidFill>
            </a:rPr>
            <a:t>LOGOMARCA DA CONTARATADA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rissa mesquita" id="{FDE83EB8-944C-624F-AF28-5AC8C2403A53}" userId="5f49b59059993780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91" dT="2024-04-15T18:12:57.83" personId="{FDE83EB8-944C-624F-AF28-5AC8C2403A53}" id="{7C52154C-BC8A-4942-8A1B-A1F7E886EA4E}">
    <text xml:space="preserve">Valor braskem
</text>
  </threadedComment>
  <threadedComment ref="M93" dT="2024-04-15T18:13:14.53" personId="{FDE83EB8-944C-624F-AF28-5AC8C2403A53}" id="{456C8E5C-C6DA-BA4A-9492-109240BAFCAC}">
    <text>Valor braskem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outlinePr summaryBelow="0"/>
  </sheetPr>
  <dimension ref="A1:FRT117"/>
  <sheetViews>
    <sheetView showGridLines="0" tabSelected="1" zoomScaleNormal="100" zoomScaleSheetLayoutView="100" workbookViewId="0">
      <pane xSplit="11" ySplit="7" topLeftCell="L90" activePane="bottomRight" state="frozen"/>
      <selection activeCell="K155" sqref="K155"/>
      <selection pane="topRight" activeCell="K155" sqref="K155"/>
      <selection pane="bottomLeft" activeCell="K155" sqref="K155"/>
      <selection pane="bottomRight" activeCell="K125" sqref="K125"/>
    </sheetView>
  </sheetViews>
  <sheetFormatPr defaultColWidth="9.140625" defaultRowHeight="14.25"/>
  <cols>
    <col min="1" max="1" width="5.85546875" style="21" hidden="1" customWidth="1"/>
    <col min="2" max="2" width="2" style="21" hidden="1" customWidth="1"/>
    <col min="3" max="3" width="3" style="21" hidden="1" customWidth="1"/>
    <col min="4" max="6" width="2.28515625" style="21" hidden="1" customWidth="1"/>
    <col min="7" max="9" width="3.85546875" style="21" hidden="1" customWidth="1"/>
    <col min="10" max="10" width="12.85546875" style="21" customWidth="1"/>
    <col min="11" max="11" width="98" style="21" bestFit="1" customWidth="1"/>
    <col min="12" max="12" width="9.140625" style="21" customWidth="1"/>
    <col min="13" max="13" width="13.7109375" style="26" customWidth="1"/>
    <col min="14" max="14" width="16.28515625" style="26" customWidth="1"/>
    <col min="15" max="15" width="14.28515625" style="21" customWidth="1"/>
    <col min="16" max="16" width="12" style="21" bestFit="1" customWidth="1"/>
    <col min="17" max="17" width="9.42578125" style="21" bestFit="1" customWidth="1"/>
    <col min="18" max="18" width="14.140625" style="21" bestFit="1" customWidth="1"/>
    <col min="19" max="19" width="12.140625" style="21" customWidth="1"/>
    <col min="20" max="16384" width="9.140625" style="21"/>
  </cols>
  <sheetData>
    <row r="1" spans="1:19" ht="20.100000000000001" customHeight="1"/>
    <row r="2" spans="1:19" ht="37.5" customHeight="1">
      <c r="J2" s="257" t="s">
        <v>0</v>
      </c>
      <c r="K2" s="268" t="s">
        <v>418</v>
      </c>
      <c r="L2" s="268"/>
      <c r="M2" s="269"/>
      <c r="N2" s="258"/>
      <c r="O2" s="259"/>
    </row>
    <row r="3" spans="1:19" ht="32.25" customHeight="1">
      <c r="J3" s="257"/>
      <c r="K3" s="270"/>
      <c r="L3" s="270"/>
      <c r="M3" s="271"/>
      <c r="N3" s="260"/>
      <c r="O3" s="261"/>
    </row>
    <row r="4" spans="1:19" ht="15.75" customHeight="1">
      <c r="J4" s="257"/>
      <c r="K4" s="272"/>
      <c r="L4" s="272"/>
      <c r="M4" s="273"/>
      <c r="N4" s="262"/>
      <c r="O4" s="263"/>
    </row>
    <row r="5" spans="1:19" ht="20.25">
      <c r="J5" s="22" t="s">
        <v>101</v>
      </c>
      <c r="K5" s="267"/>
      <c r="L5" s="267"/>
      <c r="M5" s="264"/>
      <c r="N5" s="265"/>
      <c r="O5" s="266"/>
    </row>
    <row r="6" spans="1:19" ht="15.75" customHeight="1">
      <c r="J6" s="280" t="s">
        <v>40</v>
      </c>
      <c r="K6" s="280" t="s">
        <v>41</v>
      </c>
      <c r="L6" s="278" t="s">
        <v>42</v>
      </c>
      <c r="M6" s="276" t="s">
        <v>102</v>
      </c>
      <c r="N6" s="277"/>
      <c r="O6" s="274" t="s">
        <v>104</v>
      </c>
    </row>
    <row r="7" spans="1:19" ht="45" customHeight="1">
      <c r="J7" s="281"/>
      <c r="K7" s="281"/>
      <c r="L7" s="279"/>
      <c r="M7" s="196" t="s">
        <v>52</v>
      </c>
      <c r="N7" s="197" t="s">
        <v>103</v>
      </c>
      <c r="O7" s="275"/>
    </row>
    <row r="8" spans="1:19" ht="41.1" customHeight="1">
      <c r="A8" s="190">
        <v>5</v>
      </c>
      <c r="B8" s="190" t="e">
        <f>#REF!</f>
        <v>#REF!</v>
      </c>
      <c r="C8" s="190">
        <v>0</v>
      </c>
      <c r="D8" s="190"/>
      <c r="E8" s="190"/>
      <c r="F8" s="190"/>
      <c r="G8" s="190">
        <f t="shared" ref="G8" si="0">COUNTIF(A8:D8,"&gt;0")</f>
        <v>1</v>
      </c>
      <c r="H8" s="191"/>
      <c r="I8" s="191"/>
      <c r="J8" s="195">
        <v>1</v>
      </c>
      <c r="K8" s="249" t="s">
        <v>538</v>
      </c>
      <c r="L8" s="250"/>
      <c r="M8" s="250"/>
      <c r="N8" s="250"/>
      <c r="O8" s="251"/>
    </row>
    <row r="9" spans="1:19" ht="15" customHeight="1">
      <c r="A9" s="190"/>
      <c r="B9" s="190"/>
      <c r="C9" s="190"/>
      <c r="D9" s="190"/>
      <c r="E9" s="190"/>
      <c r="F9" s="190"/>
      <c r="G9" s="190"/>
      <c r="H9" s="191"/>
      <c r="I9" s="191"/>
      <c r="J9" s="222" t="s">
        <v>100</v>
      </c>
      <c r="K9" s="223" t="s">
        <v>502</v>
      </c>
      <c r="L9" s="224" t="s">
        <v>1</v>
      </c>
      <c r="M9" s="239">
        <v>490.64</v>
      </c>
      <c r="N9" s="240">
        <v>253.2</v>
      </c>
      <c r="O9" s="239">
        <f>M9+N9</f>
        <v>743.83999999999992</v>
      </c>
      <c r="Q9" s="229" t="s">
        <v>613</v>
      </c>
      <c r="R9" s="229" t="s">
        <v>614</v>
      </c>
      <c r="S9" s="230" t="s">
        <v>615</v>
      </c>
    </row>
    <row r="10" spans="1:19" ht="15" customHeight="1">
      <c r="A10" s="190"/>
      <c r="B10" s="190"/>
      <c r="C10" s="190"/>
      <c r="D10" s="190"/>
      <c r="E10" s="190"/>
      <c r="F10" s="190"/>
      <c r="G10" s="190"/>
      <c r="H10" s="191"/>
      <c r="I10" s="191"/>
      <c r="J10" s="225" t="s">
        <v>421</v>
      </c>
      <c r="K10" s="223" t="s">
        <v>503</v>
      </c>
      <c r="L10" s="224" t="s">
        <v>1</v>
      </c>
      <c r="M10" s="239">
        <f>M9*S10</f>
        <v>522.04095999999993</v>
      </c>
      <c r="N10" s="240">
        <f>N9*S10</f>
        <v>269.40479999999997</v>
      </c>
      <c r="O10" s="239">
        <f t="shared" ref="O10:O19" si="1">M10+N10</f>
        <v>791.44575999999984</v>
      </c>
      <c r="Q10" s="65">
        <f>38/25</f>
        <v>1.52</v>
      </c>
      <c r="R10" s="65">
        <v>0.7</v>
      </c>
      <c r="S10" s="21">
        <f>Q10*R10</f>
        <v>1.0639999999999998</v>
      </c>
    </row>
    <row r="11" spans="1:19" ht="15" customHeight="1">
      <c r="A11" s="190"/>
      <c r="B11" s="190"/>
      <c r="C11" s="190"/>
      <c r="D11" s="190"/>
      <c r="E11" s="190"/>
      <c r="F11" s="190"/>
      <c r="G11" s="190"/>
      <c r="H11" s="191"/>
      <c r="I11" s="191"/>
      <c r="J11" s="225" t="s">
        <v>422</v>
      </c>
      <c r="K11" s="223" t="s">
        <v>504</v>
      </c>
      <c r="L11" s="224" t="s">
        <v>1</v>
      </c>
      <c r="M11" s="239">
        <f>M9*S11</f>
        <v>686.89599999999996</v>
      </c>
      <c r="N11" s="240">
        <f>N9*S11</f>
        <v>354.47999999999996</v>
      </c>
      <c r="O11" s="239">
        <f t="shared" si="1"/>
        <v>1041.376</v>
      </c>
      <c r="Q11" s="65">
        <f>50/25</f>
        <v>2</v>
      </c>
      <c r="R11" s="65">
        <v>0.7</v>
      </c>
      <c r="S11" s="21">
        <f>Q11*R11</f>
        <v>1.4</v>
      </c>
    </row>
    <row r="12" spans="1:19" ht="15" customHeight="1">
      <c r="A12" s="190"/>
      <c r="B12" s="190"/>
      <c r="C12" s="190"/>
      <c r="D12" s="190"/>
      <c r="E12" s="190"/>
      <c r="F12" s="190"/>
      <c r="G12" s="190"/>
      <c r="H12" s="191"/>
      <c r="I12" s="191"/>
      <c r="J12" s="222" t="s">
        <v>417</v>
      </c>
      <c r="K12" s="223" t="s">
        <v>505</v>
      </c>
      <c r="L12" s="224" t="s">
        <v>1</v>
      </c>
      <c r="M12" s="239">
        <f>M9*S12</f>
        <v>865.48895999999991</v>
      </c>
      <c r="N12" s="240">
        <f>N9*S12</f>
        <v>446.64479999999992</v>
      </c>
      <c r="O12" s="239">
        <f t="shared" si="1"/>
        <v>1312.1337599999997</v>
      </c>
      <c r="Q12" s="65">
        <f>63/25</f>
        <v>2.52</v>
      </c>
      <c r="R12" s="65">
        <v>0.7</v>
      </c>
      <c r="S12" s="21">
        <f>Q12*R12</f>
        <v>1.7639999999999998</v>
      </c>
    </row>
    <row r="13" spans="1:19" ht="15" customHeight="1">
      <c r="A13" s="190"/>
      <c r="B13" s="190"/>
      <c r="C13" s="190"/>
      <c r="D13" s="190"/>
      <c r="E13" s="190"/>
      <c r="F13" s="190"/>
      <c r="G13" s="190"/>
      <c r="H13" s="191"/>
      <c r="I13" s="191"/>
      <c r="J13" s="225" t="s">
        <v>423</v>
      </c>
      <c r="K13" s="223" t="s">
        <v>506</v>
      </c>
      <c r="L13" s="224" t="s">
        <v>1</v>
      </c>
      <c r="M13" s="239">
        <f>M9*S13</f>
        <v>1030.3439999999998</v>
      </c>
      <c r="N13" s="240">
        <f>N9*S13</f>
        <v>531.71999999999991</v>
      </c>
      <c r="O13" s="239">
        <f t="shared" si="1"/>
        <v>1562.0639999999999</v>
      </c>
      <c r="Q13" s="65">
        <f>75/25</f>
        <v>3</v>
      </c>
      <c r="R13" s="65">
        <v>0.7</v>
      </c>
      <c r="S13" s="21">
        <f>Q13*R13</f>
        <v>2.0999999999999996</v>
      </c>
    </row>
    <row r="14" spans="1:19" ht="15" customHeight="1">
      <c r="A14" s="190"/>
      <c r="B14" s="190"/>
      <c r="C14" s="190"/>
      <c r="D14" s="190"/>
      <c r="E14" s="190"/>
      <c r="F14" s="190"/>
      <c r="G14" s="190"/>
      <c r="H14" s="191"/>
      <c r="I14" s="191"/>
      <c r="J14" s="225" t="s">
        <v>424</v>
      </c>
      <c r="K14" s="223" t="s">
        <v>507</v>
      </c>
      <c r="L14" s="224" t="s">
        <v>1</v>
      </c>
      <c r="M14" s="239">
        <v>295.17499999999995</v>
      </c>
      <c r="N14" s="240">
        <v>199.1875</v>
      </c>
      <c r="O14" s="239">
        <f t="shared" si="1"/>
        <v>494.36249999999995</v>
      </c>
      <c r="P14" s="231"/>
      <c r="Q14" s="229" t="s">
        <v>613</v>
      </c>
      <c r="R14" s="229" t="s">
        <v>614</v>
      </c>
      <c r="S14" s="230" t="s">
        <v>615</v>
      </c>
    </row>
    <row r="15" spans="1:19" ht="15" customHeight="1">
      <c r="A15" s="190"/>
      <c r="B15" s="190"/>
      <c r="C15" s="190"/>
      <c r="D15" s="190"/>
      <c r="E15" s="190"/>
      <c r="F15" s="190"/>
      <c r="G15" s="190"/>
      <c r="H15" s="191"/>
      <c r="I15" s="191"/>
      <c r="J15" s="222" t="s">
        <v>419</v>
      </c>
      <c r="K15" s="223" t="s">
        <v>508</v>
      </c>
      <c r="L15" s="224" t="s">
        <v>1</v>
      </c>
      <c r="M15" s="239">
        <f>M14*S15</f>
        <v>314.06619999999992</v>
      </c>
      <c r="N15" s="240">
        <f>N14*S15</f>
        <v>211.93549999999996</v>
      </c>
      <c r="O15" s="239">
        <f t="shared" ref="O15:O18" si="2">M15+N15</f>
        <v>526.00169999999991</v>
      </c>
      <c r="Q15" s="65">
        <f>38/25</f>
        <v>1.52</v>
      </c>
      <c r="R15" s="65">
        <v>0.7</v>
      </c>
      <c r="S15" s="21">
        <f>Q15*R15</f>
        <v>1.0639999999999998</v>
      </c>
    </row>
    <row r="16" spans="1:19" ht="15" customHeight="1">
      <c r="A16" s="190"/>
      <c r="B16" s="190"/>
      <c r="C16" s="190"/>
      <c r="D16" s="190"/>
      <c r="E16" s="190"/>
      <c r="F16" s="190"/>
      <c r="G16" s="190"/>
      <c r="H16" s="191"/>
      <c r="I16" s="191"/>
      <c r="J16" s="225" t="s">
        <v>425</v>
      </c>
      <c r="K16" s="223" t="s">
        <v>509</v>
      </c>
      <c r="L16" s="224" t="s">
        <v>1</v>
      </c>
      <c r="M16" s="239">
        <f>M14*S16</f>
        <v>413.24499999999989</v>
      </c>
      <c r="N16" s="240">
        <f>N14*S16</f>
        <v>278.86249999999995</v>
      </c>
      <c r="O16" s="239">
        <f t="shared" si="2"/>
        <v>692.10749999999985</v>
      </c>
      <c r="Q16" s="65">
        <f>50/25</f>
        <v>2</v>
      </c>
      <c r="R16" s="65">
        <v>0.7</v>
      </c>
      <c r="S16" s="21">
        <f>Q16*R16</f>
        <v>1.4</v>
      </c>
    </row>
    <row r="17" spans="1:4544" ht="15" customHeight="1" collapsed="1">
      <c r="A17" s="190"/>
      <c r="B17" s="190"/>
      <c r="C17" s="190"/>
      <c r="D17" s="190"/>
      <c r="E17" s="190"/>
      <c r="F17" s="190"/>
      <c r="G17" s="190"/>
      <c r="H17" s="191"/>
      <c r="I17" s="191"/>
      <c r="J17" s="225" t="s">
        <v>426</v>
      </c>
      <c r="K17" s="223" t="s">
        <v>510</v>
      </c>
      <c r="L17" s="224" t="s">
        <v>1</v>
      </c>
      <c r="M17" s="239">
        <f>M14*S17</f>
        <v>520.68869999999981</v>
      </c>
      <c r="N17" s="240">
        <f>N14*S17</f>
        <v>351.36674999999997</v>
      </c>
      <c r="O17" s="239">
        <f t="shared" si="2"/>
        <v>872.05544999999984</v>
      </c>
      <c r="Q17" s="65">
        <f>63/25</f>
        <v>2.52</v>
      </c>
      <c r="R17" s="65">
        <v>0.7</v>
      </c>
      <c r="S17" s="21">
        <f>Q17*R17</f>
        <v>1.7639999999999998</v>
      </c>
    </row>
    <row r="18" spans="1:4544" ht="15" customHeight="1">
      <c r="A18" s="190"/>
      <c r="B18" s="190"/>
      <c r="C18" s="190"/>
      <c r="D18" s="190"/>
      <c r="E18" s="190"/>
      <c r="F18" s="190"/>
      <c r="G18" s="190"/>
      <c r="H18" s="191"/>
      <c r="I18" s="191"/>
      <c r="J18" s="222" t="s">
        <v>420</v>
      </c>
      <c r="K18" s="223" t="s">
        <v>511</v>
      </c>
      <c r="L18" s="224" t="s">
        <v>1</v>
      </c>
      <c r="M18" s="239">
        <f>M14*S18</f>
        <v>619.86749999999984</v>
      </c>
      <c r="N18" s="240">
        <f>N14*S18</f>
        <v>418.29374999999993</v>
      </c>
      <c r="O18" s="239">
        <f t="shared" si="2"/>
        <v>1038.1612499999997</v>
      </c>
      <c r="Q18" s="65">
        <f>75/25</f>
        <v>3</v>
      </c>
      <c r="R18" s="65">
        <v>0.7</v>
      </c>
      <c r="S18" s="21">
        <f>Q18*R18</f>
        <v>2.0999999999999996</v>
      </c>
    </row>
    <row r="19" spans="1:4544" s="189" customFormat="1" ht="15" customHeight="1">
      <c r="A19" s="190"/>
      <c r="B19" s="190"/>
      <c r="C19" s="190"/>
      <c r="D19" s="190"/>
      <c r="E19" s="190"/>
      <c r="F19" s="190"/>
      <c r="G19" s="190"/>
      <c r="H19" s="191"/>
      <c r="I19" s="191"/>
      <c r="J19" s="225" t="s">
        <v>427</v>
      </c>
      <c r="K19" s="223" t="s">
        <v>512</v>
      </c>
      <c r="L19" s="224" t="s">
        <v>1</v>
      </c>
      <c r="M19" s="239">
        <f>M14*S19</f>
        <v>767.45499999999993</v>
      </c>
      <c r="N19" s="239">
        <f>N14*S19</f>
        <v>517.88750000000005</v>
      </c>
      <c r="O19" s="241">
        <f t="shared" si="1"/>
        <v>1285.3425</v>
      </c>
      <c r="P19" s="21"/>
      <c r="Q19" s="65">
        <f>100/25</f>
        <v>4</v>
      </c>
      <c r="R19" s="65">
        <v>0.65</v>
      </c>
      <c r="S19" s="21">
        <f>Q19*R19</f>
        <v>2.6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  <c r="AML19" s="21"/>
      <c r="AMM19" s="21"/>
      <c r="AMN19" s="21"/>
      <c r="AMO19" s="21"/>
      <c r="AMP19" s="21"/>
      <c r="AMQ19" s="21"/>
      <c r="AMR19" s="21"/>
      <c r="AMS19" s="21"/>
      <c r="AMT19" s="21"/>
      <c r="AMU19" s="21"/>
      <c r="AMV19" s="21"/>
      <c r="AMW19" s="21"/>
      <c r="AMX19" s="21"/>
      <c r="AMY19" s="21"/>
      <c r="AMZ19" s="21"/>
      <c r="ANA19" s="21"/>
      <c r="ANB19" s="21"/>
      <c r="ANC19" s="21"/>
      <c r="AND19" s="21"/>
      <c r="ANE19" s="21"/>
      <c r="ANF19" s="21"/>
      <c r="ANG19" s="21"/>
      <c r="ANH19" s="21"/>
      <c r="ANI19" s="21"/>
      <c r="ANJ19" s="21"/>
      <c r="ANK19" s="21"/>
      <c r="ANL19" s="21"/>
      <c r="ANM19" s="21"/>
      <c r="ANN19" s="21"/>
      <c r="ANO19" s="21"/>
      <c r="ANP19" s="21"/>
      <c r="ANQ19" s="21"/>
      <c r="ANR19" s="21"/>
      <c r="ANS19" s="21"/>
      <c r="ANT19" s="21"/>
      <c r="ANU19" s="21"/>
      <c r="ANV19" s="21"/>
      <c r="ANW19" s="21"/>
      <c r="ANX19" s="21"/>
      <c r="ANY19" s="21"/>
      <c r="ANZ19" s="21"/>
      <c r="AOA19" s="21"/>
      <c r="AOB19" s="21"/>
      <c r="AOC19" s="21"/>
      <c r="AOD19" s="21"/>
      <c r="AOE19" s="21"/>
      <c r="AOF19" s="21"/>
      <c r="AOG19" s="21"/>
      <c r="AOH19" s="21"/>
      <c r="AOI19" s="21"/>
      <c r="AOJ19" s="21"/>
      <c r="AOK19" s="21"/>
      <c r="AOL19" s="21"/>
      <c r="AOM19" s="21"/>
      <c r="AON19" s="21"/>
      <c r="AOO19" s="21"/>
      <c r="AOP19" s="21"/>
      <c r="AOQ19" s="21"/>
      <c r="AOR19" s="21"/>
      <c r="AOS19" s="21"/>
      <c r="AOT19" s="21"/>
      <c r="AOU19" s="21"/>
      <c r="AOV19" s="21"/>
      <c r="AOW19" s="21"/>
      <c r="AOX19" s="21"/>
      <c r="AOY19" s="21"/>
      <c r="AOZ19" s="21"/>
      <c r="APA19" s="21"/>
      <c r="APB19" s="21"/>
      <c r="APC19" s="21"/>
      <c r="APD19" s="21"/>
      <c r="APE19" s="21"/>
      <c r="APF19" s="21"/>
      <c r="APG19" s="21"/>
      <c r="APH19" s="21"/>
      <c r="API19" s="21"/>
      <c r="APJ19" s="21"/>
      <c r="APK19" s="21"/>
      <c r="APL19" s="21"/>
      <c r="APM19" s="21"/>
      <c r="APN19" s="21"/>
      <c r="APO19" s="21"/>
      <c r="APP19" s="21"/>
      <c r="APQ19" s="21"/>
      <c r="APR19" s="21"/>
      <c r="APS19" s="21"/>
      <c r="APT19" s="21"/>
      <c r="APU19" s="21"/>
      <c r="APV19" s="21"/>
      <c r="APW19" s="21"/>
      <c r="APX19" s="21"/>
      <c r="APY19" s="21"/>
      <c r="APZ19" s="21"/>
      <c r="AQA19" s="21"/>
      <c r="AQB19" s="21"/>
      <c r="AQC19" s="21"/>
      <c r="AQD19" s="21"/>
      <c r="AQE19" s="21"/>
      <c r="AQF19" s="21"/>
      <c r="AQG19" s="21"/>
      <c r="AQH19" s="21"/>
      <c r="AQI19" s="21"/>
      <c r="AQJ19" s="21"/>
      <c r="AQK19" s="21"/>
      <c r="AQL19" s="21"/>
      <c r="AQM19" s="21"/>
      <c r="AQN19" s="21"/>
      <c r="AQO19" s="21"/>
      <c r="AQP19" s="21"/>
      <c r="AQQ19" s="21"/>
      <c r="AQR19" s="21"/>
      <c r="AQS19" s="21"/>
      <c r="AQT19" s="21"/>
      <c r="AQU19" s="21"/>
      <c r="AQV19" s="21"/>
      <c r="AQW19" s="21"/>
      <c r="AQX19" s="21"/>
      <c r="AQY19" s="21"/>
      <c r="AQZ19" s="21"/>
      <c r="ARA19" s="21"/>
      <c r="ARB19" s="21"/>
      <c r="ARC19" s="21"/>
      <c r="ARD19" s="21"/>
      <c r="ARE19" s="21"/>
      <c r="ARF19" s="21"/>
      <c r="ARG19" s="21"/>
      <c r="ARH19" s="21"/>
      <c r="ARI19" s="21"/>
      <c r="ARJ19" s="21"/>
      <c r="ARK19" s="21"/>
      <c r="ARL19" s="21"/>
      <c r="ARM19" s="21"/>
      <c r="ARN19" s="21"/>
      <c r="ARO19" s="21"/>
      <c r="ARP19" s="21"/>
      <c r="ARQ19" s="21"/>
      <c r="ARR19" s="21"/>
      <c r="ARS19" s="21"/>
      <c r="ART19" s="21"/>
      <c r="ARU19" s="21"/>
      <c r="ARV19" s="21"/>
      <c r="ARW19" s="21"/>
      <c r="ARX19" s="21"/>
      <c r="ARY19" s="21"/>
      <c r="ARZ19" s="21"/>
      <c r="ASA19" s="21"/>
      <c r="ASB19" s="21"/>
      <c r="ASC19" s="21"/>
      <c r="ASD19" s="21"/>
      <c r="ASE19" s="21"/>
      <c r="ASF19" s="21"/>
      <c r="ASG19" s="21"/>
      <c r="ASH19" s="21"/>
      <c r="ASI19" s="21"/>
      <c r="ASJ19" s="21"/>
      <c r="ASK19" s="21"/>
      <c r="ASL19" s="21"/>
      <c r="ASM19" s="21"/>
      <c r="ASN19" s="21"/>
      <c r="ASO19" s="21"/>
      <c r="ASP19" s="21"/>
      <c r="ASQ19" s="21"/>
      <c r="ASR19" s="21"/>
      <c r="ASS19" s="21"/>
      <c r="AST19" s="21"/>
      <c r="ASU19" s="21"/>
      <c r="ASV19" s="21"/>
      <c r="ASW19" s="21"/>
      <c r="ASX19" s="21"/>
      <c r="ASY19" s="21"/>
      <c r="ASZ19" s="21"/>
      <c r="ATA19" s="21"/>
      <c r="ATB19" s="21"/>
      <c r="ATC19" s="21"/>
      <c r="ATD19" s="21"/>
      <c r="ATE19" s="21"/>
      <c r="ATF19" s="21"/>
      <c r="ATG19" s="21"/>
      <c r="ATH19" s="21"/>
      <c r="ATI19" s="21"/>
      <c r="ATJ19" s="21"/>
      <c r="ATK19" s="21"/>
      <c r="ATL19" s="21"/>
      <c r="ATM19" s="21"/>
      <c r="ATN19" s="21"/>
      <c r="ATO19" s="21"/>
      <c r="ATP19" s="21"/>
      <c r="ATQ19" s="21"/>
      <c r="ATR19" s="21"/>
      <c r="ATS19" s="21"/>
      <c r="ATT19" s="21"/>
      <c r="ATU19" s="21"/>
      <c r="ATV19" s="21"/>
      <c r="ATW19" s="21"/>
      <c r="ATX19" s="21"/>
      <c r="ATY19" s="21"/>
      <c r="ATZ19" s="21"/>
      <c r="AUA19" s="21"/>
      <c r="AUB19" s="21"/>
      <c r="AUC19" s="21"/>
      <c r="AUD19" s="21"/>
      <c r="AUE19" s="21"/>
      <c r="AUF19" s="21"/>
      <c r="AUG19" s="21"/>
      <c r="AUH19" s="21"/>
      <c r="AUI19" s="21"/>
      <c r="AUJ19" s="21"/>
      <c r="AUK19" s="21"/>
      <c r="AUL19" s="21"/>
      <c r="AUM19" s="21"/>
      <c r="AUN19" s="21"/>
      <c r="AUO19" s="21"/>
      <c r="AUP19" s="21"/>
      <c r="AUQ19" s="21"/>
      <c r="AUR19" s="21"/>
      <c r="AUS19" s="21"/>
      <c r="AUT19" s="21"/>
      <c r="AUU19" s="21"/>
      <c r="AUV19" s="21"/>
      <c r="AUW19" s="21"/>
      <c r="AUX19" s="21"/>
      <c r="AUY19" s="21"/>
      <c r="AUZ19" s="21"/>
      <c r="AVA19" s="21"/>
      <c r="AVB19" s="21"/>
      <c r="AVC19" s="21"/>
      <c r="AVD19" s="21"/>
      <c r="AVE19" s="21"/>
      <c r="AVF19" s="21"/>
      <c r="AVG19" s="21"/>
      <c r="AVH19" s="21"/>
      <c r="AVI19" s="21"/>
      <c r="AVJ19" s="21"/>
      <c r="AVK19" s="21"/>
      <c r="AVL19" s="21"/>
      <c r="AVM19" s="21"/>
      <c r="AVN19" s="21"/>
      <c r="AVO19" s="21"/>
      <c r="AVP19" s="21"/>
      <c r="AVQ19" s="21"/>
      <c r="AVR19" s="21"/>
      <c r="AVS19" s="21"/>
      <c r="AVT19" s="21"/>
      <c r="AVU19" s="21"/>
      <c r="AVV19" s="21"/>
      <c r="AVW19" s="21"/>
      <c r="AVX19" s="21"/>
      <c r="AVY19" s="21"/>
      <c r="AVZ19" s="21"/>
      <c r="AWA19" s="21"/>
      <c r="AWB19" s="21"/>
      <c r="AWC19" s="21"/>
      <c r="AWD19" s="21"/>
      <c r="AWE19" s="21"/>
      <c r="AWF19" s="21"/>
      <c r="AWG19" s="21"/>
      <c r="AWH19" s="21"/>
      <c r="AWI19" s="21"/>
      <c r="AWJ19" s="21"/>
      <c r="AWK19" s="21"/>
      <c r="AWL19" s="21"/>
      <c r="AWM19" s="21"/>
      <c r="AWN19" s="21"/>
      <c r="AWO19" s="21"/>
      <c r="AWP19" s="21"/>
      <c r="AWQ19" s="21"/>
      <c r="AWR19" s="21"/>
      <c r="AWS19" s="21"/>
      <c r="AWT19" s="21"/>
      <c r="AWU19" s="21"/>
      <c r="AWV19" s="21"/>
      <c r="AWW19" s="21"/>
      <c r="AWX19" s="21"/>
      <c r="AWY19" s="21"/>
      <c r="AWZ19" s="21"/>
      <c r="AXA19" s="21"/>
      <c r="AXB19" s="21"/>
      <c r="AXC19" s="21"/>
      <c r="AXD19" s="21"/>
      <c r="AXE19" s="21"/>
      <c r="AXF19" s="21"/>
      <c r="AXG19" s="21"/>
      <c r="AXH19" s="21"/>
      <c r="AXI19" s="21"/>
      <c r="AXJ19" s="21"/>
      <c r="AXK19" s="21"/>
      <c r="AXL19" s="21"/>
      <c r="AXM19" s="21"/>
      <c r="AXN19" s="21"/>
      <c r="AXO19" s="21"/>
      <c r="AXP19" s="21"/>
      <c r="AXQ19" s="21"/>
      <c r="AXR19" s="21"/>
      <c r="AXS19" s="21"/>
      <c r="AXT19" s="21"/>
      <c r="AXU19" s="21"/>
      <c r="AXV19" s="21"/>
      <c r="AXW19" s="21"/>
      <c r="AXX19" s="21"/>
      <c r="AXY19" s="21"/>
      <c r="AXZ19" s="21"/>
      <c r="AYA19" s="21"/>
      <c r="AYB19" s="21"/>
      <c r="AYC19" s="21"/>
      <c r="AYD19" s="21"/>
      <c r="AYE19" s="21"/>
      <c r="AYF19" s="21"/>
      <c r="AYG19" s="21"/>
      <c r="AYH19" s="21"/>
      <c r="AYI19" s="21"/>
      <c r="AYJ19" s="21"/>
      <c r="AYK19" s="21"/>
      <c r="AYL19" s="21"/>
      <c r="AYM19" s="21"/>
      <c r="AYN19" s="21"/>
      <c r="AYO19" s="21"/>
      <c r="AYP19" s="21"/>
      <c r="AYQ19" s="21"/>
      <c r="AYR19" s="21"/>
      <c r="AYS19" s="21"/>
      <c r="AYT19" s="21"/>
      <c r="AYU19" s="21"/>
      <c r="AYV19" s="21"/>
      <c r="AYW19" s="21"/>
      <c r="AYX19" s="21"/>
      <c r="AYY19" s="21"/>
      <c r="AYZ19" s="21"/>
      <c r="AZA19" s="21"/>
      <c r="AZB19" s="21"/>
      <c r="AZC19" s="21"/>
      <c r="AZD19" s="21"/>
      <c r="AZE19" s="21"/>
      <c r="AZF19" s="21"/>
      <c r="AZG19" s="21"/>
      <c r="AZH19" s="21"/>
      <c r="AZI19" s="21"/>
      <c r="AZJ19" s="21"/>
      <c r="AZK19" s="21"/>
      <c r="AZL19" s="21"/>
      <c r="AZM19" s="21"/>
      <c r="AZN19" s="21"/>
      <c r="AZO19" s="21"/>
      <c r="AZP19" s="21"/>
      <c r="AZQ19" s="21"/>
      <c r="AZR19" s="21"/>
      <c r="AZS19" s="21"/>
      <c r="AZT19" s="21"/>
      <c r="AZU19" s="21"/>
      <c r="AZV19" s="21"/>
      <c r="AZW19" s="21"/>
      <c r="AZX19" s="21"/>
      <c r="AZY19" s="21"/>
      <c r="AZZ19" s="21"/>
      <c r="BAA19" s="21"/>
      <c r="BAB19" s="21"/>
      <c r="BAC19" s="21"/>
      <c r="BAD19" s="21"/>
      <c r="BAE19" s="21"/>
      <c r="BAF19" s="21"/>
      <c r="BAG19" s="21"/>
      <c r="BAH19" s="21"/>
      <c r="BAI19" s="21"/>
      <c r="BAJ19" s="21"/>
      <c r="BAK19" s="21"/>
      <c r="BAL19" s="21"/>
      <c r="BAM19" s="21"/>
      <c r="BAN19" s="21"/>
      <c r="BAO19" s="21"/>
      <c r="BAP19" s="21"/>
      <c r="BAQ19" s="21"/>
      <c r="BAR19" s="21"/>
      <c r="BAS19" s="21"/>
      <c r="BAT19" s="21"/>
      <c r="BAU19" s="21"/>
      <c r="BAV19" s="21"/>
      <c r="BAW19" s="21"/>
      <c r="BAX19" s="21"/>
      <c r="BAY19" s="21"/>
      <c r="BAZ19" s="21"/>
      <c r="BBA19" s="21"/>
      <c r="BBB19" s="21"/>
      <c r="BBC19" s="21"/>
      <c r="BBD19" s="21"/>
      <c r="BBE19" s="21"/>
      <c r="BBF19" s="21"/>
      <c r="BBG19" s="21"/>
      <c r="BBH19" s="21"/>
      <c r="BBI19" s="21"/>
      <c r="BBJ19" s="21"/>
      <c r="BBK19" s="21"/>
      <c r="BBL19" s="21"/>
      <c r="BBM19" s="21"/>
      <c r="BBN19" s="21"/>
      <c r="BBO19" s="21"/>
      <c r="BBP19" s="21"/>
      <c r="BBQ19" s="21"/>
      <c r="BBR19" s="21"/>
      <c r="BBS19" s="21"/>
      <c r="BBT19" s="21"/>
      <c r="BBU19" s="21"/>
      <c r="BBV19" s="21"/>
      <c r="BBW19" s="21"/>
      <c r="BBX19" s="21"/>
      <c r="BBY19" s="21"/>
      <c r="BBZ19" s="21"/>
      <c r="BCA19" s="21"/>
      <c r="BCB19" s="21"/>
      <c r="BCC19" s="21"/>
      <c r="BCD19" s="21"/>
      <c r="BCE19" s="21"/>
      <c r="BCF19" s="21"/>
      <c r="BCG19" s="21"/>
      <c r="BCH19" s="21"/>
      <c r="BCI19" s="21"/>
      <c r="BCJ19" s="21"/>
      <c r="BCK19" s="21"/>
      <c r="BCL19" s="21"/>
      <c r="BCM19" s="21"/>
      <c r="BCN19" s="21"/>
      <c r="BCO19" s="21"/>
      <c r="BCP19" s="21"/>
      <c r="BCQ19" s="21"/>
      <c r="BCR19" s="21"/>
      <c r="BCS19" s="21"/>
      <c r="BCT19" s="21"/>
      <c r="BCU19" s="21"/>
      <c r="BCV19" s="21"/>
      <c r="BCW19" s="21"/>
      <c r="BCX19" s="21"/>
      <c r="BCY19" s="21"/>
      <c r="BCZ19" s="21"/>
      <c r="BDA19" s="21"/>
      <c r="BDB19" s="21"/>
      <c r="BDC19" s="21"/>
      <c r="BDD19" s="21"/>
      <c r="BDE19" s="21"/>
      <c r="BDF19" s="21"/>
      <c r="BDG19" s="21"/>
      <c r="BDH19" s="21"/>
      <c r="BDI19" s="21"/>
      <c r="BDJ19" s="21"/>
      <c r="BDK19" s="21"/>
      <c r="BDL19" s="21"/>
      <c r="BDM19" s="21"/>
      <c r="BDN19" s="21"/>
      <c r="BDO19" s="21"/>
      <c r="BDP19" s="21"/>
      <c r="BDQ19" s="21"/>
      <c r="BDR19" s="21"/>
      <c r="BDS19" s="21"/>
      <c r="BDT19" s="21"/>
      <c r="BDU19" s="21"/>
      <c r="BDV19" s="21"/>
      <c r="BDW19" s="21"/>
      <c r="BDX19" s="21"/>
      <c r="BDY19" s="21"/>
      <c r="BDZ19" s="21"/>
      <c r="BEA19" s="21"/>
      <c r="BEB19" s="21"/>
      <c r="BEC19" s="21"/>
      <c r="BED19" s="21"/>
      <c r="BEE19" s="21"/>
      <c r="BEF19" s="21"/>
      <c r="BEG19" s="21"/>
      <c r="BEH19" s="21"/>
      <c r="BEI19" s="21"/>
      <c r="BEJ19" s="21"/>
      <c r="BEK19" s="21"/>
      <c r="BEL19" s="21"/>
      <c r="BEM19" s="21"/>
      <c r="BEN19" s="21"/>
      <c r="BEO19" s="21"/>
      <c r="BEP19" s="21"/>
      <c r="BEQ19" s="21"/>
      <c r="BER19" s="21"/>
      <c r="BES19" s="21"/>
      <c r="BET19" s="21"/>
      <c r="BEU19" s="21"/>
      <c r="BEV19" s="21"/>
      <c r="BEW19" s="21"/>
      <c r="BEX19" s="21"/>
      <c r="BEY19" s="21"/>
      <c r="BEZ19" s="21"/>
      <c r="BFA19" s="21"/>
      <c r="BFB19" s="21"/>
      <c r="BFC19" s="21"/>
      <c r="BFD19" s="21"/>
      <c r="BFE19" s="21"/>
      <c r="BFF19" s="21"/>
      <c r="BFG19" s="21"/>
      <c r="BFH19" s="21"/>
      <c r="BFI19" s="21"/>
      <c r="BFJ19" s="21"/>
      <c r="BFK19" s="21"/>
      <c r="BFL19" s="21"/>
      <c r="BFM19" s="21"/>
      <c r="BFN19" s="21"/>
      <c r="BFO19" s="21"/>
      <c r="BFP19" s="21"/>
      <c r="BFQ19" s="21"/>
      <c r="BFR19" s="21"/>
      <c r="BFS19" s="21"/>
      <c r="BFT19" s="21"/>
      <c r="BFU19" s="21"/>
      <c r="BFV19" s="21"/>
      <c r="BFW19" s="21"/>
      <c r="BFX19" s="21"/>
      <c r="BFY19" s="21"/>
      <c r="BFZ19" s="21"/>
      <c r="BGA19" s="21"/>
      <c r="BGB19" s="21"/>
      <c r="BGC19" s="21"/>
      <c r="BGD19" s="21"/>
      <c r="BGE19" s="21"/>
      <c r="BGF19" s="21"/>
      <c r="BGG19" s="21"/>
      <c r="BGH19" s="21"/>
      <c r="BGI19" s="21"/>
      <c r="BGJ19" s="21"/>
      <c r="BGK19" s="21"/>
      <c r="BGL19" s="21"/>
      <c r="BGM19" s="21"/>
      <c r="BGN19" s="21"/>
      <c r="BGO19" s="21"/>
      <c r="BGP19" s="21"/>
      <c r="BGQ19" s="21"/>
      <c r="BGR19" s="21"/>
      <c r="BGS19" s="21"/>
      <c r="BGT19" s="21"/>
      <c r="BGU19" s="21"/>
      <c r="BGV19" s="21"/>
      <c r="BGW19" s="21"/>
      <c r="BGX19" s="21"/>
      <c r="BGY19" s="21"/>
      <c r="BGZ19" s="21"/>
      <c r="BHA19" s="21"/>
      <c r="BHB19" s="21"/>
      <c r="BHC19" s="21"/>
      <c r="BHD19" s="21"/>
      <c r="BHE19" s="21"/>
      <c r="BHF19" s="21"/>
      <c r="BHG19" s="21"/>
      <c r="BHH19" s="21"/>
      <c r="BHI19" s="21"/>
      <c r="BHJ19" s="21"/>
      <c r="BHK19" s="21"/>
      <c r="BHL19" s="21"/>
      <c r="BHM19" s="21"/>
      <c r="BHN19" s="21"/>
      <c r="BHO19" s="21"/>
      <c r="BHP19" s="21"/>
      <c r="BHQ19" s="21"/>
      <c r="BHR19" s="21"/>
      <c r="BHS19" s="21"/>
      <c r="BHT19" s="21"/>
      <c r="BHU19" s="21"/>
      <c r="BHV19" s="21"/>
      <c r="BHW19" s="21"/>
      <c r="BHX19" s="21"/>
      <c r="BHY19" s="21"/>
      <c r="BHZ19" s="21"/>
      <c r="BIA19" s="21"/>
      <c r="BIB19" s="21"/>
      <c r="BIC19" s="21"/>
      <c r="BID19" s="21"/>
      <c r="BIE19" s="21"/>
      <c r="BIF19" s="21"/>
      <c r="BIG19" s="21"/>
      <c r="BIH19" s="21"/>
      <c r="BII19" s="21"/>
      <c r="BIJ19" s="21"/>
      <c r="BIK19" s="21"/>
      <c r="BIL19" s="21"/>
      <c r="BIM19" s="21"/>
      <c r="BIN19" s="21"/>
      <c r="BIO19" s="21"/>
      <c r="BIP19" s="21"/>
      <c r="BIQ19" s="21"/>
      <c r="BIR19" s="21"/>
      <c r="BIS19" s="21"/>
      <c r="BIT19" s="21"/>
      <c r="BIU19" s="21"/>
      <c r="BIV19" s="21"/>
      <c r="BIW19" s="21"/>
      <c r="BIX19" s="21"/>
      <c r="BIY19" s="21"/>
      <c r="BIZ19" s="21"/>
      <c r="BJA19" s="21"/>
      <c r="BJB19" s="21"/>
      <c r="BJC19" s="21"/>
      <c r="BJD19" s="21"/>
      <c r="BJE19" s="21"/>
      <c r="BJF19" s="21"/>
      <c r="BJG19" s="21"/>
      <c r="BJH19" s="21"/>
      <c r="BJI19" s="21"/>
      <c r="BJJ19" s="21"/>
      <c r="BJK19" s="21"/>
      <c r="BJL19" s="21"/>
      <c r="BJM19" s="21"/>
      <c r="BJN19" s="21"/>
      <c r="BJO19" s="21"/>
      <c r="BJP19" s="21"/>
      <c r="BJQ19" s="21"/>
      <c r="BJR19" s="21"/>
      <c r="BJS19" s="21"/>
      <c r="BJT19" s="21"/>
      <c r="BJU19" s="21"/>
      <c r="BJV19" s="21"/>
      <c r="BJW19" s="21"/>
      <c r="BJX19" s="21"/>
      <c r="BJY19" s="21"/>
      <c r="BJZ19" s="21"/>
      <c r="BKA19" s="21"/>
      <c r="BKB19" s="21"/>
      <c r="BKC19" s="21"/>
      <c r="BKD19" s="21"/>
      <c r="BKE19" s="21"/>
      <c r="BKF19" s="21"/>
      <c r="BKG19" s="21"/>
      <c r="BKH19" s="21"/>
      <c r="BKI19" s="21"/>
      <c r="BKJ19" s="21"/>
      <c r="BKK19" s="21"/>
      <c r="BKL19" s="21"/>
      <c r="BKM19" s="21"/>
      <c r="BKN19" s="21"/>
      <c r="BKO19" s="21"/>
      <c r="BKP19" s="21"/>
      <c r="BKQ19" s="21"/>
      <c r="BKR19" s="21"/>
      <c r="BKS19" s="21"/>
      <c r="BKT19" s="21"/>
      <c r="BKU19" s="21"/>
      <c r="BKV19" s="21"/>
      <c r="BKW19" s="21"/>
      <c r="BKX19" s="21"/>
      <c r="BKY19" s="21"/>
      <c r="BKZ19" s="21"/>
      <c r="BLA19" s="21"/>
      <c r="BLB19" s="21"/>
      <c r="BLC19" s="21"/>
      <c r="BLD19" s="21"/>
      <c r="BLE19" s="21"/>
      <c r="BLF19" s="21"/>
      <c r="BLG19" s="21"/>
      <c r="BLH19" s="21"/>
      <c r="BLI19" s="21"/>
      <c r="BLJ19" s="21"/>
      <c r="BLK19" s="21"/>
      <c r="BLL19" s="21"/>
      <c r="BLM19" s="21"/>
      <c r="BLN19" s="21"/>
      <c r="BLO19" s="21"/>
      <c r="BLP19" s="21"/>
      <c r="BLQ19" s="21"/>
      <c r="BLR19" s="21"/>
      <c r="BLS19" s="21"/>
      <c r="BLT19" s="21"/>
      <c r="BLU19" s="21"/>
      <c r="BLV19" s="21"/>
      <c r="BLW19" s="21"/>
      <c r="BLX19" s="21"/>
      <c r="BLY19" s="21"/>
      <c r="BLZ19" s="21"/>
      <c r="BMA19" s="21"/>
      <c r="BMB19" s="21"/>
      <c r="BMC19" s="21"/>
      <c r="BMD19" s="21"/>
      <c r="BME19" s="21"/>
      <c r="BMF19" s="21"/>
      <c r="BMG19" s="21"/>
      <c r="BMH19" s="21"/>
      <c r="BMI19" s="21"/>
      <c r="BMJ19" s="21"/>
      <c r="BMK19" s="21"/>
      <c r="BML19" s="21"/>
      <c r="BMM19" s="21"/>
      <c r="BMN19" s="21"/>
      <c r="BMO19" s="21"/>
      <c r="BMP19" s="21"/>
      <c r="BMQ19" s="21"/>
      <c r="BMR19" s="21"/>
      <c r="BMS19" s="21"/>
      <c r="BMT19" s="21"/>
      <c r="BMU19" s="21"/>
      <c r="BMV19" s="21"/>
      <c r="BMW19" s="21"/>
      <c r="BMX19" s="21"/>
      <c r="BMY19" s="21"/>
      <c r="BMZ19" s="21"/>
      <c r="BNA19" s="21"/>
      <c r="BNB19" s="21"/>
      <c r="BNC19" s="21"/>
      <c r="BND19" s="21"/>
      <c r="BNE19" s="21"/>
      <c r="BNF19" s="21"/>
      <c r="BNG19" s="21"/>
      <c r="BNH19" s="21"/>
      <c r="BNI19" s="21"/>
      <c r="BNJ19" s="21"/>
      <c r="BNK19" s="21"/>
      <c r="BNL19" s="21"/>
      <c r="BNM19" s="21"/>
      <c r="BNN19" s="21"/>
      <c r="BNO19" s="21"/>
      <c r="BNP19" s="21"/>
      <c r="BNQ19" s="21"/>
      <c r="BNR19" s="21"/>
      <c r="BNS19" s="21"/>
      <c r="BNT19" s="21"/>
      <c r="BNU19" s="21"/>
      <c r="BNV19" s="21"/>
      <c r="BNW19" s="21"/>
      <c r="BNX19" s="21"/>
      <c r="BNY19" s="21"/>
      <c r="BNZ19" s="21"/>
      <c r="BOA19" s="21"/>
      <c r="BOB19" s="21"/>
      <c r="BOC19" s="21"/>
      <c r="BOD19" s="21"/>
      <c r="BOE19" s="21"/>
      <c r="BOF19" s="21"/>
      <c r="BOG19" s="21"/>
      <c r="BOH19" s="21"/>
      <c r="BOI19" s="21"/>
      <c r="BOJ19" s="21"/>
      <c r="BOK19" s="21"/>
      <c r="BOL19" s="21"/>
      <c r="BOM19" s="21"/>
      <c r="BON19" s="21"/>
      <c r="BOO19" s="21"/>
      <c r="BOP19" s="21"/>
      <c r="BOQ19" s="21"/>
      <c r="BOR19" s="21"/>
      <c r="BOS19" s="21"/>
      <c r="BOT19" s="21"/>
      <c r="BOU19" s="21"/>
      <c r="BOV19" s="21"/>
      <c r="BOW19" s="21"/>
      <c r="BOX19" s="21"/>
      <c r="BOY19" s="21"/>
      <c r="BOZ19" s="21"/>
      <c r="BPA19" s="21"/>
      <c r="BPB19" s="21"/>
      <c r="BPC19" s="21"/>
      <c r="BPD19" s="21"/>
      <c r="BPE19" s="21"/>
      <c r="BPF19" s="21"/>
      <c r="BPG19" s="21"/>
      <c r="BPH19" s="21"/>
      <c r="BPI19" s="21"/>
      <c r="BPJ19" s="21"/>
      <c r="BPK19" s="21"/>
      <c r="BPL19" s="21"/>
      <c r="BPM19" s="21"/>
      <c r="BPN19" s="21"/>
      <c r="BPO19" s="21"/>
      <c r="BPP19" s="21"/>
      <c r="BPQ19" s="21"/>
      <c r="BPR19" s="21"/>
      <c r="BPS19" s="21"/>
      <c r="BPT19" s="21"/>
      <c r="BPU19" s="21"/>
      <c r="BPV19" s="21"/>
      <c r="BPW19" s="21"/>
      <c r="BPX19" s="21"/>
      <c r="BPY19" s="21"/>
      <c r="BPZ19" s="21"/>
      <c r="BQA19" s="21"/>
      <c r="BQB19" s="21"/>
      <c r="BQC19" s="21"/>
      <c r="BQD19" s="21"/>
      <c r="BQE19" s="21"/>
      <c r="BQF19" s="21"/>
      <c r="BQG19" s="21"/>
      <c r="BQH19" s="21"/>
      <c r="BQI19" s="21"/>
      <c r="BQJ19" s="21"/>
      <c r="BQK19" s="21"/>
      <c r="BQL19" s="21"/>
      <c r="BQM19" s="21"/>
      <c r="BQN19" s="21"/>
      <c r="BQO19" s="21"/>
      <c r="BQP19" s="21"/>
      <c r="BQQ19" s="21"/>
      <c r="BQR19" s="21"/>
      <c r="BQS19" s="21"/>
      <c r="BQT19" s="21"/>
      <c r="BQU19" s="21"/>
      <c r="BQV19" s="21"/>
      <c r="BQW19" s="21"/>
      <c r="BQX19" s="21"/>
      <c r="BQY19" s="21"/>
      <c r="BQZ19" s="21"/>
      <c r="BRA19" s="21"/>
      <c r="BRB19" s="21"/>
      <c r="BRC19" s="21"/>
      <c r="BRD19" s="21"/>
      <c r="BRE19" s="21"/>
      <c r="BRF19" s="21"/>
      <c r="BRG19" s="21"/>
      <c r="BRH19" s="21"/>
      <c r="BRI19" s="21"/>
      <c r="BRJ19" s="21"/>
      <c r="BRK19" s="21"/>
      <c r="BRL19" s="21"/>
      <c r="BRM19" s="21"/>
      <c r="BRN19" s="21"/>
      <c r="BRO19" s="21"/>
      <c r="BRP19" s="21"/>
      <c r="BRQ19" s="21"/>
      <c r="BRR19" s="21"/>
      <c r="BRS19" s="21"/>
      <c r="BRT19" s="21"/>
      <c r="BRU19" s="21"/>
      <c r="BRV19" s="21"/>
      <c r="BRW19" s="21"/>
      <c r="BRX19" s="21"/>
      <c r="BRY19" s="21"/>
      <c r="BRZ19" s="21"/>
      <c r="BSA19" s="21"/>
      <c r="BSB19" s="21"/>
      <c r="BSC19" s="21"/>
      <c r="BSD19" s="21"/>
      <c r="BSE19" s="21"/>
      <c r="BSF19" s="21"/>
      <c r="BSG19" s="21"/>
      <c r="BSH19" s="21"/>
      <c r="BSI19" s="21"/>
      <c r="BSJ19" s="21"/>
      <c r="BSK19" s="21"/>
      <c r="BSL19" s="21"/>
      <c r="BSM19" s="21"/>
      <c r="BSN19" s="21"/>
      <c r="BSO19" s="21"/>
      <c r="BSP19" s="21"/>
      <c r="BSQ19" s="21"/>
      <c r="BSR19" s="21"/>
      <c r="BSS19" s="21"/>
      <c r="BST19" s="21"/>
      <c r="BSU19" s="21"/>
      <c r="BSV19" s="21"/>
      <c r="BSW19" s="21"/>
      <c r="BSX19" s="21"/>
      <c r="BSY19" s="21"/>
      <c r="BSZ19" s="21"/>
      <c r="BTA19" s="21"/>
      <c r="BTB19" s="21"/>
      <c r="BTC19" s="21"/>
      <c r="BTD19" s="21"/>
      <c r="BTE19" s="21"/>
      <c r="BTF19" s="21"/>
      <c r="BTG19" s="21"/>
      <c r="BTH19" s="21"/>
      <c r="BTI19" s="21"/>
      <c r="BTJ19" s="21"/>
      <c r="BTK19" s="21"/>
      <c r="BTL19" s="21"/>
      <c r="BTM19" s="21"/>
      <c r="BTN19" s="21"/>
      <c r="BTO19" s="21"/>
      <c r="BTP19" s="21"/>
      <c r="BTQ19" s="21"/>
      <c r="BTR19" s="21"/>
      <c r="BTS19" s="21"/>
      <c r="BTT19" s="21"/>
      <c r="BTU19" s="21"/>
      <c r="BTV19" s="21"/>
      <c r="BTW19" s="21"/>
      <c r="BTX19" s="21"/>
      <c r="BTY19" s="21"/>
      <c r="BTZ19" s="21"/>
      <c r="BUA19" s="21"/>
      <c r="BUB19" s="21"/>
      <c r="BUC19" s="21"/>
      <c r="BUD19" s="21"/>
      <c r="BUE19" s="21"/>
      <c r="BUF19" s="21"/>
      <c r="BUG19" s="21"/>
      <c r="BUH19" s="21"/>
      <c r="BUI19" s="21"/>
      <c r="BUJ19" s="21"/>
      <c r="BUK19" s="21"/>
      <c r="BUL19" s="21"/>
      <c r="BUM19" s="21"/>
      <c r="BUN19" s="21"/>
      <c r="BUO19" s="21"/>
      <c r="BUP19" s="21"/>
      <c r="BUQ19" s="21"/>
      <c r="BUR19" s="21"/>
      <c r="BUS19" s="21"/>
      <c r="BUT19" s="21"/>
      <c r="BUU19" s="21"/>
      <c r="BUV19" s="21"/>
      <c r="BUW19" s="21"/>
      <c r="BUX19" s="21"/>
      <c r="BUY19" s="21"/>
      <c r="BUZ19" s="21"/>
      <c r="BVA19" s="21"/>
      <c r="BVB19" s="21"/>
      <c r="BVC19" s="21"/>
      <c r="BVD19" s="21"/>
      <c r="BVE19" s="21"/>
      <c r="BVF19" s="21"/>
      <c r="BVG19" s="21"/>
      <c r="BVH19" s="21"/>
      <c r="BVI19" s="21"/>
      <c r="BVJ19" s="21"/>
      <c r="BVK19" s="21"/>
      <c r="BVL19" s="21"/>
      <c r="BVM19" s="21"/>
      <c r="BVN19" s="21"/>
      <c r="BVO19" s="21"/>
      <c r="BVP19" s="21"/>
      <c r="BVQ19" s="21"/>
      <c r="BVR19" s="21"/>
      <c r="BVS19" s="21"/>
      <c r="BVT19" s="21"/>
      <c r="BVU19" s="21"/>
      <c r="BVV19" s="21"/>
      <c r="BVW19" s="21"/>
      <c r="BVX19" s="21"/>
      <c r="BVY19" s="21"/>
      <c r="BVZ19" s="21"/>
      <c r="BWA19" s="21"/>
      <c r="BWB19" s="21"/>
      <c r="BWC19" s="21"/>
      <c r="BWD19" s="21"/>
      <c r="BWE19" s="21"/>
      <c r="BWF19" s="21"/>
      <c r="BWG19" s="21"/>
      <c r="BWH19" s="21"/>
      <c r="BWI19" s="21"/>
      <c r="BWJ19" s="21"/>
      <c r="BWK19" s="21"/>
      <c r="BWL19" s="21"/>
      <c r="BWM19" s="21"/>
      <c r="BWN19" s="21"/>
      <c r="BWO19" s="21"/>
      <c r="BWP19" s="21"/>
      <c r="BWQ19" s="21"/>
      <c r="BWR19" s="21"/>
      <c r="BWS19" s="21"/>
      <c r="BWT19" s="21"/>
      <c r="BWU19" s="21"/>
      <c r="BWV19" s="21"/>
      <c r="BWW19" s="21"/>
      <c r="BWX19" s="21"/>
      <c r="BWY19" s="21"/>
      <c r="BWZ19" s="21"/>
      <c r="BXA19" s="21"/>
      <c r="BXB19" s="21"/>
      <c r="BXC19" s="21"/>
      <c r="BXD19" s="21"/>
      <c r="BXE19" s="21"/>
      <c r="BXF19" s="21"/>
      <c r="BXG19" s="21"/>
      <c r="BXH19" s="21"/>
      <c r="BXI19" s="21"/>
      <c r="BXJ19" s="21"/>
      <c r="BXK19" s="21"/>
      <c r="BXL19" s="21"/>
      <c r="BXM19" s="21"/>
      <c r="BXN19" s="21"/>
      <c r="BXO19" s="21"/>
      <c r="BXP19" s="21"/>
      <c r="BXQ19" s="21"/>
      <c r="BXR19" s="21"/>
      <c r="BXS19" s="21"/>
      <c r="BXT19" s="21"/>
      <c r="BXU19" s="21"/>
      <c r="BXV19" s="21"/>
      <c r="BXW19" s="21"/>
      <c r="BXX19" s="21"/>
      <c r="BXY19" s="21"/>
      <c r="BXZ19" s="21"/>
      <c r="BYA19" s="21"/>
      <c r="BYB19" s="21"/>
      <c r="BYC19" s="21"/>
      <c r="BYD19" s="21"/>
      <c r="BYE19" s="21"/>
      <c r="BYF19" s="21"/>
      <c r="BYG19" s="21"/>
      <c r="BYH19" s="21"/>
      <c r="BYI19" s="21"/>
      <c r="BYJ19" s="21"/>
      <c r="BYK19" s="21"/>
      <c r="BYL19" s="21"/>
      <c r="BYM19" s="21"/>
      <c r="BYN19" s="21"/>
      <c r="BYO19" s="21"/>
      <c r="BYP19" s="21"/>
      <c r="BYQ19" s="21"/>
      <c r="BYR19" s="21"/>
      <c r="BYS19" s="21"/>
      <c r="BYT19" s="21"/>
      <c r="BYU19" s="21"/>
      <c r="BYV19" s="21"/>
      <c r="BYW19" s="21"/>
      <c r="BYX19" s="21"/>
      <c r="BYY19" s="21"/>
      <c r="BYZ19" s="21"/>
      <c r="BZA19" s="21"/>
      <c r="BZB19" s="21"/>
      <c r="BZC19" s="21"/>
      <c r="BZD19" s="21"/>
      <c r="BZE19" s="21"/>
      <c r="BZF19" s="21"/>
      <c r="BZG19" s="21"/>
      <c r="BZH19" s="21"/>
      <c r="BZI19" s="21"/>
      <c r="BZJ19" s="21"/>
      <c r="BZK19" s="21"/>
      <c r="BZL19" s="21"/>
      <c r="BZM19" s="21"/>
      <c r="BZN19" s="21"/>
      <c r="BZO19" s="21"/>
      <c r="BZP19" s="21"/>
      <c r="BZQ19" s="21"/>
      <c r="BZR19" s="21"/>
      <c r="BZS19" s="21"/>
      <c r="BZT19" s="21"/>
      <c r="BZU19" s="21"/>
      <c r="BZV19" s="21"/>
      <c r="BZW19" s="21"/>
      <c r="BZX19" s="21"/>
      <c r="BZY19" s="21"/>
      <c r="BZZ19" s="21"/>
      <c r="CAA19" s="21"/>
      <c r="CAB19" s="21"/>
      <c r="CAC19" s="21"/>
      <c r="CAD19" s="21"/>
      <c r="CAE19" s="21"/>
      <c r="CAF19" s="21"/>
      <c r="CAG19" s="21"/>
      <c r="CAH19" s="21"/>
      <c r="CAI19" s="21"/>
      <c r="CAJ19" s="21"/>
      <c r="CAK19" s="21"/>
      <c r="CAL19" s="21"/>
      <c r="CAM19" s="21"/>
      <c r="CAN19" s="21"/>
      <c r="CAO19" s="21"/>
      <c r="CAP19" s="21"/>
      <c r="CAQ19" s="21"/>
      <c r="CAR19" s="21"/>
      <c r="CAS19" s="21"/>
      <c r="CAT19" s="21"/>
      <c r="CAU19" s="21"/>
      <c r="CAV19" s="21"/>
      <c r="CAW19" s="21"/>
      <c r="CAX19" s="21"/>
      <c r="CAY19" s="21"/>
      <c r="CAZ19" s="21"/>
      <c r="CBA19" s="21"/>
      <c r="CBB19" s="21"/>
      <c r="CBC19" s="21"/>
      <c r="CBD19" s="21"/>
      <c r="CBE19" s="21"/>
      <c r="CBF19" s="21"/>
      <c r="CBG19" s="21"/>
      <c r="CBH19" s="21"/>
      <c r="CBI19" s="21"/>
      <c r="CBJ19" s="21"/>
      <c r="CBK19" s="21"/>
      <c r="CBL19" s="21"/>
      <c r="CBM19" s="21"/>
      <c r="CBN19" s="21"/>
      <c r="CBO19" s="21"/>
      <c r="CBP19" s="21"/>
      <c r="CBQ19" s="21"/>
      <c r="CBR19" s="21"/>
      <c r="CBS19" s="21"/>
      <c r="CBT19" s="21"/>
      <c r="CBU19" s="21"/>
      <c r="CBV19" s="21"/>
      <c r="CBW19" s="21"/>
      <c r="CBX19" s="21"/>
      <c r="CBY19" s="21"/>
      <c r="CBZ19" s="21"/>
      <c r="CCA19" s="21"/>
      <c r="CCB19" s="21"/>
      <c r="CCC19" s="21"/>
      <c r="CCD19" s="21"/>
      <c r="CCE19" s="21"/>
      <c r="CCF19" s="21"/>
      <c r="CCG19" s="21"/>
      <c r="CCH19" s="21"/>
      <c r="CCI19" s="21"/>
      <c r="CCJ19" s="21"/>
      <c r="CCK19" s="21"/>
      <c r="CCL19" s="21"/>
      <c r="CCM19" s="21"/>
      <c r="CCN19" s="21"/>
      <c r="CCO19" s="21"/>
      <c r="CCP19" s="21"/>
      <c r="CCQ19" s="21"/>
      <c r="CCR19" s="21"/>
      <c r="CCS19" s="21"/>
      <c r="CCT19" s="21"/>
      <c r="CCU19" s="21"/>
      <c r="CCV19" s="21"/>
      <c r="CCW19" s="21"/>
      <c r="CCX19" s="21"/>
      <c r="CCY19" s="21"/>
      <c r="CCZ19" s="21"/>
      <c r="CDA19" s="21"/>
      <c r="CDB19" s="21"/>
      <c r="CDC19" s="21"/>
      <c r="CDD19" s="21"/>
      <c r="CDE19" s="21"/>
      <c r="CDF19" s="21"/>
      <c r="CDG19" s="21"/>
      <c r="CDH19" s="21"/>
      <c r="CDI19" s="21"/>
      <c r="CDJ19" s="21"/>
      <c r="CDK19" s="21"/>
      <c r="CDL19" s="21"/>
      <c r="CDM19" s="21"/>
      <c r="CDN19" s="21"/>
      <c r="CDO19" s="21"/>
      <c r="CDP19" s="21"/>
      <c r="CDQ19" s="21"/>
      <c r="CDR19" s="21"/>
      <c r="CDS19" s="21"/>
      <c r="CDT19" s="21"/>
      <c r="CDU19" s="21"/>
      <c r="CDV19" s="21"/>
      <c r="CDW19" s="21"/>
      <c r="CDX19" s="21"/>
      <c r="CDY19" s="21"/>
      <c r="CDZ19" s="21"/>
      <c r="CEA19" s="21"/>
      <c r="CEB19" s="21"/>
      <c r="CEC19" s="21"/>
      <c r="CED19" s="21"/>
      <c r="CEE19" s="21"/>
      <c r="CEF19" s="21"/>
      <c r="CEG19" s="21"/>
      <c r="CEH19" s="21"/>
      <c r="CEI19" s="21"/>
      <c r="CEJ19" s="21"/>
      <c r="CEK19" s="21"/>
      <c r="CEL19" s="21"/>
      <c r="CEM19" s="21"/>
      <c r="CEN19" s="21"/>
      <c r="CEO19" s="21"/>
      <c r="CEP19" s="21"/>
      <c r="CEQ19" s="21"/>
      <c r="CER19" s="21"/>
      <c r="CES19" s="21"/>
      <c r="CET19" s="21"/>
      <c r="CEU19" s="21"/>
      <c r="CEV19" s="21"/>
      <c r="CEW19" s="21"/>
      <c r="CEX19" s="21"/>
      <c r="CEY19" s="21"/>
      <c r="CEZ19" s="21"/>
      <c r="CFA19" s="21"/>
      <c r="CFB19" s="21"/>
      <c r="CFC19" s="21"/>
      <c r="CFD19" s="21"/>
      <c r="CFE19" s="21"/>
      <c r="CFF19" s="21"/>
      <c r="CFG19" s="21"/>
      <c r="CFH19" s="21"/>
      <c r="CFI19" s="21"/>
      <c r="CFJ19" s="21"/>
      <c r="CFK19" s="21"/>
      <c r="CFL19" s="21"/>
      <c r="CFM19" s="21"/>
      <c r="CFN19" s="21"/>
      <c r="CFO19" s="21"/>
      <c r="CFP19" s="21"/>
      <c r="CFQ19" s="21"/>
      <c r="CFR19" s="21"/>
      <c r="CFS19" s="21"/>
      <c r="CFT19" s="21"/>
      <c r="CFU19" s="21"/>
      <c r="CFV19" s="21"/>
      <c r="CFW19" s="21"/>
      <c r="CFX19" s="21"/>
      <c r="CFY19" s="21"/>
      <c r="CFZ19" s="21"/>
      <c r="CGA19" s="21"/>
      <c r="CGB19" s="21"/>
      <c r="CGC19" s="21"/>
      <c r="CGD19" s="21"/>
      <c r="CGE19" s="21"/>
      <c r="CGF19" s="21"/>
      <c r="CGG19" s="21"/>
      <c r="CGH19" s="21"/>
      <c r="CGI19" s="21"/>
      <c r="CGJ19" s="21"/>
      <c r="CGK19" s="21"/>
      <c r="CGL19" s="21"/>
      <c r="CGM19" s="21"/>
      <c r="CGN19" s="21"/>
      <c r="CGO19" s="21"/>
      <c r="CGP19" s="21"/>
      <c r="CGQ19" s="21"/>
      <c r="CGR19" s="21"/>
      <c r="CGS19" s="21"/>
      <c r="CGT19" s="21"/>
      <c r="CGU19" s="21"/>
      <c r="CGV19" s="21"/>
      <c r="CGW19" s="21"/>
      <c r="CGX19" s="21"/>
      <c r="CGY19" s="21"/>
      <c r="CGZ19" s="21"/>
      <c r="CHA19" s="21"/>
      <c r="CHB19" s="21"/>
      <c r="CHC19" s="21"/>
      <c r="CHD19" s="21"/>
      <c r="CHE19" s="21"/>
      <c r="CHF19" s="21"/>
      <c r="CHG19" s="21"/>
      <c r="CHH19" s="21"/>
      <c r="CHI19" s="21"/>
      <c r="CHJ19" s="21"/>
      <c r="CHK19" s="21"/>
      <c r="CHL19" s="21"/>
      <c r="CHM19" s="21"/>
      <c r="CHN19" s="21"/>
      <c r="CHO19" s="21"/>
      <c r="CHP19" s="21"/>
      <c r="CHQ19" s="21"/>
      <c r="CHR19" s="21"/>
      <c r="CHS19" s="21"/>
      <c r="CHT19" s="21"/>
      <c r="CHU19" s="21"/>
      <c r="CHV19" s="21"/>
      <c r="CHW19" s="21"/>
      <c r="CHX19" s="21"/>
      <c r="CHY19" s="21"/>
      <c r="CHZ19" s="21"/>
      <c r="CIA19" s="21"/>
      <c r="CIB19" s="21"/>
      <c r="CIC19" s="21"/>
      <c r="CID19" s="21"/>
      <c r="CIE19" s="21"/>
      <c r="CIF19" s="21"/>
      <c r="CIG19" s="21"/>
      <c r="CIH19" s="21"/>
      <c r="CII19" s="21"/>
      <c r="CIJ19" s="21"/>
      <c r="CIK19" s="21"/>
      <c r="CIL19" s="21"/>
      <c r="CIM19" s="21"/>
      <c r="CIN19" s="21"/>
      <c r="CIO19" s="21"/>
      <c r="CIP19" s="21"/>
      <c r="CIQ19" s="21"/>
      <c r="CIR19" s="21"/>
      <c r="CIS19" s="21"/>
      <c r="CIT19" s="21"/>
      <c r="CIU19" s="21"/>
      <c r="CIV19" s="21"/>
      <c r="CIW19" s="21"/>
      <c r="CIX19" s="21"/>
      <c r="CIY19" s="21"/>
      <c r="CIZ19" s="21"/>
      <c r="CJA19" s="21"/>
      <c r="CJB19" s="21"/>
      <c r="CJC19" s="21"/>
      <c r="CJD19" s="21"/>
      <c r="CJE19" s="21"/>
      <c r="CJF19" s="21"/>
      <c r="CJG19" s="21"/>
      <c r="CJH19" s="21"/>
      <c r="CJI19" s="21"/>
      <c r="CJJ19" s="21"/>
      <c r="CJK19" s="21"/>
      <c r="CJL19" s="21"/>
      <c r="CJM19" s="21"/>
      <c r="CJN19" s="21"/>
      <c r="CJO19" s="21"/>
      <c r="CJP19" s="21"/>
      <c r="CJQ19" s="21"/>
      <c r="CJR19" s="21"/>
      <c r="CJS19" s="21"/>
      <c r="CJT19" s="21"/>
      <c r="CJU19" s="21"/>
      <c r="CJV19" s="21"/>
      <c r="CJW19" s="21"/>
      <c r="CJX19" s="21"/>
      <c r="CJY19" s="21"/>
      <c r="CJZ19" s="21"/>
      <c r="CKA19" s="21"/>
      <c r="CKB19" s="21"/>
      <c r="CKC19" s="21"/>
      <c r="CKD19" s="21"/>
      <c r="CKE19" s="21"/>
      <c r="CKF19" s="21"/>
      <c r="CKG19" s="21"/>
      <c r="CKH19" s="21"/>
      <c r="CKI19" s="21"/>
      <c r="CKJ19" s="21"/>
      <c r="CKK19" s="21"/>
      <c r="CKL19" s="21"/>
      <c r="CKM19" s="21"/>
      <c r="CKN19" s="21"/>
      <c r="CKO19" s="21"/>
      <c r="CKP19" s="21"/>
      <c r="CKQ19" s="21"/>
      <c r="CKR19" s="21"/>
      <c r="CKS19" s="21"/>
      <c r="CKT19" s="21"/>
      <c r="CKU19" s="21"/>
      <c r="CKV19" s="21"/>
      <c r="CKW19" s="21"/>
      <c r="CKX19" s="21"/>
      <c r="CKY19" s="21"/>
      <c r="CKZ19" s="21"/>
      <c r="CLA19" s="21"/>
      <c r="CLB19" s="21"/>
      <c r="CLC19" s="21"/>
      <c r="CLD19" s="21"/>
      <c r="CLE19" s="21"/>
      <c r="CLF19" s="21"/>
      <c r="CLG19" s="21"/>
      <c r="CLH19" s="21"/>
      <c r="CLI19" s="21"/>
      <c r="CLJ19" s="21"/>
      <c r="CLK19" s="21"/>
      <c r="CLL19" s="21"/>
      <c r="CLM19" s="21"/>
      <c r="CLN19" s="21"/>
      <c r="CLO19" s="21"/>
      <c r="CLP19" s="21"/>
      <c r="CLQ19" s="21"/>
      <c r="CLR19" s="21"/>
      <c r="CLS19" s="21"/>
      <c r="CLT19" s="21"/>
      <c r="CLU19" s="21"/>
      <c r="CLV19" s="21"/>
      <c r="CLW19" s="21"/>
      <c r="CLX19" s="21"/>
      <c r="CLY19" s="21"/>
      <c r="CLZ19" s="21"/>
      <c r="CMA19" s="21"/>
      <c r="CMB19" s="21"/>
      <c r="CMC19" s="21"/>
      <c r="CMD19" s="21"/>
      <c r="CME19" s="21"/>
      <c r="CMF19" s="21"/>
      <c r="CMG19" s="21"/>
      <c r="CMH19" s="21"/>
      <c r="CMI19" s="21"/>
      <c r="CMJ19" s="21"/>
      <c r="CMK19" s="21"/>
      <c r="CML19" s="21"/>
      <c r="CMM19" s="21"/>
      <c r="CMN19" s="21"/>
      <c r="CMO19" s="21"/>
      <c r="CMP19" s="21"/>
      <c r="CMQ19" s="21"/>
      <c r="CMR19" s="21"/>
      <c r="CMS19" s="21"/>
      <c r="CMT19" s="21"/>
      <c r="CMU19" s="21"/>
      <c r="CMV19" s="21"/>
      <c r="CMW19" s="21"/>
      <c r="CMX19" s="21"/>
      <c r="CMY19" s="21"/>
      <c r="CMZ19" s="21"/>
      <c r="CNA19" s="21"/>
      <c r="CNB19" s="21"/>
      <c r="CNC19" s="21"/>
      <c r="CND19" s="21"/>
      <c r="CNE19" s="21"/>
      <c r="CNF19" s="21"/>
      <c r="CNG19" s="21"/>
      <c r="CNH19" s="21"/>
      <c r="CNI19" s="21"/>
      <c r="CNJ19" s="21"/>
      <c r="CNK19" s="21"/>
      <c r="CNL19" s="21"/>
      <c r="CNM19" s="21"/>
      <c r="CNN19" s="21"/>
      <c r="CNO19" s="21"/>
      <c r="CNP19" s="21"/>
      <c r="CNQ19" s="21"/>
      <c r="CNR19" s="21"/>
      <c r="CNS19" s="21"/>
      <c r="CNT19" s="21"/>
      <c r="CNU19" s="21"/>
      <c r="CNV19" s="21"/>
      <c r="CNW19" s="21"/>
      <c r="CNX19" s="21"/>
      <c r="CNY19" s="21"/>
      <c r="CNZ19" s="21"/>
      <c r="COA19" s="21"/>
      <c r="COB19" s="21"/>
      <c r="COC19" s="21"/>
      <c r="COD19" s="21"/>
      <c r="COE19" s="21"/>
      <c r="COF19" s="21"/>
      <c r="COG19" s="21"/>
      <c r="COH19" s="21"/>
      <c r="COI19" s="21"/>
      <c r="COJ19" s="21"/>
      <c r="COK19" s="21"/>
      <c r="COL19" s="21"/>
      <c r="COM19" s="21"/>
      <c r="CON19" s="21"/>
      <c r="COO19" s="21"/>
      <c r="COP19" s="21"/>
      <c r="COQ19" s="21"/>
      <c r="COR19" s="21"/>
      <c r="COS19" s="21"/>
      <c r="COT19" s="21"/>
      <c r="COU19" s="21"/>
      <c r="COV19" s="21"/>
      <c r="COW19" s="21"/>
      <c r="COX19" s="21"/>
      <c r="COY19" s="21"/>
      <c r="COZ19" s="21"/>
      <c r="CPA19" s="21"/>
      <c r="CPB19" s="21"/>
      <c r="CPC19" s="21"/>
      <c r="CPD19" s="21"/>
      <c r="CPE19" s="21"/>
      <c r="CPF19" s="21"/>
      <c r="CPG19" s="21"/>
      <c r="CPH19" s="21"/>
      <c r="CPI19" s="21"/>
      <c r="CPJ19" s="21"/>
      <c r="CPK19" s="21"/>
      <c r="CPL19" s="21"/>
      <c r="CPM19" s="21"/>
      <c r="CPN19" s="21"/>
      <c r="CPO19" s="21"/>
      <c r="CPP19" s="21"/>
      <c r="CPQ19" s="21"/>
      <c r="CPR19" s="21"/>
      <c r="CPS19" s="21"/>
      <c r="CPT19" s="21"/>
      <c r="CPU19" s="21"/>
      <c r="CPV19" s="21"/>
      <c r="CPW19" s="21"/>
      <c r="CPX19" s="21"/>
      <c r="CPY19" s="21"/>
      <c r="CPZ19" s="21"/>
      <c r="CQA19" s="21"/>
      <c r="CQB19" s="21"/>
      <c r="CQC19" s="21"/>
      <c r="CQD19" s="21"/>
      <c r="CQE19" s="21"/>
      <c r="CQF19" s="21"/>
      <c r="CQG19" s="21"/>
      <c r="CQH19" s="21"/>
      <c r="CQI19" s="21"/>
      <c r="CQJ19" s="21"/>
      <c r="CQK19" s="21"/>
      <c r="CQL19" s="21"/>
      <c r="CQM19" s="21"/>
      <c r="CQN19" s="21"/>
      <c r="CQO19" s="21"/>
      <c r="CQP19" s="21"/>
      <c r="CQQ19" s="21"/>
      <c r="CQR19" s="21"/>
      <c r="CQS19" s="21"/>
      <c r="CQT19" s="21"/>
      <c r="CQU19" s="21"/>
      <c r="CQV19" s="21"/>
      <c r="CQW19" s="21"/>
      <c r="CQX19" s="21"/>
      <c r="CQY19" s="21"/>
      <c r="CQZ19" s="21"/>
      <c r="CRA19" s="21"/>
      <c r="CRB19" s="21"/>
      <c r="CRC19" s="21"/>
      <c r="CRD19" s="21"/>
      <c r="CRE19" s="21"/>
      <c r="CRF19" s="21"/>
      <c r="CRG19" s="21"/>
      <c r="CRH19" s="21"/>
      <c r="CRI19" s="21"/>
      <c r="CRJ19" s="21"/>
      <c r="CRK19" s="21"/>
      <c r="CRL19" s="21"/>
      <c r="CRM19" s="21"/>
      <c r="CRN19" s="21"/>
      <c r="CRO19" s="21"/>
      <c r="CRP19" s="21"/>
      <c r="CRQ19" s="21"/>
      <c r="CRR19" s="21"/>
      <c r="CRS19" s="21"/>
      <c r="CRT19" s="21"/>
      <c r="CRU19" s="21"/>
      <c r="CRV19" s="21"/>
      <c r="CRW19" s="21"/>
      <c r="CRX19" s="21"/>
      <c r="CRY19" s="21"/>
      <c r="CRZ19" s="21"/>
      <c r="CSA19" s="21"/>
      <c r="CSB19" s="21"/>
      <c r="CSC19" s="21"/>
      <c r="CSD19" s="21"/>
      <c r="CSE19" s="21"/>
      <c r="CSF19" s="21"/>
      <c r="CSG19" s="21"/>
      <c r="CSH19" s="21"/>
      <c r="CSI19" s="21"/>
      <c r="CSJ19" s="21"/>
      <c r="CSK19" s="21"/>
      <c r="CSL19" s="21"/>
      <c r="CSM19" s="21"/>
      <c r="CSN19" s="21"/>
      <c r="CSO19" s="21"/>
      <c r="CSP19" s="21"/>
      <c r="CSQ19" s="21"/>
      <c r="CSR19" s="21"/>
      <c r="CSS19" s="21"/>
      <c r="CST19" s="21"/>
      <c r="CSU19" s="21"/>
      <c r="CSV19" s="21"/>
      <c r="CSW19" s="21"/>
      <c r="CSX19" s="21"/>
      <c r="CSY19" s="21"/>
      <c r="CSZ19" s="21"/>
      <c r="CTA19" s="21"/>
      <c r="CTB19" s="21"/>
      <c r="CTC19" s="21"/>
      <c r="CTD19" s="21"/>
      <c r="CTE19" s="21"/>
      <c r="CTF19" s="21"/>
      <c r="CTG19" s="21"/>
      <c r="CTH19" s="21"/>
      <c r="CTI19" s="21"/>
      <c r="CTJ19" s="21"/>
      <c r="CTK19" s="21"/>
      <c r="CTL19" s="21"/>
      <c r="CTM19" s="21"/>
      <c r="CTN19" s="21"/>
      <c r="CTO19" s="21"/>
      <c r="CTP19" s="21"/>
      <c r="CTQ19" s="21"/>
      <c r="CTR19" s="21"/>
      <c r="CTS19" s="21"/>
      <c r="CTT19" s="21"/>
      <c r="CTU19" s="21"/>
      <c r="CTV19" s="21"/>
      <c r="CTW19" s="21"/>
      <c r="CTX19" s="21"/>
      <c r="CTY19" s="21"/>
      <c r="CTZ19" s="21"/>
      <c r="CUA19" s="21"/>
      <c r="CUB19" s="21"/>
      <c r="CUC19" s="21"/>
      <c r="CUD19" s="21"/>
      <c r="CUE19" s="21"/>
      <c r="CUF19" s="21"/>
      <c r="CUG19" s="21"/>
      <c r="CUH19" s="21"/>
      <c r="CUI19" s="21"/>
      <c r="CUJ19" s="21"/>
      <c r="CUK19" s="21"/>
      <c r="CUL19" s="21"/>
      <c r="CUM19" s="21"/>
      <c r="CUN19" s="21"/>
      <c r="CUO19" s="21"/>
      <c r="CUP19" s="21"/>
      <c r="CUQ19" s="21"/>
      <c r="CUR19" s="21"/>
      <c r="CUS19" s="21"/>
      <c r="CUT19" s="21"/>
      <c r="CUU19" s="21"/>
      <c r="CUV19" s="21"/>
      <c r="CUW19" s="21"/>
      <c r="CUX19" s="21"/>
      <c r="CUY19" s="21"/>
      <c r="CUZ19" s="21"/>
      <c r="CVA19" s="21"/>
      <c r="CVB19" s="21"/>
      <c r="CVC19" s="21"/>
      <c r="CVD19" s="21"/>
      <c r="CVE19" s="21"/>
      <c r="CVF19" s="21"/>
      <c r="CVG19" s="21"/>
      <c r="CVH19" s="21"/>
      <c r="CVI19" s="21"/>
      <c r="CVJ19" s="21"/>
      <c r="CVK19" s="21"/>
      <c r="CVL19" s="21"/>
      <c r="CVM19" s="21"/>
      <c r="CVN19" s="21"/>
      <c r="CVO19" s="21"/>
      <c r="CVP19" s="21"/>
      <c r="CVQ19" s="21"/>
      <c r="CVR19" s="21"/>
      <c r="CVS19" s="21"/>
      <c r="CVT19" s="21"/>
      <c r="CVU19" s="21"/>
      <c r="CVV19" s="21"/>
      <c r="CVW19" s="21"/>
      <c r="CVX19" s="21"/>
      <c r="CVY19" s="21"/>
      <c r="CVZ19" s="21"/>
      <c r="CWA19" s="21"/>
      <c r="CWB19" s="21"/>
      <c r="CWC19" s="21"/>
      <c r="CWD19" s="21"/>
      <c r="CWE19" s="21"/>
      <c r="CWF19" s="21"/>
      <c r="CWG19" s="21"/>
      <c r="CWH19" s="21"/>
      <c r="CWI19" s="21"/>
      <c r="CWJ19" s="21"/>
      <c r="CWK19" s="21"/>
      <c r="CWL19" s="21"/>
      <c r="CWM19" s="21"/>
      <c r="CWN19" s="21"/>
      <c r="CWO19" s="21"/>
      <c r="CWP19" s="21"/>
      <c r="CWQ19" s="21"/>
      <c r="CWR19" s="21"/>
      <c r="CWS19" s="21"/>
      <c r="CWT19" s="21"/>
      <c r="CWU19" s="21"/>
      <c r="CWV19" s="21"/>
      <c r="CWW19" s="21"/>
      <c r="CWX19" s="21"/>
      <c r="CWY19" s="21"/>
      <c r="CWZ19" s="21"/>
      <c r="CXA19" s="21"/>
      <c r="CXB19" s="21"/>
      <c r="CXC19" s="21"/>
      <c r="CXD19" s="21"/>
      <c r="CXE19" s="21"/>
      <c r="CXF19" s="21"/>
      <c r="CXG19" s="21"/>
      <c r="CXH19" s="21"/>
      <c r="CXI19" s="21"/>
      <c r="CXJ19" s="21"/>
      <c r="CXK19" s="21"/>
      <c r="CXL19" s="21"/>
      <c r="CXM19" s="21"/>
      <c r="CXN19" s="21"/>
      <c r="CXO19" s="21"/>
      <c r="CXP19" s="21"/>
      <c r="CXQ19" s="21"/>
      <c r="CXR19" s="21"/>
      <c r="CXS19" s="21"/>
      <c r="CXT19" s="21"/>
      <c r="CXU19" s="21"/>
      <c r="CXV19" s="21"/>
      <c r="CXW19" s="21"/>
      <c r="CXX19" s="21"/>
      <c r="CXY19" s="21"/>
      <c r="CXZ19" s="21"/>
      <c r="CYA19" s="21"/>
      <c r="CYB19" s="21"/>
      <c r="CYC19" s="21"/>
      <c r="CYD19" s="21"/>
      <c r="CYE19" s="21"/>
      <c r="CYF19" s="21"/>
      <c r="CYG19" s="21"/>
      <c r="CYH19" s="21"/>
      <c r="CYI19" s="21"/>
      <c r="CYJ19" s="21"/>
      <c r="CYK19" s="21"/>
      <c r="CYL19" s="21"/>
      <c r="CYM19" s="21"/>
      <c r="CYN19" s="21"/>
      <c r="CYO19" s="21"/>
      <c r="CYP19" s="21"/>
      <c r="CYQ19" s="21"/>
      <c r="CYR19" s="21"/>
      <c r="CYS19" s="21"/>
      <c r="CYT19" s="21"/>
      <c r="CYU19" s="21"/>
      <c r="CYV19" s="21"/>
      <c r="CYW19" s="21"/>
      <c r="CYX19" s="21"/>
      <c r="CYY19" s="21"/>
      <c r="CYZ19" s="21"/>
      <c r="CZA19" s="21"/>
      <c r="CZB19" s="21"/>
      <c r="CZC19" s="21"/>
      <c r="CZD19" s="21"/>
      <c r="CZE19" s="21"/>
      <c r="CZF19" s="21"/>
      <c r="CZG19" s="21"/>
      <c r="CZH19" s="21"/>
      <c r="CZI19" s="21"/>
      <c r="CZJ19" s="21"/>
      <c r="CZK19" s="21"/>
      <c r="CZL19" s="21"/>
      <c r="CZM19" s="21"/>
      <c r="CZN19" s="21"/>
      <c r="CZO19" s="21"/>
      <c r="CZP19" s="21"/>
      <c r="CZQ19" s="21"/>
      <c r="CZR19" s="21"/>
      <c r="CZS19" s="21"/>
      <c r="CZT19" s="21"/>
      <c r="CZU19" s="21"/>
      <c r="CZV19" s="21"/>
      <c r="CZW19" s="21"/>
      <c r="CZX19" s="21"/>
      <c r="CZY19" s="21"/>
      <c r="CZZ19" s="21"/>
      <c r="DAA19" s="21"/>
      <c r="DAB19" s="21"/>
      <c r="DAC19" s="21"/>
      <c r="DAD19" s="21"/>
      <c r="DAE19" s="21"/>
      <c r="DAF19" s="21"/>
      <c r="DAG19" s="21"/>
      <c r="DAH19" s="21"/>
      <c r="DAI19" s="21"/>
      <c r="DAJ19" s="21"/>
      <c r="DAK19" s="21"/>
      <c r="DAL19" s="21"/>
      <c r="DAM19" s="21"/>
      <c r="DAN19" s="21"/>
      <c r="DAO19" s="21"/>
      <c r="DAP19" s="21"/>
      <c r="DAQ19" s="21"/>
      <c r="DAR19" s="21"/>
      <c r="DAS19" s="21"/>
      <c r="DAT19" s="21"/>
      <c r="DAU19" s="21"/>
      <c r="DAV19" s="21"/>
      <c r="DAW19" s="21"/>
      <c r="DAX19" s="21"/>
      <c r="DAY19" s="21"/>
      <c r="DAZ19" s="21"/>
      <c r="DBA19" s="21"/>
      <c r="DBB19" s="21"/>
      <c r="DBC19" s="21"/>
      <c r="DBD19" s="21"/>
      <c r="DBE19" s="21"/>
      <c r="DBF19" s="21"/>
      <c r="DBG19" s="21"/>
      <c r="DBH19" s="21"/>
      <c r="DBI19" s="21"/>
      <c r="DBJ19" s="21"/>
      <c r="DBK19" s="21"/>
      <c r="DBL19" s="21"/>
      <c r="DBM19" s="21"/>
      <c r="DBN19" s="21"/>
      <c r="DBO19" s="21"/>
      <c r="DBP19" s="21"/>
      <c r="DBQ19" s="21"/>
      <c r="DBR19" s="21"/>
      <c r="DBS19" s="21"/>
      <c r="DBT19" s="21"/>
      <c r="DBU19" s="21"/>
      <c r="DBV19" s="21"/>
      <c r="DBW19" s="21"/>
      <c r="DBX19" s="21"/>
      <c r="DBY19" s="21"/>
      <c r="DBZ19" s="21"/>
      <c r="DCA19" s="21"/>
      <c r="DCB19" s="21"/>
      <c r="DCC19" s="21"/>
      <c r="DCD19" s="21"/>
      <c r="DCE19" s="21"/>
      <c r="DCF19" s="21"/>
      <c r="DCG19" s="21"/>
      <c r="DCH19" s="21"/>
      <c r="DCI19" s="21"/>
      <c r="DCJ19" s="21"/>
      <c r="DCK19" s="21"/>
      <c r="DCL19" s="21"/>
      <c r="DCM19" s="21"/>
      <c r="DCN19" s="21"/>
      <c r="DCO19" s="21"/>
      <c r="DCP19" s="21"/>
      <c r="DCQ19" s="21"/>
      <c r="DCR19" s="21"/>
      <c r="DCS19" s="21"/>
      <c r="DCT19" s="21"/>
      <c r="DCU19" s="21"/>
      <c r="DCV19" s="21"/>
      <c r="DCW19" s="21"/>
      <c r="DCX19" s="21"/>
      <c r="DCY19" s="21"/>
      <c r="DCZ19" s="21"/>
      <c r="DDA19" s="21"/>
      <c r="DDB19" s="21"/>
      <c r="DDC19" s="21"/>
      <c r="DDD19" s="21"/>
      <c r="DDE19" s="21"/>
      <c r="DDF19" s="21"/>
      <c r="DDG19" s="21"/>
      <c r="DDH19" s="21"/>
      <c r="DDI19" s="21"/>
      <c r="DDJ19" s="21"/>
      <c r="DDK19" s="21"/>
      <c r="DDL19" s="21"/>
      <c r="DDM19" s="21"/>
      <c r="DDN19" s="21"/>
      <c r="DDO19" s="21"/>
      <c r="DDP19" s="21"/>
      <c r="DDQ19" s="21"/>
      <c r="DDR19" s="21"/>
      <c r="DDS19" s="21"/>
      <c r="DDT19" s="21"/>
      <c r="DDU19" s="21"/>
      <c r="DDV19" s="21"/>
      <c r="DDW19" s="21"/>
      <c r="DDX19" s="21"/>
      <c r="DDY19" s="21"/>
      <c r="DDZ19" s="21"/>
      <c r="DEA19" s="21"/>
      <c r="DEB19" s="21"/>
      <c r="DEC19" s="21"/>
      <c r="DED19" s="21"/>
      <c r="DEE19" s="21"/>
      <c r="DEF19" s="21"/>
      <c r="DEG19" s="21"/>
      <c r="DEH19" s="21"/>
      <c r="DEI19" s="21"/>
      <c r="DEJ19" s="21"/>
      <c r="DEK19" s="21"/>
      <c r="DEL19" s="21"/>
      <c r="DEM19" s="21"/>
      <c r="DEN19" s="21"/>
      <c r="DEO19" s="21"/>
      <c r="DEP19" s="21"/>
      <c r="DEQ19" s="21"/>
      <c r="DER19" s="21"/>
      <c r="DES19" s="21"/>
      <c r="DET19" s="21"/>
      <c r="DEU19" s="21"/>
      <c r="DEV19" s="21"/>
      <c r="DEW19" s="21"/>
      <c r="DEX19" s="21"/>
      <c r="DEY19" s="21"/>
      <c r="DEZ19" s="21"/>
      <c r="DFA19" s="21"/>
      <c r="DFB19" s="21"/>
      <c r="DFC19" s="21"/>
      <c r="DFD19" s="21"/>
      <c r="DFE19" s="21"/>
      <c r="DFF19" s="21"/>
      <c r="DFG19" s="21"/>
      <c r="DFH19" s="21"/>
      <c r="DFI19" s="21"/>
      <c r="DFJ19" s="21"/>
      <c r="DFK19" s="21"/>
      <c r="DFL19" s="21"/>
      <c r="DFM19" s="21"/>
      <c r="DFN19" s="21"/>
      <c r="DFO19" s="21"/>
      <c r="DFP19" s="21"/>
      <c r="DFQ19" s="21"/>
      <c r="DFR19" s="21"/>
      <c r="DFS19" s="21"/>
      <c r="DFT19" s="21"/>
      <c r="DFU19" s="21"/>
      <c r="DFV19" s="21"/>
      <c r="DFW19" s="21"/>
      <c r="DFX19" s="21"/>
      <c r="DFY19" s="21"/>
      <c r="DFZ19" s="21"/>
      <c r="DGA19" s="21"/>
      <c r="DGB19" s="21"/>
      <c r="DGC19" s="21"/>
      <c r="DGD19" s="21"/>
      <c r="DGE19" s="21"/>
      <c r="DGF19" s="21"/>
      <c r="DGG19" s="21"/>
      <c r="DGH19" s="21"/>
      <c r="DGI19" s="21"/>
      <c r="DGJ19" s="21"/>
      <c r="DGK19" s="21"/>
      <c r="DGL19" s="21"/>
      <c r="DGM19" s="21"/>
      <c r="DGN19" s="21"/>
      <c r="DGO19" s="21"/>
      <c r="DGP19" s="21"/>
      <c r="DGQ19" s="21"/>
      <c r="DGR19" s="21"/>
      <c r="DGS19" s="21"/>
      <c r="DGT19" s="21"/>
      <c r="DGU19" s="21"/>
      <c r="DGV19" s="21"/>
      <c r="DGW19" s="21"/>
      <c r="DGX19" s="21"/>
      <c r="DGY19" s="21"/>
      <c r="DGZ19" s="21"/>
      <c r="DHA19" s="21"/>
      <c r="DHB19" s="21"/>
      <c r="DHC19" s="21"/>
      <c r="DHD19" s="21"/>
      <c r="DHE19" s="21"/>
      <c r="DHF19" s="21"/>
      <c r="DHG19" s="21"/>
      <c r="DHH19" s="21"/>
      <c r="DHI19" s="21"/>
      <c r="DHJ19" s="21"/>
      <c r="DHK19" s="21"/>
      <c r="DHL19" s="21"/>
      <c r="DHM19" s="21"/>
      <c r="DHN19" s="21"/>
      <c r="DHO19" s="21"/>
      <c r="DHP19" s="21"/>
      <c r="DHQ19" s="21"/>
      <c r="DHR19" s="21"/>
      <c r="DHS19" s="21"/>
      <c r="DHT19" s="21"/>
      <c r="DHU19" s="21"/>
      <c r="DHV19" s="21"/>
      <c r="DHW19" s="21"/>
      <c r="DHX19" s="21"/>
      <c r="DHY19" s="21"/>
      <c r="DHZ19" s="21"/>
      <c r="DIA19" s="21"/>
      <c r="DIB19" s="21"/>
      <c r="DIC19" s="21"/>
      <c r="DID19" s="21"/>
      <c r="DIE19" s="21"/>
      <c r="DIF19" s="21"/>
      <c r="DIG19" s="21"/>
      <c r="DIH19" s="21"/>
      <c r="DII19" s="21"/>
      <c r="DIJ19" s="21"/>
      <c r="DIK19" s="21"/>
      <c r="DIL19" s="21"/>
      <c r="DIM19" s="21"/>
      <c r="DIN19" s="21"/>
      <c r="DIO19" s="21"/>
      <c r="DIP19" s="21"/>
      <c r="DIQ19" s="21"/>
      <c r="DIR19" s="21"/>
      <c r="DIS19" s="21"/>
      <c r="DIT19" s="21"/>
      <c r="DIU19" s="21"/>
      <c r="DIV19" s="21"/>
      <c r="DIW19" s="21"/>
      <c r="DIX19" s="21"/>
      <c r="DIY19" s="21"/>
      <c r="DIZ19" s="21"/>
      <c r="DJA19" s="21"/>
      <c r="DJB19" s="21"/>
      <c r="DJC19" s="21"/>
      <c r="DJD19" s="21"/>
      <c r="DJE19" s="21"/>
      <c r="DJF19" s="21"/>
      <c r="DJG19" s="21"/>
      <c r="DJH19" s="21"/>
      <c r="DJI19" s="21"/>
      <c r="DJJ19" s="21"/>
      <c r="DJK19" s="21"/>
      <c r="DJL19" s="21"/>
      <c r="DJM19" s="21"/>
      <c r="DJN19" s="21"/>
      <c r="DJO19" s="21"/>
      <c r="DJP19" s="21"/>
      <c r="DJQ19" s="21"/>
      <c r="DJR19" s="21"/>
      <c r="DJS19" s="21"/>
      <c r="DJT19" s="21"/>
      <c r="DJU19" s="21"/>
      <c r="DJV19" s="21"/>
      <c r="DJW19" s="21"/>
      <c r="DJX19" s="21"/>
      <c r="DJY19" s="21"/>
      <c r="DJZ19" s="21"/>
      <c r="DKA19" s="21"/>
      <c r="DKB19" s="21"/>
      <c r="DKC19" s="21"/>
      <c r="DKD19" s="21"/>
      <c r="DKE19" s="21"/>
      <c r="DKF19" s="21"/>
      <c r="DKG19" s="21"/>
      <c r="DKH19" s="21"/>
      <c r="DKI19" s="21"/>
      <c r="DKJ19" s="21"/>
      <c r="DKK19" s="21"/>
      <c r="DKL19" s="21"/>
      <c r="DKM19" s="21"/>
      <c r="DKN19" s="21"/>
      <c r="DKO19" s="21"/>
      <c r="DKP19" s="21"/>
      <c r="DKQ19" s="21"/>
      <c r="DKR19" s="21"/>
      <c r="DKS19" s="21"/>
      <c r="DKT19" s="21"/>
      <c r="DKU19" s="21"/>
      <c r="DKV19" s="21"/>
      <c r="DKW19" s="21"/>
      <c r="DKX19" s="21"/>
      <c r="DKY19" s="21"/>
      <c r="DKZ19" s="21"/>
      <c r="DLA19" s="21"/>
      <c r="DLB19" s="21"/>
      <c r="DLC19" s="21"/>
      <c r="DLD19" s="21"/>
      <c r="DLE19" s="21"/>
      <c r="DLF19" s="21"/>
      <c r="DLG19" s="21"/>
      <c r="DLH19" s="21"/>
      <c r="DLI19" s="21"/>
      <c r="DLJ19" s="21"/>
      <c r="DLK19" s="21"/>
      <c r="DLL19" s="21"/>
      <c r="DLM19" s="21"/>
      <c r="DLN19" s="21"/>
      <c r="DLO19" s="21"/>
      <c r="DLP19" s="21"/>
      <c r="DLQ19" s="21"/>
      <c r="DLR19" s="21"/>
      <c r="DLS19" s="21"/>
      <c r="DLT19" s="21"/>
      <c r="DLU19" s="21"/>
      <c r="DLV19" s="21"/>
      <c r="DLW19" s="21"/>
      <c r="DLX19" s="21"/>
      <c r="DLY19" s="21"/>
      <c r="DLZ19" s="21"/>
      <c r="DMA19" s="21"/>
      <c r="DMB19" s="21"/>
      <c r="DMC19" s="21"/>
      <c r="DMD19" s="21"/>
      <c r="DME19" s="21"/>
      <c r="DMF19" s="21"/>
      <c r="DMG19" s="21"/>
      <c r="DMH19" s="21"/>
      <c r="DMI19" s="21"/>
      <c r="DMJ19" s="21"/>
      <c r="DMK19" s="21"/>
      <c r="DML19" s="21"/>
      <c r="DMM19" s="21"/>
      <c r="DMN19" s="21"/>
      <c r="DMO19" s="21"/>
      <c r="DMP19" s="21"/>
      <c r="DMQ19" s="21"/>
      <c r="DMR19" s="21"/>
      <c r="DMS19" s="21"/>
      <c r="DMT19" s="21"/>
      <c r="DMU19" s="21"/>
      <c r="DMV19" s="21"/>
      <c r="DMW19" s="21"/>
      <c r="DMX19" s="21"/>
      <c r="DMY19" s="21"/>
      <c r="DMZ19" s="21"/>
      <c r="DNA19" s="21"/>
      <c r="DNB19" s="21"/>
      <c r="DNC19" s="21"/>
      <c r="DND19" s="21"/>
      <c r="DNE19" s="21"/>
      <c r="DNF19" s="21"/>
      <c r="DNG19" s="21"/>
      <c r="DNH19" s="21"/>
      <c r="DNI19" s="21"/>
      <c r="DNJ19" s="21"/>
      <c r="DNK19" s="21"/>
      <c r="DNL19" s="21"/>
      <c r="DNM19" s="21"/>
      <c r="DNN19" s="21"/>
      <c r="DNO19" s="21"/>
      <c r="DNP19" s="21"/>
      <c r="DNQ19" s="21"/>
      <c r="DNR19" s="21"/>
      <c r="DNS19" s="21"/>
      <c r="DNT19" s="21"/>
      <c r="DNU19" s="21"/>
      <c r="DNV19" s="21"/>
      <c r="DNW19" s="21"/>
      <c r="DNX19" s="21"/>
      <c r="DNY19" s="21"/>
      <c r="DNZ19" s="21"/>
      <c r="DOA19" s="21"/>
      <c r="DOB19" s="21"/>
      <c r="DOC19" s="21"/>
      <c r="DOD19" s="21"/>
      <c r="DOE19" s="21"/>
      <c r="DOF19" s="21"/>
      <c r="DOG19" s="21"/>
      <c r="DOH19" s="21"/>
      <c r="DOI19" s="21"/>
      <c r="DOJ19" s="21"/>
      <c r="DOK19" s="21"/>
      <c r="DOL19" s="21"/>
      <c r="DOM19" s="21"/>
      <c r="DON19" s="21"/>
      <c r="DOO19" s="21"/>
      <c r="DOP19" s="21"/>
      <c r="DOQ19" s="21"/>
      <c r="DOR19" s="21"/>
      <c r="DOS19" s="21"/>
      <c r="DOT19" s="21"/>
      <c r="DOU19" s="21"/>
      <c r="DOV19" s="21"/>
      <c r="DOW19" s="21"/>
      <c r="DOX19" s="21"/>
      <c r="DOY19" s="21"/>
      <c r="DOZ19" s="21"/>
      <c r="DPA19" s="21"/>
      <c r="DPB19" s="21"/>
      <c r="DPC19" s="21"/>
      <c r="DPD19" s="21"/>
      <c r="DPE19" s="21"/>
      <c r="DPF19" s="21"/>
      <c r="DPG19" s="21"/>
      <c r="DPH19" s="21"/>
      <c r="DPI19" s="21"/>
      <c r="DPJ19" s="21"/>
      <c r="DPK19" s="21"/>
      <c r="DPL19" s="21"/>
      <c r="DPM19" s="21"/>
      <c r="DPN19" s="21"/>
      <c r="DPO19" s="21"/>
      <c r="DPP19" s="21"/>
      <c r="DPQ19" s="21"/>
      <c r="DPR19" s="21"/>
      <c r="DPS19" s="21"/>
      <c r="DPT19" s="21"/>
      <c r="DPU19" s="21"/>
      <c r="DPV19" s="21"/>
      <c r="DPW19" s="21"/>
      <c r="DPX19" s="21"/>
      <c r="DPY19" s="21"/>
      <c r="DPZ19" s="21"/>
      <c r="DQA19" s="21"/>
      <c r="DQB19" s="21"/>
      <c r="DQC19" s="21"/>
      <c r="DQD19" s="21"/>
      <c r="DQE19" s="21"/>
      <c r="DQF19" s="21"/>
      <c r="DQG19" s="21"/>
      <c r="DQH19" s="21"/>
      <c r="DQI19" s="21"/>
      <c r="DQJ19" s="21"/>
      <c r="DQK19" s="21"/>
      <c r="DQL19" s="21"/>
      <c r="DQM19" s="21"/>
      <c r="DQN19" s="21"/>
      <c r="DQO19" s="21"/>
      <c r="DQP19" s="21"/>
      <c r="DQQ19" s="21"/>
      <c r="DQR19" s="21"/>
      <c r="DQS19" s="21"/>
      <c r="DQT19" s="21"/>
      <c r="DQU19" s="21"/>
      <c r="DQV19" s="21"/>
      <c r="DQW19" s="21"/>
      <c r="DQX19" s="21"/>
      <c r="DQY19" s="21"/>
      <c r="DQZ19" s="21"/>
      <c r="DRA19" s="21"/>
      <c r="DRB19" s="21"/>
      <c r="DRC19" s="21"/>
      <c r="DRD19" s="21"/>
      <c r="DRE19" s="21"/>
      <c r="DRF19" s="21"/>
      <c r="DRG19" s="21"/>
      <c r="DRH19" s="21"/>
      <c r="DRI19" s="21"/>
      <c r="DRJ19" s="21"/>
      <c r="DRK19" s="21"/>
      <c r="DRL19" s="21"/>
      <c r="DRM19" s="21"/>
      <c r="DRN19" s="21"/>
      <c r="DRO19" s="21"/>
      <c r="DRP19" s="21"/>
      <c r="DRQ19" s="21"/>
      <c r="DRR19" s="21"/>
      <c r="DRS19" s="21"/>
      <c r="DRT19" s="21"/>
      <c r="DRU19" s="21"/>
      <c r="DRV19" s="21"/>
      <c r="DRW19" s="21"/>
      <c r="DRX19" s="21"/>
      <c r="DRY19" s="21"/>
      <c r="DRZ19" s="21"/>
      <c r="DSA19" s="21"/>
      <c r="DSB19" s="21"/>
      <c r="DSC19" s="21"/>
      <c r="DSD19" s="21"/>
      <c r="DSE19" s="21"/>
      <c r="DSF19" s="21"/>
      <c r="DSG19" s="21"/>
      <c r="DSH19" s="21"/>
      <c r="DSI19" s="21"/>
      <c r="DSJ19" s="21"/>
      <c r="DSK19" s="21"/>
      <c r="DSL19" s="21"/>
      <c r="DSM19" s="21"/>
      <c r="DSN19" s="21"/>
      <c r="DSO19" s="21"/>
      <c r="DSP19" s="21"/>
      <c r="DSQ19" s="21"/>
      <c r="DSR19" s="21"/>
      <c r="DSS19" s="21"/>
      <c r="DST19" s="21"/>
      <c r="DSU19" s="21"/>
      <c r="DSV19" s="21"/>
      <c r="DSW19" s="21"/>
      <c r="DSX19" s="21"/>
      <c r="DSY19" s="21"/>
      <c r="DSZ19" s="21"/>
      <c r="DTA19" s="21"/>
      <c r="DTB19" s="21"/>
      <c r="DTC19" s="21"/>
      <c r="DTD19" s="21"/>
      <c r="DTE19" s="21"/>
      <c r="DTF19" s="21"/>
      <c r="DTG19" s="21"/>
      <c r="DTH19" s="21"/>
      <c r="DTI19" s="21"/>
      <c r="DTJ19" s="21"/>
      <c r="DTK19" s="21"/>
      <c r="DTL19" s="21"/>
      <c r="DTM19" s="21"/>
      <c r="DTN19" s="21"/>
      <c r="DTO19" s="21"/>
      <c r="DTP19" s="21"/>
      <c r="DTQ19" s="21"/>
      <c r="DTR19" s="21"/>
      <c r="DTS19" s="21"/>
      <c r="DTT19" s="21"/>
      <c r="DTU19" s="21"/>
      <c r="DTV19" s="21"/>
      <c r="DTW19" s="21"/>
      <c r="DTX19" s="21"/>
      <c r="DTY19" s="21"/>
      <c r="DTZ19" s="21"/>
      <c r="DUA19" s="21"/>
      <c r="DUB19" s="21"/>
      <c r="DUC19" s="21"/>
      <c r="DUD19" s="21"/>
      <c r="DUE19" s="21"/>
      <c r="DUF19" s="21"/>
      <c r="DUG19" s="21"/>
      <c r="DUH19" s="21"/>
      <c r="DUI19" s="21"/>
      <c r="DUJ19" s="21"/>
      <c r="DUK19" s="21"/>
      <c r="DUL19" s="21"/>
      <c r="DUM19" s="21"/>
      <c r="DUN19" s="21"/>
      <c r="DUO19" s="21"/>
      <c r="DUP19" s="21"/>
      <c r="DUQ19" s="21"/>
      <c r="DUR19" s="21"/>
      <c r="DUS19" s="21"/>
      <c r="DUT19" s="21"/>
      <c r="DUU19" s="21"/>
      <c r="DUV19" s="21"/>
      <c r="DUW19" s="21"/>
      <c r="DUX19" s="21"/>
      <c r="DUY19" s="21"/>
      <c r="DUZ19" s="21"/>
      <c r="DVA19" s="21"/>
      <c r="DVB19" s="21"/>
      <c r="DVC19" s="21"/>
      <c r="DVD19" s="21"/>
      <c r="DVE19" s="21"/>
      <c r="DVF19" s="21"/>
      <c r="DVG19" s="21"/>
      <c r="DVH19" s="21"/>
      <c r="DVI19" s="21"/>
      <c r="DVJ19" s="21"/>
      <c r="DVK19" s="21"/>
      <c r="DVL19" s="21"/>
      <c r="DVM19" s="21"/>
      <c r="DVN19" s="21"/>
      <c r="DVO19" s="21"/>
      <c r="DVP19" s="21"/>
      <c r="DVQ19" s="21"/>
      <c r="DVR19" s="21"/>
      <c r="DVS19" s="21"/>
      <c r="DVT19" s="21"/>
      <c r="DVU19" s="21"/>
      <c r="DVV19" s="21"/>
      <c r="DVW19" s="21"/>
      <c r="DVX19" s="21"/>
      <c r="DVY19" s="21"/>
      <c r="DVZ19" s="21"/>
      <c r="DWA19" s="21"/>
      <c r="DWB19" s="21"/>
      <c r="DWC19" s="21"/>
      <c r="DWD19" s="21"/>
      <c r="DWE19" s="21"/>
      <c r="DWF19" s="21"/>
      <c r="DWG19" s="21"/>
      <c r="DWH19" s="21"/>
      <c r="DWI19" s="21"/>
      <c r="DWJ19" s="21"/>
      <c r="DWK19" s="21"/>
      <c r="DWL19" s="21"/>
      <c r="DWM19" s="21"/>
      <c r="DWN19" s="21"/>
      <c r="DWO19" s="21"/>
      <c r="DWP19" s="21"/>
      <c r="DWQ19" s="21"/>
      <c r="DWR19" s="21"/>
      <c r="DWS19" s="21"/>
      <c r="DWT19" s="21"/>
      <c r="DWU19" s="21"/>
      <c r="DWV19" s="21"/>
      <c r="DWW19" s="21"/>
      <c r="DWX19" s="21"/>
      <c r="DWY19" s="21"/>
      <c r="DWZ19" s="21"/>
      <c r="DXA19" s="21"/>
      <c r="DXB19" s="21"/>
      <c r="DXC19" s="21"/>
      <c r="DXD19" s="21"/>
      <c r="DXE19" s="21"/>
      <c r="DXF19" s="21"/>
      <c r="DXG19" s="21"/>
      <c r="DXH19" s="21"/>
      <c r="DXI19" s="21"/>
      <c r="DXJ19" s="21"/>
      <c r="DXK19" s="21"/>
      <c r="DXL19" s="21"/>
      <c r="DXM19" s="21"/>
      <c r="DXN19" s="21"/>
      <c r="DXO19" s="21"/>
      <c r="DXP19" s="21"/>
      <c r="DXQ19" s="21"/>
      <c r="DXR19" s="21"/>
      <c r="DXS19" s="21"/>
      <c r="DXT19" s="21"/>
      <c r="DXU19" s="21"/>
      <c r="DXV19" s="21"/>
      <c r="DXW19" s="21"/>
      <c r="DXX19" s="21"/>
      <c r="DXY19" s="21"/>
      <c r="DXZ19" s="21"/>
      <c r="DYA19" s="21"/>
      <c r="DYB19" s="21"/>
      <c r="DYC19" s="21"/>
      <c r="DYD19" s="21"/>
      <c r="DYE19" s="21"/>
      <c r="DYF19" s="21"/>
      <c r="DYG19" s="21"/>
      <c r="DYH19" s="21"/>
      <c r="DYI19" s="21"/>
      <c r="DYJ19" s="21"/>
      <c r="DYK19" s="21"/>
      <c r="DYL19" s="21"/>
      <c r="DYM19" s="21"/>
      <c r="DYN19" s="21"/>
      <c r="DYO19" s="21"/>
      <c r="DYP19" s="21"/>
      <c r="DYQ19" s="21"/>
      <c r="DYR19" s="21"/>
      <c r="DYS19" s="21"/>
      <c r="DYT19" s="21"/>
      <c r="DYU19" s="21"/>
      <c r="DYV19" s="21"/>
      <c r="DYW19" s="21"/>
      <c r="DYX19" s="21"/>
      <c r="DYY19" s="21"/>
      <c r="DYZ19" s="21"/>
      <c r="DZA19" s="21"/>
      <c r="DZB19" s="21"/>
      <c r="DZC19" s="21"/>
      <c r="DZD19" s="21"/>
      <c r="DZE19" s="21"/>
      <c r="DZF19" s="21"/>
      <c r="DZG19" s="21"/>
      <c r="DZH19" s="21"/>
      <c r="DZI19" s="21"/>
      <c r="DZJ19" s="21"/>
      <c r="DZK19" s="21"/>
      <c r="DZL19" s="21"/>
      <c r="DZM19" s="21"/>
      <c r="DZN19" s="21"/>
      <c r="DZO19" s="21"/>
      <c r="DZP19" s="21"/>
      <c r="DZQ19" s="21"/>
      <c r="DZR19" s="21"/>
      <c r="DZS19" s="21"/>
      <c r="DZT19" s="21"/>
      <c r="DZU19" s="21"/>
      <c r="DZV19" s="21"/>
      <c r="DZW19" s="21"/>
      <c r="DZX19" s="21"/>
      <c r="DZY19" s="21"/>
      <c r="DZZ19" s="21"/>
      <c r="EAA19" s="21"/>
      <c r="EAB19" s="21"/>
      <c r="EAC19" s="21"/>
      <c r="EAD19" s="21"/>
      <c r="EAE19" s="21"/>
      <c r="EAF19" s="21"/>
      <c r="EAG19" s="21"/>
      <c r="EAH19" s="21"/>
      <c r="EAI19" s="21"/>
      <c r="EAJ19" s="21"/>
      <c r="EAK19" s="21"/>
      <c r="EAL19" s="21"/>
      <c r="EAM19" s="21"/>
      <c r="EAN19" s="21"/>
      <c r="EAO19" s="21"/>
      <c r="EAP19" s="21"/>
      <c r="EAQ19" s="21"/>
      <c r="EAR19" s="21"/>
      <c r="EAS19" s="21"/>
      <c r="EAT19" s="21"/>
      <c r="EAU19" s="21"/>
      <c r="EAV19" s="21"/>
      <c r="EAW19" s="21"/>
      <c r="EAX19" s="21"/>
      <c r="EAY19" s="21"/>
      <c r="EAZ19" s="21"/>
      <c r="EBA19" s="21"/>
      <c r="EBB19" s="21"/>
      <c r="EBC19" s="21"/>
      <c r="EBD19" s="21"/>
      <c r="EBE19" s="21"/>
      <c r="EBF19" s="21"/>
      <c r="EBG19" s="21"/>
      <c r="EBH19" s="21"/>
      <c r="EBI19" s="21"/>
      <c r="EBJ19" s="21"/>
      <c r="EBK19" s="21"/>
      <c r="EBL19" s="21"/>
      <c r="EBM19" s="21"/>
      <c r="EBN19" s="21"/>
      <c r="EBO19" s="21"/>
      <c r="EBP19" s="21"/>
      <c r="EBQ19" s="21"/>
      <c r="EBR19" s="21"/>
      <c r="EBS19" s="21"/>
      <c r="EBT19" s="21"/>
      <c r="EBU19" s="21"/>
      <c r="EBV19" s="21"/>
      <c r="EBW19" s="21"/>
      <c r="EBX19" s="21"/>
      <c r="EBY19" s="21"/>
      <c r="EBZ19" s="21"/>
      <c r="ECA19" s="21"/>
      <c r="ECB19" s="21"/>
      <c r="ECC19" s="21"/>
      <c r="ECD19" s="21"/>
      <c r="ECE19" s="21"/>
      <c r="ECF19" s="21"/>
      <c r="ECG19" s="21"/>
      <c r="ECH19" s="21"/>
      <c r="ECI19" s="21"/>
      <c r="ECJ19" s="21"/>
      <c r="ECK19" s="21"/>
      <c r="ECL19" s="21"/>
      <c r="ECM19" s="21"/>
      <c r="ECN19" s="21"/>
      <c r="ECO19" s="21"/>
      <c r="ECP19" s="21"/>
      <c r="ECQ19" s="21"/>
      <c r="ECR19" s="21"/>
      <c r="ECS19" s="21"/>
      <c r="ECT19" s="21"/>
      <c r="ECU19" s="21"/>
      <c r="ECV19" s="21"/>
      <c r="ECW19" s="21"/>
      <c r="ECX19" s="21"/>
      <c r="ECY19" s="21"/>
      <c r="ECZ19" s="21"/>
      <c r="EDA19" s="21"/>
      <c r="EDB19" s="21"/>
      <c r="EDC19" s="21"/>
      <c r="EDD19" s="21"/>
      <c r="EDE19" s="21"/>
      <c r="EDF19" s="21"/>
      <c r="EDG19" s="21"/>
      <c r="EDH19" s="21"/>
      <c r="EDI19" s="21"/>
      <c r="EDJ19" s="21"/>
      <c r="EDK19" s="21"/>
      <c r="EDL19" s="21"/>
      <c r="EDM19" s="21"/>
      <c r="EDN19" s="21"/>
      <c r="EDO19" s="21"/>
      <c r="EDP19" s="21"/>
      <c r="EDQ19" s="21"/>
      <c r="EDR19" s="21"/>
      <c r="EDS19" s="21"/>
      <c r="EDT19" s="21"/>
      <c r="EDU19" s="21"/>
      <c r="EDV19" s="21"/>
      <c r="EDW19" s="21"/>
      <c r="EDX19" s="21"/>
      <c r="EDY19" s="21"/>
      <c r="EDZ19" s="21"/>
      <c r="EEA19" s="21"/>
      <c r="EEB19" s="21"/>
      <c r="EEC19" s="21"/>
      <c r="EED19" s="21"/>
      <c r="EEE19" s="21"/>
      <c r="EEF19" s="21"/>
      <c r="EEG19" s="21"/>
      <c r="EEH19" s="21"/>
      <c r="EEI19" s="21"/>
      <c r="EEJ19" s="21"/>
      <c r="EEK19" s="21"/>
      <c r="EEL19" s="21"/>
      <c r="EEM19" s="21"/>
      <c r="EEN19" s="21"/>
      <c r="EEO19" s="21"/>
      <c r="EEP19" s="21"/>
      <c r="EEQ19" s="21"/>
      <c r="EER19" s="21"/>
      <c r="EES19" s="21"/>
      <c r="EET19" s="21"/>
      <c r="EEU19" s="21"/>
      <c r="EEV19" s="21"/>
      <c r="EEW19" s="21"/>
      <c r="EEX19" s="21"/>
      <c r="EEY19" s="21"/>
      <c r="EEZ19" s="21"/>
      <c r="EFA19" s="21"/>
      <c r="EFB19" s="21"/>
      <c r="EFC19" s="21"/>
      <c r="EFD19" s="21"/>
      <c r="EFE19" s="21"/>
      <c r="EFF19" s="21"/>
      <c r="EFG19" s="21"/>
      <c r="EFH19" s="21"/>
      <c r="EFI19" s="21"/>
      <c r="EFJ19" s="21"/>
      <c r="EFK19" s="21"/>
      <c r="EFL19" s="21"/>
      <c r="EFM19" s="21"/>
      <c r="EFN19" s="21"/>
      <c r="EFO19" s="21"/>
      <c r="EFP19" s="21"/>
      <c r="EFQ19" s="21"/>
      <c r="EFR19" s="21"/>
      <c r="EFS19" s="21"/>
      <c r="EFT19" s="21"/>
      <c r="EFU19" s="21"/>
      <c r="EFV19" s="21"/>
      <c r="EFW19" s="21"/>
      <c r="EFX19" s="21"/>
      <c r="EFY19" s="21"/>
      <c r="EFZ19" s="21"/>
      <c r="EGA19" s="21"/>
      <c r="EGB19" s="21"/>
      <c r="EGC19" s="21"/>
      <c r="EGD19" s="21"/>
      <c r="EGE19" s="21"/>
      <c r="EGF19" s="21"/>
      <c r="EGG19" s="21"/>
      <c r="EGH19" s="21"/>
      <c r="EGI19" s="21"/>
      <c r="EGJ19" s="21"/>
      <c r="EGK19" s="21"/>
      <c r="EGL19" s="21"/>
      <c r="EGM19" s="21"/>
      <c r="EGN19" s="21"/>
      <c r="EGO19" s="21"/>
      <c r="EGP19" s="21"/>
      <c r="EGQ19" s="21"/>
      <c r="EGR19" s="21"/>
      <c r="EGS19" s="21"/>
      <c r="EGT19" s="21"/>
      <c r="EGU19" s="21"/>
      <c r="EGV19" s="21"/>
      <c r="EGW19" s="21"/>
      <c r="EGX19" s="21"/>
      <c r="EGY19" s="21"/>
      <c r="EGZ19" s="21"/>
      <c r="EHA19" s="21"/>
      <c r="EHB19" s="21"/>
      <c r="EHC19" s="21"/>
      <c r="EHD19" s="21"/>
      <c r="EHE19" s="21"/>
      <c r="EHF19" s="21"/>
      <c r="EHG19" s="21"/>
      <c r="EHH19" s="21"/>
      <c r="EHI19" s="21"/>
      <c r="EHJ19" s="21"/>
      <c r="EHK19" s="21"/>
      <c r="EHL19" s="21"/>
      <c r="EHM19" s="21"/>
      <c r="EHN19" s="21"/>
      <c r="EHO19" s="21"/>
      <c r="EHP19" s="21"/>
      <c r="EHQ19" s="21"/>
      <c r="EHR19" s="21"/>
      <c r="EHS19" s="21"/>
      <c r="EHT19" s="21"/>
      <c r="EHU19" s="21"/>
      <c r="EHV19" s="21"/>
      <c r="EHW19" s="21"/>
      <c r="EHX19" s="21"/>
      <c r="EHY19" s="21"/>
      <c r="EHZ19" s="21"/>
      <c r="EIA19" s="21"/>
      <c r="EIB19" s="21"/>
      <c r="EIC19" s="21"/>
      <c r="EID19" s="21"/>
      <c r="EIE19" s="21"/>
      <c r="EIF19" s="21"/>
      <c r="EIG19" s="21"/>
      <c r="EIH19" s="21"/>
      <c r="EII19" s="21"/>
      <c r="EIJ19" s="21"/>
      <c r="EIK19" s="21"/>
      <c r="EIL19" s="21"/>
      <c r="EIM19" s="21"/>
      <c r="EIN19" s="21"/>
      <c r="EIO19" s="21"/>
      <c r="EIP19" s="21"/>
      <c r="EIQ19" s="21"/>
      <c r="EIR19" s="21"/>
      <c r="EIS19" s="21"/>
      <c r="EIT19" s="21"/>
      <c r="EIU19" s="21"/>
      <c r="EIV19" s="21"/>
      <c r="EIW19" s="21"/>
      <c r="EIX19" s="21"/>
      <c r="EIY19" s="21"/>
      <c r="EIZ19" s="21"/>
      <c r="EJA19" s="21"/>
      <c r="EJB19" s="21"/>
      <c r="EJC19" s="21"/>
      <c r="EJD19" s="21"/>
      <c r="EJE19" s="21"/>
      <c r="EJF19" s="21"/>
      <c r="EJG19" s="21"/>
      <c r="EJH19" s="21"/>
      <c r="EJI19" s="21"/>
      <c r="EJJ19" s="21"/>
      <c r="EJK19" s="21"/>
      <c r="EJL19" s="21"/>
      <c r="EJM19" s="21"/>
      <c r="EJN19" s="21"/>
      <c r="EJO19" s="21"/>
      <c r="EJP19" s="21"/>
      <c r="EJQ19" s="21"/>
      <c r="EJR19" s="21"/>
      <c r="EJS19" s="21"/>
      <c r="EJT19" s="21"/>
      <c r="EJU19" s="21"/>
      <c r="EJV19" s="21"/>
      <c r="EJW19" s="21"/>
      <c r="EJX19" s="21"/>
      <c r="EJY19" s="21"/>
      <c r="EJZ19" s="21"/>
      <c r="EKA19" s="21"/>
      <c r="EKB19" s="21"/>
      <c r="EKC19" s="21"/>
      <c r="EKD19" s="21"/>
      <c r="EKE19" s="21"/>
      <c r="EKF19" s="21"/>
      <c r="EKG19" s="21"/>
      <c r="EKH19" s="21"/>
      <c r="EKI19" s="21"/>
      <c r="EKJ19" s="21"/>
      <c r="EKK19" s="21"/>
      <c r="EKL19" s="21"/>
      <c r="EKM19" s="21"/>
      <c r="EKN19" s="21"/>
      <c r="EKO19" s="21"/>
      <c r="EKP19" s="21"/>
      <c r="EKQ19" s="21"/>
      <c r="EKR19" s="21"/>
      <c r="EKS19" s="21"/>
      <c r="EKT19" s="21"/>
      <c r="EKU19" s="21"/>
      <c r="EKV19" s="21"/>
      <c r="EKW19" s="21"/>
      <c r="EKX19" s="21"/>
      <c r="EKY19" s="21"/>
      <c r="EKZ19" s="21"/>
      <c r="ELA19" s="21"/>
      <c r="ELB19" s="21"/>
      <c r="ELC19" s="21"/>
      <c r="ELD19" s="21"/>
      <c r="ELE19" s="21"/>
      <c r="ELF19" s="21"/>
      <c r="ELG19" s="21"/>
      <c r="ELH19" s="21"/>
      <c r="ELI19" s="21"/>
      <c r="ELJ19" s="21"/>
      <c r="ELK19" s="21"/>
      <c r="ELL19" s="21"/>
      <c r="ELM19" s="21"/>
      <c r="ELN19" s="21"/>
      <c r="ELO19" s="21"/>
      <c r="ELP19" s="21"/>
      <c r="ELQ19" s="21"/>
      <c r="ELR19" s="21"/>
      <c r="ELS19" s="21"/>
      <c r="ELT19" s="21"/>
      <c r="ELU19" s="21"/>
      <c r="ELV19" s="21"/>
      <c r="ELW19" s="21"/>
      <c r="ELX19" s="21"/>
      <c r="ELY19" s="21"/>
      <c r="ELZ19" s="21"/>
      <c r="EMA19" s="21"/>
      <c r="EMB19" s="21"/>
      <c r="EMC19" s="21"/>
      <c r="EMD19" s="21"/>
      <c r="EME19" s="21"/>
      <c r="EMF19" s="21"/>
      <c r="EMG19" s="21"/>
      <c r="EMH19" s="21"/>
      <c r="EMI19" s="21"/>
      <c r="EMJ19" s="21"/>
      <c r="EMK19" s="21"/>
      <c r="EML19" s="21"/>
      <c r="EMM19" s="21"/>
      <c r="EMN19" s="21"/>
      <c r="EMO19" s="21"/>
      <c r="EMP19" s="21"/>
      <c r="EMQ19" s="21"/>
      <c r="EMR19" s="21"/>
      <c r="EMS19" s="21"/>
      <c r="EMT19" s="21"/>
      <c r="EMU19" s="21"/>
      <c r="EMV19" s="21"/>
      <c r="EMW19" s="21"/>
      <c r="EMX19" s="21"/>
      <c r="EMY19" s="21"/>
      <c r="EMZ19" s="21"/>
      <c r="ENA19" s="21"/>
      <c r="ENB19" s="21"/>
      <c r="ENC19" s="21"/>
      <c r="END19" s="21"/>
      <c r="ENE19" s="21"/>
      <c r="ENF19" s="21"/>
      <c r="ENG19" s="21"/>
      <c r="ENH19" s="21"/>
      <c r="ENI19" s="21"/>
      <c r="ENJ19" s="21"/>
      <c r="ENK19" s="21"/>
      <c r="ENL19" s="21"/>
      <c r="ENM19" s="21"/>
      <c r="ENN19" s="21"/>
      <c r="ENO19" s="21"/>
      <c r="ENP19" s="21"/>
      <c r="ENQ19" s="21"/>
      <c r="ENR19" s="21"/>
      <c r="ENS19" s="21"/>
      <c r="ENT19" s="21"/>
      <c r="ENU19" s="21"/>
      <c r="ENV19" s="21"/>
      <c r="ENW19" s="21"/>
      <c r="ENX19" s="21"/>
      <c r="ENY19" s="21"/>
      <c r="ENZ19" s="21"/>
      <c r="EOA19" s="21"/>
      <c r="EOB19" s="21"/>
      <c r="EOC19" s="21"/>
      <c r="EOD19" s="21"/>
      <c r="EOE19" s="21"/>
      <c r="EOF19" s="21"/>
      <c r="EOG19" s="21"/>
      <c r="EOH19" s="21"/>
      <c r="EOI19" s="21"/>
      <c r="EOJ19" s="21"/>
      <c r="EOK19" s="21"/>
      <c r="EOL19" s="21"/>
      <c r="EOM19" s="21"/>
      <c r="EON19" s="21"/>
      <c r="EOO19" s="21"/>
      <c r="EOP19" s="21"/>
      <c r="EOQ19" s="21"/>
      <c r="EOR19" s="21"/>
      <c r="EOS19" s="21"/>
      <c r="EOT19" s="21"/>
      <c r="EOU19" s="21"/>
      <c r="EOV19" s="21"/>
      <c r="EOW19" s="21"/>
      <c r="EOX19" s="21"/>
      <c r="EOY19" s="21"/>
      <c r="EOZ19" s="21"/>
      <c r="EPA19" s="21"/>
      <c r="EPB19" s="21"/>
      <c r="EPC19" s="21"/>
      <c r="EPD19" s="21"/>
      <c r="EPE19" s="21"/>
      <c r="EPF19" s="21"/>
      <c r="EPG19" s="21"/>
      <c r="EPH19" s="21"/>
      <c r="EPI19" s="21"/>
      <c r="EPJ19" s="21"/>
      <c r="EPK19" s="21"/>
      <c r="EPL19" s="21"/>
      <c r="EPM19" s="21"/>
      <c r="EPN19" s="21"/>
      <c r="EPO19" s="21"/>
      <c r="EPP19" s="21"/>
      <c r="EPQ19" s="21"/>
      <c r="EPR19" s="21"/>
      <c r="EPS19" s="21"/>
      <c r="EPT19" s="21"/>
      <c r="EPU19" s="21"/>
      <c r="EPV19" s="21"/>
      <c r="EPW19" s="21"/>
      <c r="EPX19" s="21"/>
      <c r="EPY19" s="21"/>
      <c r="EPZ19" s="21"/>
      <c r="EQA19" s="21"/>
      <c r="EQB19" s="21"/>
      <c r="EQC19" s="21"/>
      <c r="EQD19" s="21"/>
      <c r="EQE19" s="21"/>
      <c r="EQF19" s="21"/>
      <c r="EQG19" s="21"/>
      <c r="EQH19" s="21"/>
      <c r="EQI19" s="21"/>
      <c r="EQJ19" s="21"/>
      <c r="EQK19" s="21"/>
      <c r="EQL19" s="21"/>
      <c r="EQM19" s="21"/>
      <c r="EQN19" s="21"/>
      <c r="EQO19" s="21"/>
      <c r="EQP19" s="21"/>
      <c r="EQQ19" s="21"/>
      <c r="EQR19" s="21"/>
      <c r="EQS19" s="21"/>
      <c r="EQT19" s="21"/>
      <c r="EQU19" s="21"/>
      <c r="EQV19" s="21"/>
      <c r="EQW19" s="21"/>
      <c r="EQX19" s="21"/>
      <c r="EQY19" s="21"/>
      <c r="EQZ19" s="21"/>
      <c r="ERA19" s="21"/>
      <c r="ERB19" s="21"/>
      <c r="ERC19" s="21"/>
      <c r="ERD19" s="21"/>
      <c r="ERE19" s="21"/>
      <c r="ERF19" s="21"/>
      <c r="ERG19" s="21"/>
      <c r="ERH19" s="21"/>
      <c r="ERI19" s="21"/>
      <c r="ERJ19" s="21"/>
      <c r="ERK19" s="21"/>
      <c r="ERL19" s="21"/>
      <c r="ERM19" s="21"/>
      <c r="ERN19" s="21"/>
      <c r="ERO19" s="21"/>
      <c r="ERP19" s="21"/>
      <c r="ERQ19" s="21"/>
      <c r="ERR19" s="21"/>
      <c r="ERS19" s="21"/>
      <c r="ERT19" s="21"/>
      <c r="ERU19" s="21"/>
      <c r="ERV19" s="21"/>
      <c r="ERW19" s="21"/>
      <c r="ERX19" s="21"/>
      <c r="ERY19" s="21"/>
      <c r="ERZ19" s="21"/>
      <c r="ESA19" s="21"/>
      <c r="ESB19" s="21"/>
      <c r="ESC19" s="21"/>
      <c r="ESD19" s="21"/>
      <c r="ESE19" s="21"/>
      <c r="ESF19" s="21"/>
      <c r="ESG19" s="21"/>
      <c r="ESH19" s="21"/>
      <c r="ESI19" s="21"/>
      <c r="ESJ19" s="21"/>
      <c r="ESK19" s="21"/>
      <c r="ESL19" s="21"/>
      <c r="ESM19" s="21"/>
      <c r="ESN19" s="21"/>
      <c r="ESO19" s="21"/>
      <c r="ESP19" s="21"/>
      <c r="ESQ19" s="21"/>
      <c r="ESR19" s="21"/>
      <c r="ESS19" s="21"/>
      <c r="EST19" s="21"/>
      <c r="ESU19" s="21"/>
      <c r="ESV19" s="21"/>
      <c r="ESW19" s="21"/>
      <c r="ESX19" s="21"/>
      <c r="ESY19" s="21"/>
      <c r="ESZ19" s="21"/>
      <c r="ETA19" s="21"/>
      <c r="ETB19" s="21"/>
      <c r="ETC19" s="21"/>
      <c r="ETD19" s="21"/>
      <c r="ETE19" s="21"/>
      <c r="ETF19" s="21"/>
      <c r="ETG19" s="21"/>
      <c r="ETH19" s="21"/>
      <c r="ETI19" s="21"/>
      <c r="ETJ19" s="21"/>
      <c r="ETK19" s="21"/>
      <c r="ETL19" s="21"/>
      <c r="ETM19" s="21"/>
      <c r="ETN19" s="21"/>
      <c r="ETO19" s="21"/>
      <c r="ETP19" s="21"/>
      <c r="ETQ19" s="21"/>
      <c r="ETR19" s="21"/>
      <c r="ETS19" s="21"/>
      <c r="ETT19" s="21"/>
      <c r="ETU19" s="21"/>
      <c r="ETV19" s="21"/>
      <c r="ETW19" s="21"/>
      <c r="ETX19" s="21"/>
      <c r="ETY19" s="21"/>
      <c r="ETZ19" s="21"/>
      <c r="EUA19" s="21"/>
      <c r="EUB19" s="21"/>
      <c r="EUC19" s="21"/>
      <c r="EUD19" s="21"/>
      <c r="EUE19" s="21"/>
      <c r="EUF19" s="21"/>
      <c r="EUG19" s="21"/>
      <c r="EUH19" s="21"/>
      <c r="EUI19" s="21"/>
      <c r="EUJ19" s="21"/>
      <c r="EUK19" s="21"/>
      <c r="EUL19" s="21"/>
      <c r="EUM19" s="21"/>
      <c r="EUN19" s="21"/>
      <c r="EUO19" s="21"/>
      <c r="EUP19" s="21"/>
      <c r="EUQ19" s="21"/>
      <c r="EUR19" s="21"/>
      <c r="EUS19" s="21"/>
      <c r="EUT19" s="21"/>
      <c r="EUU19" s="21"/>
      <c r="EUV19" s="21"/>
      <c r="EUW19" s="21"/>
      <c r="EUX19" s="21"/>
      <c r="EUY19" s="21"/>
      <c r="EUZ19" s="21"/>
      <c r="EVA19" s="21"/>
      <c r="EVB19" s="21"/>
      <c r="EVC19" s="21"/>
      <c r="EVD19" s="21"/>
      <c r="EVE19" s="21"/>
      <c r="EVF19" s="21"/>
      <c r="EVG19" s="21"/>
      <c r="EVH19" s="21"/>
      <c r="EVI19" s="21"/>
      <c r="EVJ19" s="21"/>
      <c r="EVK19" s="21"/>
      <c r="EVL19" s="21"/>
      <c r="EVM19" s="21"/>
      <c r="EVN19" s="21"/>
      <c r="EVO19" s="21"/>
      <c r="EVP19" s="21"/>
      <c r="EVQ19" s="21"/>
      <c r="EVR19" s="21"/>
      <c r="EVS19" s="21"/>
      <c r="EVT19" s="21"/>
      <c r="EVU19" s="21"/>
      <c r="EVV19" s="21"/>
      <c r="EVW19" s="21"/>
      <c r="EVX19" s="21"/>
      <c r="EVY19" s="21"/>
      <c r="EVZ19" s="21"/>
      <c r="EWA19" s="21"/>
      <c r="EWB19" s="21"/>
      <c r="EWC19" s="21"/>
      <c r="EWD19" s="21"/>
      <c r="EWE19" s="21"/>
      <c r="EWF19" s="21"/>
      <c r="EWG19" s="21"/>
      <c r="EWH19" s="21"/>
      <c r="EWI19" s="21"/>
      <c r="EWJ19" s="21"/>
      <c r="EWK19" s="21"/>
      <c r="EWL19" s="21"/>
      <c r="EWM19" s="21"/>
      <c r="EWN19" s="21"/>
      <c r="EWO19" s="21"/>
      <c r="EWP19" s="21"/>
      <c r="EWQ19" s="21"/>
      <c r="EWR19" s="21"/>
      <c r="EWS19" s="21"/>
      <c r="EWT19" s="21"/>
      <c r="EWU19" s="21"/>
      <c r="EWV19" s="21"/>
      <c r="EWW19" s="21"/>
      <c r="EWX19" s="21"/>
      <c r="EWY19" s="21"/>
      <c r="EWZ19" s="21"/>
      <c r="EXA19" s="21"/>
      <c r="EXB19" s="21"/>
      <c r="EXC19" s="21"/>
      <c r="EXD19" s="21"/>
      <c r="EXE19" s="21"/>
      <c r="EXF19" s="21"/>
      <c r="EXG19" s="21"/>
      <c r="EXH19" s="21"/>
      <c r="EXI19" s="21"/>
      <c r="EXJ19" s="21"/>
      <c r="EXK19" s="21"/>
      <c r="EXL19" s="21"/>
      <c r="EXM19" s="21"/>
      <c r="EXN19" s="21"/>
      <c r="EXO19" s="21"/>
      <c r="EXP19" s="21"/>
      <c r="EXQ19" s="21"/>
      <c r="EXR19" s="21"/>
      <c r="EXS19" s="21"/>
      <c r="EXT19" s="21"/>
      <c r="EXU19" s="21"/>
      <c r="EXV19" s="21"/>
      <c r="EXW19" s="21"/>
      <c r="EXX19" s="21"/>
      <c r="EXY19" s="21"/>
      <c r="EXZ19" s="21"/>
      <c r="EYA19" s="21"/>
      <c r="EYB19" s="21"/>
      <c r="EYC19" s="21"/>
      <c r="EYD19" s="21"/>
      <c r="EYE19" s="21"/>
      <c r="EYF19" s="21"/>
      <c r="EYG19" s="21"/>
      <c r="EYH19" s="21"/>
      <c r="EYI19" s="21"/>
      <c r="EYJ19" s="21"/>
      <c r="EYK19" s="21"/>
      <c r="EYL19" s="21"/>
      <c r="EYM19" s="21"/>
      <c r="EYN19" s="21"/>
      <c r="EYO19" s="21"/>
      <c r="EYP19" s="21"/>
      <c r="EYQ19" s="21"/>
      <c r="EYR19" s="21"/>
      <c r="EYS19" s="21"/>
      <c r="EYT19" s="21"/>
      <c r="EYU19" s="21"/>
      <c r="EYV19" s="21"/>
      <c r="EYW19" s="21"/>
      <c r="EYX19" s="21"/>
      <c r="EYY19" s="21"/>
      <c r="EYZ19" s="21"/>
      <c r="EZA19" s="21"/>
      <c r="EZB19" s="21"/>
      <c r="EZC19" s="21"/>
      <c r="EZD19" s="21"/>
      <c r="EZE19" s="21"/>
      <c r="EZF19" s="21"/>
      <c r="EZG19" s="21"/>
      <c r="EZH19" s="21"/>
      <c r="EZI19" s="21"/>
      <c r="EZJ19" s="21"/>
      <c r="EZK19" s="21"/>
      <c r="EZL19" s="21"/>
      <c r="EZM19" s="21"/>
      <c r="EZN19" s="21"/>
      <c r="EZO19" s="21"/>
      <c r="EZP19" s="21"/>
      <c r="EZQ19" s="21"/>
      <c r="EZR19" s="21"/>
      <c r="EZS19" s="21"/>
      <c r="EZT19" s="21"/>
      <c r="EZU19" s="21"/>
      <c r="EZV19" s="21"/>
      <c r="EZW19" s="21"/>
      <c r="EZX19" s="21"/>
      <c r="EZY19" s="21"/>
      <c r="EZZ19" s="21"/>
      <c r="FAA19" s="21"/>
      <c r="FAB19" s="21"/>
      <c r="FAC19" s="21"/>
      <c r="FAD19" s="21"/>
      <c r="FAE19" s="21"/>
      <c r="FAF19" s="21"/>
      <c r="FAG19" s="21"/>
      <c r="FAH19" s="21"/>
      <c r="FAI19" s="21"/>
      <c r="FAJ19" s="21"/>
      <c r="FAK19" s="21"/>
      <c r="FAL19" s="21"/>
      <c r="FAM19" s="21"/>
      <c r="FAN19" s="21"/>
      <c r="FAO19" s="21"/>
      <c r="FAP19" s="21"/>
      <c r="FAQ19" s="21"/>
      <c r="FAR19" s="21"/>
      <c r="FAS19" s="21"/>
      <c r="FAT19" s="21"/>
      <c r="FAU19" s="21"/>
      <c r="FAV19" s="21"/>
      <c r="FAW19" s="21"/>
      <c r="FAX19" s="21"/>
      <c r="FAY19" s="21"/>
      <c r="FAZ19" s="21"/>
      <c r="FBA19" s="21"/>
      <c r="FBB19" s="21"/>
      <c r="FBC19" s="21"/>
      <c r="FBD19" s="21"/>
      <c r="FBE19" s="21"/>
      <c r="FBF19" s="21"/>
      <c r="FBG19" s="21"/>
      <c r="FBH19" s="21"/>
      <c r="FBI19" s="21"/>
      <c r="FBJ19" s="21"/>
      <c r="FBK19" s="21"/>
      <c r="FBL19" s="21"/>
      <c r="FBM19" s="21"/>
      <c r="FBN19" s="21"/>
      <c r="FBO19" s="21"/>
      <c r="FBP19" s="21"/>
      <c r="FBQ19" s="21"/>
      <c r="FBR19" s="21"/>
      <c r="FBS19" s="21"/>
      <c r="FBT19" s="21"/>
      <c r="FBU19" s="21"/>
      <c r="FBV19" s="21"/>
      <c r="FBW19" s="21"/>
      <c r="FBX19" s="21"/>
      <c r="FBY19" s="21"/>
      <c r="FBZ19" s="21"/>
      <c r="FCA19" s="21"/>
      <c r="FCB19" s="21"/>
      <c r="FCC19" s="21"/>
      <c r="FCD19" s="21"/>
      <c r="FCE19" s="21"/>
      <c r="FCF19" s="21"/>
      <c r="FCG19" s="21"/>
      <c r="FCH19" s="21"/>
      <c r="FCI19" s="21"/>
      <c r="FCJ19" s="21"/>
      <c r="FCK19" s="21"/>
      <c r="FCL19" s="21"/>
      <c r="FCM19" s="21"/>
      <c r="FCN19" s="21"/>
      <c r="FCO19" s="21"/>
      <c r="FCP19" s="21"/>
      <c r="FCQ19" s="21"/>
      <c r="FCR19" s="21"/>
      <c r="FCS19" s="21"/>
      <c r="FCT19" s="21"/>
      <c r="FCU19" s="21"/>
      <c r="FCV19" s="21"/>
      <c r="FCW19" s="21"/>
      <c r="FCX19" s="21"/>
      <c r="FCY19" s="21"/>
      <c r="FCZ19" s="21"/>
      <c r="FDA19" s="21"/>
      <c r="FDB19" s="21"/>
      <c r="FDC19" s="21"/>
      <c r="FDD19" s="21"/>
      <c r="FDE19" s="21"/>
      <c r="FDF19" s="21"/>
      <c r="FDG19" s="21"/>
      <c r="FDH19" s="21"/>
      <c r="FDI19" s="21"/>
      <c r="FDJ19" s="21"/>
      <c r="FDK19" s="21"/>
      <c r="FDL19" s="21"/>
      <c r="FDM19" s="21"/>
      <c r="FDN19" s="21"/>
      <c r="FDO19" s="21"/>
      <c r="FDP19" s="21"/>
      <c r="FDQ19" s="21"/>
      <c r="FDR19" s="21"/>
      <c r="FDS19" s="21"/>
      <c r="FDT19" s="21"/>
      <c r="FDU19" s="21"/>
      <c r="FDV19" s="21"/>
      <c r="FDW19" s="21"/>
      <c r="FDX19" s="21"/>
      <c r="FDY19" s="21"/>
      <c r="FDZ19" s="21"/>
      <c r="FEA19" s="21"/>
      <c r="FEB19" s="21"/>
      <c r="FEC19" s="21"/>
      <c r="FED19" s="21"/>
      <c r="FEE19" s="21"/>
      <c r="FEF19" s="21"/>
      <c r="FEG19" s="21"/>
      <c r="FEH19" s="21"/>
      <c r="FEI19" s="21"/>
      <c r="FEJ19" s="21"/>
      <c r="FEK19" s="21"/>
      <c r="FEL19" s="21"/>
      <c r="FEM19" s="21"/>
      <c r="FEN19" s="21"/>
      <c r="FEO19" s="21"/>
      <c r="FEP19" s="21"/>
      <c r="FEQ19" s="21"/>
      <c r="FER19" s="21"/>
      <c r="FES19" s="21"/>
      <c r="FET19" s="21"/>
      <c r="FEU19" s="21"/>
      <c r="FEV19" s="21"/>
      <c r="FEW19" s="21"/>
      <c r="FEX19" s="21"/>
      <c r="FEY19" s="21"/>
      <c r="FEZ19" s="21"/>
      <c r="FFA19" s="21"/>
      <c r="FFB19" s="21"/>
      <c r="FFC19" s="21"/>
      <c r="FFD19" s="21"/>
      <c r="FFE19" s="21"/>
      <c r="FFF19" s="21"/>
      <c r="FFG19" s="21"/>
      <c r="FFH19" s="21"/>
      <c r="FFI19" s="21"/>
      <c r="FFJ19" s="21"/>
      <c r="FFK19" s="21"/>
      <c r="FFL19" s="21"/>
      <c r="FFM19" s="21"/>
      <c r="FFN19" s="21"/>
      <c r="FFO19" s="21"/>
      <c r="FFP19" s="21"/>
      <c r="FFQ19" s="21"/>
      <c r="FFR19" s="21"/>
      <c r="FFS19" s="21"/>
      <c r="FFT19" s="21"/>
      <c r="FFU19" s="21"/>
      <c r="FFV19" s="21"/>
      <c r="FFW19" s="21"/>
      <c r="FFX19" s="21"/>
      <c r="FFY19" s="21"/>
      <c r="FFZ19" s="21"/>
      <c r="FGA19" s="21"/>
      <c r="FGB19" s="21"/>
      <c r="FGC19" s="21"/>
      <c r="FGD19" s="21"/>
      <c r="FGE19" s="21"/>
      <c r="FGF19" s="21"/>
      <c r="FGG19" s="21"/>
      <c r="FGH19" s="21"/>
      <c r="FGI19" s="21"/>
      <c r="FGJ19" s="21"/>
      <c r="FGK19" s="21"/>
      <c r="FGL19" s="21"/>
      <c r="FGM19" s="21"/>
      <c r="FGN19" s="21"/>
      <c r="FGO19" s="21"/>
      <c r="FGP19" s="21"/>
      <c r="FGQ19" s="21"/>
      <c r="FGR19" s="21"/>
      <c r="FGS19" s="21"/>
      <c r="FGT19" s="21"/>
      <c r="FGU19" s="21"/>
      <c r="FGV19" s="21"/>
      <c r="FGW19" s="21"/>
      <c r="FGX19" s="21"/>
      <c r="FGY19" s="21"/>
      <c r="FGZ19" s="21"/>
      <c r="FHA19" s="21"/>
      <c r="FHB19" s="21"/>
      <c r="FHC19" s="21"/>
      <c r="FHD19" s="21"/>
      <c r="FHE19" s="21"/>
      <c r="FHF19" s="21"/>
      <c r="FHG19" s="21"/>
      <c r="FHH19" s="21"/>
      <c r="FHI19" s="21"/>
      <c r="FHJ19" s="21"/>
      <c r="FHK19" s="21"/>
      <c r="FHL19" s="21"/>
      <c r="FHM19" s="21"/>
      <c r="FHN19" s="21"/>
      <c r="FHO19" s="21"/>
      <c r="FHP19" s="21"/>
      <c r="FHQ19" s="21"/>
      <c r="FHR19" s="21"/>
      <c r="FHS19" s="21"/>
      <c r="FHT19" s="21"/>
      <c r="FHU19" s="21"/>
      <c r="FHV19" s="21"/>
      <c r="FHW19" s="21"/>
      <c r="FHX19" s="21"/>
      <c r="FHY19" s="21"/>
      <c r="FHZ19" s="21"/>
      <c r="FIA19" s="21"/>
      <c r="FIB19" s="21"/>
      <c r="FIC19" s="21"/>
      <c r="FID19" s="21"/>
      <c r="FIE19" s="21"/>
      <c r="FIF19" s="21"/>
      <c r="FIG19" s="21"/>
      <c r="FIH19" s="21"/>
      <c r="FII19" s="21"/>
      <c r="FIJ19" s="21"/>
      <c r="FIK19" s="21"/>
      <c r="FIL19" s="21"/>
      <c r="FIM19" s="21"/>
      <c r="FIN19" s="21"/>
      <c r="FIO19" s="21"/>
      <c r="FIP19" s="21"/>
      <c r="FIQ19" s="21"/>
      <c r="FIR19" s="21"/>
      <c r="FIS19" s="21"/>
      <c r="FIT19" s="21"/>
      <c r="FIU19" s="21"/>
      <c r="FIV19" s="21"/>
      <c r="FIW19" s="21"/>
      <c r="FIX19" s="21"/>
      <c r="FIY19" s="21"/>
      <c r="FIZ19" s="21"/>
      <c r="FJA19" s="21"/>
      <c r="FJB19" s="21"/>
      <c r="FJC19" s="21"/>
      <c r="FJD19" s="21"/>
      <c r="FJE19" s="21"/>
      <c r="FJF19" s="21"/>
      <c r="FJG19" s="21"/>
      <c r="FJH19" s="21"/>
      <c r="FJI19" s="21"/>
      <c r="FJJ19" s="21"/>
      <c r="FJK19" s="21"/>
      <c r="FJL19" s="21"/>
      <c r="FJM19" s="21"/>
      <c r="FJN19" s="21"/>
      <c r="FJO19" s="21"/>
      <c r="FJP19" s="21"/>
      <c r="FJQ19" s="21"/>
      <c r="FJR19" s="21"/>
      <c r="FJS19" s="21"/>
      <c r="FJT19" s="21"/>
      <c r="FJU19" s="21"/>
      <c r="FJV19" s="21"/>
      <c r="FJW19" s="21"/>
      <c r="FJX19" s="21"/>
      <c r="FJY19" s="21"/>
      <c r="FJZ19" s="21"/>
      <c r="FKA19" s="21"/>
      <c r="FKB19" s="21"/>
      <c r="FKC19" s="21"/>
      <c r="FKD19" s="21"/>
      <c r="FKE19" s="21"/>
      <c r="FKF19" s="21"/>
      <c r="FKG19" s="21"/>
      <c r="FKH19" s="21"/>
      <c r="FKI19" s="21"/>
      <c r="FKJ19" s="21"/>
      <c r="FKK19" s="21"/>
      <c r="FKL19" s="21"/>
      <c r="FKM19" s="21"/>
      <c r="FKN19" s="21"/>
      <c r="FKO19" s="21"/>
      <c r="FKP19" s="21"/>
      <c r="FKQ19" s="21"/>
      <c r="FKR19" s="21"/>
      <c r="FKS19" s="21"/>
      <c r="FKT19" s="21"/>
      <c r="FKU19" s="21"/>
      <c r="FKV19" s="21"/>
      <c r="FKW19" s="21"/>
      <c r="FKX19" s="21"/>
      <c r="FKY19" s="21"/>
      <c r="FKZ19" s="21"/>
      <c r="FLA19" s="21"/>
      <c r="FLB19" s="21"/>
      <c r="FLC19" s="21"/>
      <c r="FLD19" s="21"/>
      <c r="FLE19" s="21"/>
      <c r="FLF19" s="21"/>
      <c r="FLG19" s="21"/>
      <c r="FLH19" s="21"/>
      <c r="FLI19" s="21"/>
      <c r="FLJ19" s="21"/>
      <c r="FLK19" s="21"/>
      <c r="FLL19" s="21"/>
      <c r="FLM19" s="21"/>
      <c r="FLN19" s="21"/>
      <c r="FLO19" s="21"/>
      <c r="FLP19" s="21"/>
      <c r="FLQ19" s="21"/>
      <c r="FLR19" s="21"/>
      <c r="FLS19" s="21"/>
      <c r="FLT19" s="21"/>
      <c r="FLU19" s="21"/>
      <c r="FLV19" s="21"/>
      <c r="FLW19" s="21"/>
      <c r="FLX19" s="21"/>
      <c r="FLY19" s="21"/>
      <c r="FLZ19" s="21"/>
      <c r="FMA19" s="21"/>
      <c r="FMB19" s="21"/>
      <c r="FMC19" s="21"/>
      <c r="FMD19" s="21"/>
      <c r="FME19" s="21"/>
      <c r="FMF19" s="21"/>
      <c r="FMG19" s="21"/>
      <c r="FMH19" s="21"/>
      <c r="FMI19" s="21"/>
      <c r="FMJ19" s="21"/>
      <c r="FMK19" s="21"/>
      <c r="FML19" s="21"/>
      <c r="FMM19" s="21"/>
      <c r="FMN19" s="21"/>
      <c r="FMO19" s="21"/>
      <c r="FMP19" s="21"/>
      <c r="FMQ19" s="21"/>
      <c r="FMR19" s="21"/>
      <c r="FMS19" s="21"/>
      <c r="FMT19" s="21"/>
      <c r="FMU19" s="21"/>
      <c r="FMV19" s="21"/>
      <c r="FMW19" s="21"/>
      <c r="FMX19" s="21"/>
      <c r="FMY19" s="21"/>
      <c r="FMZ19" s="21"/>
      <c r="FNA19" s="21"/>
      <c r="FNB19" s="21"/>
      <c r="FNC19" s="21"/>
      <c r="FND19" s="21"/>
      <c r="FNE19" s="21"/>
      <c r="FNF19" s="21"/>
      <c r="FNG19" s="21"/>
      <c r="FNH19" s="21"/>
      <c r="FNI19" s="21"/>
      <c r="FNJ19" s="21"/>
      <c r="FNK19" s="21"/>
      <c r="FNL19" s="21"/>
      <c r="FNM19" s="21"/>
      <c r="FNN19" s="21"/>
      <c r="FNO19" s="21"/>
      <c r="FNP19" s="21"/>
      <c r="FNQ19" s="21"/>
      <c r="FNR19" s="21"/>
      <c r="FNS19" s="21"/>
      <c r="FNT19" s="21"/>
      <c r="FNU19" s="21"/>
      <c r="FNV19" s="21"/>
      <c r="FNW19" s="21"/>
      <c r="FNX19" s="21"/>
      <c r="FNY19" s="21"/>
      <c r="FNZ19" s="21"/>
      <c r="FOA19" s="21"/>
      <c r="FOB19" s="21"/>
      <c r="FOC19" s="21"/>
      <c r="FOD19" s="21"/>
      <c r="FOE19" s="21"/>
      <c r="FOF19" s="21"/>
      <c r="FOG19" s="21"/>
      <c r="FOH19" s="21"/>
      <c r="FOI19" s="21"/>
      <c r="FOJ19" s="21"/>
      <c r="FOK19" s="21"/>
      <c r="FOL19" s="21"/>
      <c r="FOM19" s="21"/>
      <c r="FON19" s="21"/>
      <c r="FOO19" s="21"/>
      <c r="FOP19" s="21"/>
      <c r="FOQ19" s="21"/>
      <c r="FOR19" s="21"/>
      <c r="FOS19" s="21"/>
      <c r="FOT19" s="21"/>
      <c r="FOU19" s="21"/>
      <c r="FOV19" s="21"/>
      <c r="FOW19" s="21"/>
      <c r="FOX19" s="21"/>
      <c r="FOY19" s="21"/>
      <c r="FOZ19" s="21"/>
      <c r="FPA19" s="21"/>
      <c r="FPB19" s="21"/>
      <c r="FPC19" s="21"/>
      <c r="FPD19" s="21"/>
      <c r="FPE19" s="21"/>
      <c r="FPF19" s="21"/>
      <c r="FPG19" s="21"/>
      <c r="FPH19" s="21"/>
      <c r="FPI19" s="21"/>
      <c r="FPJ19" s="21"/>
      <c r="FPK19" s="21"/>
      <c r="FPL19" s="21"/>
      <c r="FPM19" s="21"/>
      <c r="FPN19" s="21"/>
      <c r="FPO19" s="21"/>
      <c r="FPP19" s="21"/>
      <c r="FPQ19" s="21"/>
      <c r="FPR19" s="21"/>
      <c r="FPS19" s="21"/>
      <c r="FPT19" s="21"/>
      <c r="FPU19" s="21"/>
      <c r="FPV19" s="21"/>
      <c r="FPW19" s="21"/>
      <c r="FPX19" s="21"/>
      <c r="FPY19" s="21"/>
      <c r="FPZ19" s="21"/>
      <c r="FQA19" s="21"/>
      <c r="FQB19" s="21"/>
      <c r="FQC19" s="21"/>
      <c r="FQD19" s="21"/>
      <c r="FQE19" s="21"/>
      <c r="FQF19" s="21"/>
      <c r="FQG19" s="21"/>
      <c r="FQH19" s="21"/>
      <c r="FQI19" s="21"/>
      <c r="FQJ19" s="21"/>
      <c r="FQK19" s="21"/>
      <c r="FQL19" s="21"/>
      <c r="FQM19" s="21"/>
      <c r="FQN19" s="21"/>
      <c r="FQO19" s="21"/>
      <c r="FQP19" s="21"/>
      <c r="FQQ19" s="21"/>
      <c r="FQR19" s="21"/>
      <c r="FQS19" s="21"/>
      <c r="FQT19" s="21"/>
      <c r="FQU19" s="21"/>
      <c r="FQV19" s="21"/>
      <c r="FQW19" s="21"/>
      <c r="FQX19" s="21"/>
      <c r="FQY19" s="21"/>
      <c r="FQZ19" s="21"/>
      <c r="FRA19" s="21"/>
      <c r="FRB19" s="21"/>
      <c r="FRC19" s="21"/>
      <c r="FRD19" s="21"/>
      <c r="FRE19" s="21"/>
      <c r="FRF19" s="21"/>
      <c r="FRG19" s="21"/>
      <c r="FRH19" s="21"/>
      <c r="FRI19" s="21"/>
      <c r="FRJ19" s="21"/>
      <c r="FRK19" s="21"/>
      <c r="FRL19" s="21"/>
      <c r="FRM19" s="21"/>
      <c r="FRN19" s="21"/>
      <c r="FRO19" s="21"/>
      <c r="FRP19" s="21"/>
      <c r="FRQ19" s="21"/>
      <c r="FRR19" s="21"/>
      <c r="FRS19" s="21"/>
      <c r="FRT19" s="21"/>
    </row>
    <row r="20" spans="1:4544" s="189" customFormat="1" ht="15" customHeight="1">
      <c r="A20" s="190"/>
      <c r="B20" s="190"/>
      <c r="C20" s="190"/>
      <c r="D20" s="190"/>
      <c r="E20" s="190"/>
      <c r="F20" s="190"/>
      <c r="G20" s="190"/>
      <c r="H20" s="191"/>
      <c r="I20" s="191"/>
      <c r="J20" s="226" t="s">
        <v>428</v>
      </c>
      <c r="K20" s="227" t="s">
        <v>513</v>
      </c>
      <c r="L20" s="228" t="s">
        <v>1</v>
      </c>
      <c r="M20" s="239">
        <v>308.457875</v>
      </c>
      <c r="N20" s="240">
        <v>208.1509375</v>
      </c>
      <c r="O20" s="239">
        <f t="shared" ref="O20:O25" si="3">M20+N20</f>
        <v>516.6088125</v>
      </c>
      <c r="P20" s="21"/>
      <c r="Q20" s="229" t="s">
        <v>613</v>
      </c>
      <c r="R20" s="229" t="s">
        <v>614</v>
      </c>
      <c r="S20" s="230" t="s">
        <v>615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  <c r="AML20" s="21"/>
      <c r="AMM20" s="21"/>
      <c r="AMN20" s="21"/>
      <c r="AMO20" s="21"/>
      <c r="AMP20" s="21"/>
      <c r="AMQ20" s="21"/>
      <c r="AMR20" s="21"/>
      <c r="AMS20" s="21"/>
      <c r="AMT20" s="21"/>
      <c r="AMU20" s="21"/>
      <c r="AMV20" s="21"/>
      <c r="AMW20" s="21"/>
      <c r="AMX20" s="21"/>
      <c r="AMY20" s="21"/>
      <c r="AMZ20" s="21"/>
      <c r="ANA20" s="21"/>
      <c r="ANB20" s="21"/>
      <c r="ANC20" s="21"/>
      <c r="AND20" s="21"/>
      <c r="ANE20" s="21"/>
      <c r="ANF20" s="21"/>
      <c r="ANG20" s="21"/>
      <c r="ANH20" s="21"/>
      <c r="ANI20" s="21"/>
      <c r="ANJ20" s="21"/>
      <c r="ANK20" s="21"/>
      <c r="ANL20" s="21"/>
      <c r="ANM20" s="21"/>
      <c r="ANN20" s="21"/>
      <c r="ANO20" s="21"/>
      <c r="ANP20" s="21"/>
      <c r="ANQ20" s="21"/>
      <c r="ANR20" s="21"/>
      <c r="ANS20" s="21"/>
      <c r="ANT20" s="21"/>
      <c r="ANU20" s="21"/>
      <c r="ANV20" s="21"/>
      <c r="ANW20" s="21"/>
      <c r="ANX20" s="21"/>
      <c r="ANY20" s="21"/>
      <c r="ANZ20" s="21"/>
      <c r="AOA20" s="21"/>
      <c r="AOB20" s="21"/>
      <c r="AOC20" s="21"/>
      <c r="AOD20" s="21"/>
      <c r="AOE20" s="21"/>
      <c r="AOF20" s="21"/>
      <c r="AOG20" s="21"/>
      <c r="AOH20" s="21"/>
      <c r="AOI20" s="21"/>
      <c r="AOJ20" s="21"/>
      <c r="AOK20" s="21"/>
      <c r="AOL20" s="21"/>
      <c r="AOM20" s="21"/>
      <c r="AON20" s="21"/>
      <c r="AOO20" s="21"/>
      <c r="AOP20" s="21"/>
      <c r="AOQ20" s="21"/>
      <c r="AOR20" s="21"/>
      <c r="AOS20" s="21"/>
      <c r="AOT20" s="21"/>
      <c r="AOU20" s="21"/>
      <c r="AOV20" s="21"/>
      <c r="AOW20" s="21"/>
      <c r="AOX20" s="21"/>
      <c r="AOY20" s="21"/>
      <c r="AOZ20" s="21"/>
      <c r="APA20" s="21"/>
      <c r="APB20" s="21"/>
      <c r="APC20" s="21"/>
      <c r="APD20" s="21"/>
      <c r="APE20" s="21"/>
      <c r="APF20" s="21"/>
      <c r="APG20" s="21"/>
      <c r="APH20" s="21"/>
      <c r="API20" s="21"/>
      <c r="APJ20" s="21"/>
      <c r="APK20" s="21"/>
      <c r="APL20" s="21"/>
      <c r="APM20" s="21"/>
      <c r="APN20" s="21"/>
      <c r="APO20" s="21"/>
      <c r="APP20" s="21"/>
      <c r="APQ20" s="21"/>
      <c r="APR20" s="21"/>
      <c r="APS20" s="21"/>
      <c r="APT20" s="21"/>
      <c r="APU20" s="21"/>
      <c r="APV20" s="21"/>
      <c r="APW20" s="21"/>
      <c r="APX20" s="21"/>
      <c r="APY20" s="21"/>
      <c r="APZ20" s="21"/>
      <c r="AQA20" s="21"/>
      <c r="AQB20" s="21"/>
      <c r="AQC20" s="21"/>
      <c r="AQD20" s="21"/>
      <c r="AQE20" s="21"/>
      <c r="AQF20" s="21"/>
      <c r="AQG20" s="21"/>
      <c r="AQH20" s="21"/>
      <c r="AQI20" s="21"/>
      <c r="AQJ20" s="21"/>
      <c r="AQK20" s="21"/>
      <c r="AQL20" s="21"/>
      <c r="AQM20" s="21"/>
      <c r="AQN20" s="21"/>
      <c r="AQO20" s="21"/>
      <c r="AQP20" s="21"/>
      <c r="AQQ20" s="21"/>
      <c r="AQR20" s="21"/>
      <c r="AQS20" s="21"/>
      <c r="AQT20" s="21"/>
      <c r="AQU20" s="21"/>
      <c r="AQV20" s="21"/>
      <c r="AQW20" s="21"/>
      <c r="AQX20" s="21"/>
      <c r="AQY20" s="21"/>
      <c r="AQZ20" s="21"/>
      <c r="ARA20" s="21"/>
      <c r="ARB20" s="21"/>
      <c r="ARC20" s="21"/>
      <c r="ARD20" s="21"/>
      <c r="ARE20" s="21"/>
      <c r="ARF20" s="21"/>
      <c r="ARG20" s="21"/>
      <c r="ARH20" s="21"/>
      <c r="ARI20" s="21"/>
      <c r="ARJ20" s="21"/>
      <c r="ARK20" s="21"/>
      <c r="ARL20" s="21"/>
      <c r="ARM20" s="21"/>
      <c r="ARN20" s="21"/>
      <c r="ARO20" s="21"/>
      <c r="ARP20" s="21"/>
      <c r="ARQ20" s="21"/>
      <c r="ARR20" s="21"/>
      <c r="ARS20" s="21"/>
      <c r="ART20" s="21"/>
      <c r="ARU20" s="21"/>
      <c r="ARV20" s="21"/>
      <c r="ARW20" s="21"/>
      <c r="ARX20" s="21"/>
      <c r="ARY20" s="21"/>
      <c r="ARZ20" s="21"/>
      <c r="ASA20" s="21"/>
      <c r="ASB20" s="21"/>
      <c r="ASC20" s="21"/>
      <c r="ASD20" s="21"/>
      <c r="ASE20" s="21"/>
      <c r="ASF20" s="21"/>
      <c r="ASG20" s="21"/>
      <c r="ASH20" s="21"/>
      <c r="ASI20" s="21"/>
      <c r="ASJ20" s="21"/>
      <c r="ASK20" s="21"/>
      <c r="ASL20" s="21"/>
      <c r="ASM20" s="21"/>
      <c r="ASN20" s="21"/>
      <c r="ASO20" s="21"/>
      <c r="ASP20" s="21"/>
      <c r="ASQ20" s="21"/>
      <c r="ASR20" s="21"/>
      <c r="ASS20" s="21"/>
      <c r="AST20" s="21"/>
      <c r="ASU20" s="21"/>
      <c r="ASV20" s="21"/>
      <c r="ASW20" s="21"/>
      <c r="ASX20" s="21"/>
      <c r="ASY20" s="21"/>
      <c r="ASZ20" s="21"/>
      <c r="ATA20" s="21"/>
      <c r="ATB20" s="21"/>
      <c r="ATC20" s="21"/>
      <c r="ATD20" s="21"/>
      <c r="ATE20" s="21"/>
      <c r="ATF20" s="21"/>
      <c r="ATG20" s="21"/>
      <c r="ATH20" s="21"/>
      <c r="ATI20" s="21"/>
      <c r="ATJ20" s="21"/>
      <c r="ATK20" s="21"/>
      <c r="ATL20" s="21"/>
      <c r="ATM20" s="21"/>
      <c r="ATN20" s="21"/>
      <c r="ATO20" s="21"/>
      <c r="ATP20" s="21"/>
      <c r="ATQ20" s="21"/>
      <c r="ATR20" s="21"/>
      <c r="ATS20" s="21"/>
      <c r="ATT20" s="21"/>
      <c r="ATU20" s="21"/>
      <c r="ATV20" s="21"/>
      <c r="ATW20" s="21"/>
      <c r="ATX20" s="21"/>
      <c r="ATY20" s="21"/>
      <c r="ATZ20" s="21"/>
      <c r="AUA20" s="21"/>
      <c r="AUB20" s="21"/>
      <c r="AUC20" s="21"/>
      <c r="AUD20" s="21"/>
      <c r="AUE20" s="21"/>
      <c r="AUF20" s="21"/>
      <c r="AUG20" s="21"/>
      <c r="AUH20" s="21"/>
      <c r="AUI20" s="21"/>
      <c r="AUJ20" s="21"/>
      <c r="AUK20" s="21"/>
      <c r="AUL20" s="21"/>
      <c r="AUM20" s="21"/>
      <c r="AUN20" s="21"/>
      <c r="AUO20" s="21"/>
      <c r="AUP20" s="21"/>
      <c r="AUQ20" s="21"/>
      <c r="AUR20" s="21"/>
      <c r="AUS20" s="21"/>
      <c r="AUT20" s="21"/>
      <c r="AUU20" s="21"/>
      <c r="AUV20" s="21"/>
      <c r="AUW20" s="21"/>
      <c r="AUX20" s="21"/>
      <c r="AUY20" s="21"/>
      <c r="AUZ20" s="21"/>
      <c r="AVA20" s="21"/>
      <c r="AVB20" s="21"/>
      <c r="AVC20" s="21"/>
      <c r="AVD20" s="21"/>
      <c r="AVE20" s="21"/>
      <c r="AVF20" s="21"/>
      <c r="AVG20" s="21"/>
      <c r="AVH20" s="21"/>
      <c r="AVI20" s="21"/>
      <c r="AVJ20" s="21"/>
      <c r="AVK20" s="21"/>
      <c r="AVL20" s="21"/>
      <c r="AVM20" s="21"/>
      <c r="AVN20" s="21"/>
      <c r="AVO20" s="21"/>
      <c r="AVP20" s="21"/>
      <c r="AVQ20" s="21"/>
      <c r="AVR20" s="21"/>
      <c r="AVS20" s="21"/>
      <c r="AVT20" s="21"/>
      <c r="AVU20" s="21"/>
      <c r="AVV20" s="21"/>
      <c r="AVW20" s="21"/>
      <c r="AVX20" s="21"/>
      <c r="AVY20" s="21"/>
      <c r="AVZ20" s="21"/>
      <c r="AWA20" s="21"/>
      <c r="AWB20" s="21"/>
      <c r="AWC20" s="21"/>
      <c r="AWD20" s="21"/>
      <c r="AWE20" s="21"/>
      <c r="AWF20" s="21"/>
      <c r="AWG20" s="21"/>
      <c r="AWH20" s="21"/>
      <c r="AWI20" s="21"/>
      <c r="AWJ20" s="21"/>
      <c r="AWK20" s="21"/>
      <c r="AWL20" s="21"/>
      <c r="AWM20" s="21"/>
      <c r="AWN20" s="21"/>
      <c r="AWO20" s="21"/>
      <c r="AWP20" s="21"/>
      <c r="AWQ20" s="21"/>
      <c r="AWR20" s="21"/>
      <c r="AWS20" s="21"/>
      <c r="AWT20" s="21"/>
      <c r="AWU20" s="21"/>
      <c r="AWV20" s="21"/>
      <c r="AWW20" s="21"/>
      <c r="AWX20" s="21"/>
      <c r="AWY20" s="21"/>
      <c r="AWZ20" s="21"/>
      <c r="AXA20" s="21"/>
      <c r="AXB20" s="21"/>
      <c r="AXC20" s="21"/>
      <c r="AXD20" s="21"/>
      <c r="AXE20" s="21"/>
      <c r="AXF20" s="21"/>
      <c r="AXG20" s="21"/>
      <c r="AXH20" s="21"/>
      <c r="AXI20" s="21"/>
      <c r="AXJ20" s="21"/>
      <c r="AXK20" s="21"/>
      <c r="AXL20" s="21"/>
      <c r="AXM20" s="21"/>
      <c r="AXN20" s="21"/>
      <c r="AXO20" s="21"/>
      <c r="AXP20" s="21"/>
      <c r="AXQ20" s="21"/>
      <c r="AXR20" s="21"/>
      <c r="AXS20" s="21"/>
      <c r="AXT20" s="21"/>
      <c r="AXU20" s="21"/>
      <c r="AXV20" s="21"/>
      <c r="AXW20" s="21"/>
      <c r="AXX20" s="21"/>
      <c r="AXY20" s="21"/>
      <c r="AXZ20" s="21"/>
      <c r="AYA20" s="21"/>
      <c r="AYB20" s="21"/>
      <c r="AYC20" s="21"/>
      <c r="AYD20" s="21"/>
      <c r="AYE20" s="21"/>
      <c r="AYF20" s="21"/>
      <c r="AYG20" s="21"/>
      <c r="AYH20" s="21"/>
      <c r="AYI20" s="21"/>
      <c r="AYJ20" s="21"/>
      <c r="AYK20" s="21"/>
      <c r="AYL20" s="21"/>
      <c r="AYM20" s="21"/>
      <c r="AYN20" s="21"/>
      <c r="AYO20" s="21"/>
      <c r="AYP20" s="21"/>
      <c r="AYQ20" s="21"/>
      <c r="AYR20" s="21"/>
      <c r="AYS20" s="21"/>
      <c r="AYT20" s="21"/>
      <c r="AYU20" s="21"/>
      <c r="AYV20" s="21"/>
      <c r="AYW20" s="21"/>
      <c r="AYX20" s="21"/>
      <c r="AYY20" s="21"/>
      <c r="AYZ20" s="21"/>
      <c r="AZA20" s="21"/>
      <c r="AZB20" s="21"/>
      <c r="AZC20" s="21"/>
      <c r="AZD20" s="21"/>
      <c r="AZE20" s="21"/>
      <c r="AZF20" s="21"/>
      <c r="AZG20" s="21"/>
      <c r="AZH20" s="21"/>
      <c r="AZI20" s="21"/>
      <c r="AZJ20" s="21"/>
      <c r="AZK20" s="21"/>
      <c r="AZL20" s="21"/>
      <c r="AZM20" s="21"/>
      <c r="AZN20" s="21"/>
      <c r="AZO20" s="21"/>
      <c r="AZP20" s="21"/>
      <c r="AZQ20" s="21"/>
      <c r="AZR20" s="21"/>
      <c r="AZS20" s="21"/>
      <c r="AZT20" s="21"/>
      <c r="AZU20" s="21"/>
      <c r="AZV20" s="21"/>
      <c r="AZW20" s="21"/>
      <c r="AZX20" s="21"/>
      <c r="AZY20" s="21"/>
      <c r="AZZ20" s="21"/>
      <c r="BAA20" s="21"/>
      <c r="BAB20" s="21"/>
      <c r="BAC20" s="21"/>
      <c r="BAD20" s="21"/>
      <c r="BAE20" s="21"/>
      <c r="BAF20" s="21"/>
      <c r="BAG20" s="21"/>
      <c r="BAH20" s="21"/>
      <c r="BAI20" s="21"/>
      <c r="BAJ20" s="21"/>
      <c r="BAK20" s="21"/>
      <c r="BAL20" s="21"/>
      <c r="BAM20" s="21"/>
      <c r="BAN20" s="21"/>
      <c r="BAO20" s="21"/>
      <c r="BAP20" s="21"/>
      <c r="BAQ20" s="21"/>
      <c r="BAR20" s="21"/>
      <c r="BAS20" s="21"/>
      <c r="BAT20" s="21"/>
      <c r="BAU20" s="21"/>
      <c r="BAV20" s="21"/>
      <c r="BAW20" s="21"/>
      <c r="BAX20" s="21"/>
      <c r="BAY20" s="21"/>
      <c r="BAZ20" s="21"/>
      <c r="BBA20" s="21"/>
      <c r="BBB20" s="21"/>
      <c r="BBC20" s="21"/>
      <c r="BBD20" s="21"/>
      <c r="BBE20" s="21"/>
      <c r="BBF20" s="21"/>
      <c r="BBG20" s="21"/>
      <c r="BBH20" s="21"/>
      <c r="BBI20" s="21"/>
      <c r="BBJ20" s="21"/>
      <c r="BBK20" s="21"/>
      <c r="BBL20" s="21"/>
      <c r="BBM20" s="21"/>
      <c r="BBN20" s="21"/>
      <c r="BBO20" s="21"/>
      <c r="BBP20" s="21"/>
      <c r="BBQ20" s="21"/>
      <c r="BBR20" s="21"/>
      <c r="BBS20" s="21"/>
      <c r="BBT20" s="21"/>
      <c r="BBU20" s="21"/>
      <c r="BBV20" s="21"/>
      <c r="BBW20" s="21"/>
      <c r="BBX20" s="21"/>
      <c r="BBY20" s="21"/>
      <c r="BBZ20" s="21"/>
      <c r="BCA20" s="21"/>
      <c r="BCB20" s="21"/>
      <c r="BCC20" s="21"/>
      <c r="BCD20" s="21"/>
      <c r="BCE20" s="21"/>
      <c r="BCF20" s="21"/>
      <c r="BCG20" s="21"/>
      <c r="BCH20" s="21"/>
      <c r="BCI20" s="21"/>
      <c r="BCJ20" s="21"/>
      <c r="BCK20" s="21"/>
      <c r="BCL20" s="21"/>
      <c r="BCM20" s="21"/>
      <c r="BCN20" s="21"/>
      <c r="BCO20" s="21"/>
      <c r="BCP20" s="21"/>
      <c r="BCQ20" s="21"/>
      <c r="BCR20" s="21"/>
      <c r="BCS20" s="21"/>
      <c r="BCT20" s="21"/>
      <c r="BCU20" s="21"/>
      <c r="BCV20" s="21"/>
      <c r="BCW20" s="21"/>
      <c r="BCX20" s="21"/>
      <c r="BCY20" s="21"/>
      <c r="BCZ20" s="21"/>
      <c r="BDA20" s="21"/>
      <c r="BDB20" s="21"/>
      <c r="BDC20" s="21"/>
      <c r="BDD20" s="21"/>
      <c r="BDE20" s="21"/>
      <c r="BDF20" s="21"/>
      <c r="BDG20" s="21"/>
      <c r="BDH20" s="21"/>
      <c r="BDI20" s="21"/>
      <c r="BDJ20" s="21"/>
      <c r="BDK20" s="21"/>
      <c r="BDL20" s="21"/>
      <c r="BDM20" s="21"/>
      <c r="BDN20" s="21"/>
      <c r="BDO20" s="21"/>
      <c r="BDP20" s="21"/>
      <c r="BDQ20" s="21"/>
      <c r="BDR20" s="21"/>
      <c r="BDS20" s="21"/>
      <c r="BDT20" s="21"/>
      <c r="BDU20" s="21"/>
      <c r="BDV20" s="21"/>
      <c r="BDW20" s="21"/>
      <c r="BDX20" s="21"/>
      <c r="BDY20" s="21"/>
      <c r="BDZ20" s="21"/>
      <c r="BEA20" s="21"/>
      <c r="BEB20" s="21"/>
      <c r="BEC20" s="21"/>
      <c r="BED20" s="21"/>
      <c r="BEE20" s="21"/>
      <c r="BEF20" s="21"/>
      <c r="BEG20" s="21"/>
      <c r="BEH20" s="21"/>
      <c r="BEI20" s="21"/>
      <c r="BEJ20" s="21"/>
      <c r="BEK20" s="21"/>
      <c r="BEL20" s="21"/>
      <c r="BEM20" s="21"/>
      <c r="BEN20" s="21"/>
      <c r="BEO20" s="21"/>
      <c r="BEP20" s="21"/>
      <c r="BEQ20" s="21"/>
      <c r="BER20" s="21"/>
      <c r="BES20" s="21"/>
      <c r="BET20" s="21"/>
      <c r="BEU20" s="21"/>
      <c r="BEV20" s="21"/>
      <c r="BEW20" s="21"/>
      <c r="BEX20" s="21"/>
      <c r="BEY20" s="21"/>
      <c r="BEZ20" s="21"/>
      <c r="BFA20" s="21"/>
      <c r="BFB20" s="21"/>
      <c r="BFC20" s="21"/>
      <c r="BFD20" s="21"/>
      <c r="BFE20" s="21"/>
      <c r="BFF20" s="21"/>
      <c r="BFG20" s="21"/>
      <c r="BFH20" s="21"/>
      <c r="BFI20" s="21"/>
      <c r="BFJ20" s="21"/>
      <c r="BFK20" s="21"/>
      <c r="BFL20" s="21"/>
      <c r="BFM20" s="21"/>
      <c r="BFN20" s="21"/>
      <c r="BFO20" s="21"/>
      <c r="BFP20" s="21"/>
      <c r="BFQ20" s="21"/>
      <c r="BFR20" s="21"/>
      <c r="BFS20" s="21"/>
      <c r="BFT20" s="21"/>
      <c r="BFU20" s="21"/>
      <c r="BFV20" s="21"/>
      <c r="BFW20" s="21"/>
      <c r="BFX20" s="21"/>
      <c r="BFY20" s="21"/>
      <c r="BFZ20" s="21"/>
      <c r="BGA20" s="21"/>
      <c r="BGB20" s="21"/>
      <c r="BGC20" s="21"/>
      <c r="BGD20" s="21"/>
      <c r="BGE20" s="21"/>
      <c r="BGF20" s="21"/>
      <c r="BGG20" s="21"/>
      <c r="BGH20" s="21"/>
      <c r="BGI20" s="21"/>
      <c r="BGJ20" s="21"/>
      <c r="BGK20" s="21"/>
      <c r="BGL20" s="21"/>
      <c r="BGM20" s="21"/>
      <c r="BGN20" s="21"/>
      <c r="BGO20" s="21"/>
      <c r="BGP20" s="21"/>
      <c r="BGQ20" s="21"/>
      <c r="BGR20" s="21"/>
      <c r="BGS20" s="21"/>
      <c r="BGT20" s="21"/>
      <c r="BGU20" s="21"/>
      <c r="BGV20" s="21"/>
      <c r="BGW20" s="21"/>
      <c r="BGX20" s="21"/>
      <c r="BGY20" s="21"/>
      <c r="BGZ20" s="21"/>
      <c r="BHA20" s="21"/>
      <c r="BHB20" s="21"/>
      <c r="BHC20" s="21"/>
      <c r="BHD20" s="21"/>
      <c r="BHE20" s="21"/>
      <c r="BHF20" s="21"/>
      <c r="BHG20" s="21"/>
      <c r="BHH20" s="21"/>
      <c r="BHI20" s="21"/>
      <c r="BHJ20" s="21"/>
      <c r="BHK20" s="21"/>
      <c r="BHL20" s="21"/>
      <c r="BHM20" s="21"/>
      <c r="BHN20" s="21"/>
      <c r="BHO20" s="21"/>
      <c r="BHP20" s="21"/>
      <c r="BHQ20" s="21"/>
      <c r="BHR20" s="21"/>
      <c r="BHS20" s="21"/>
      <c r="BHT20" s="21"/>
      <c r="BHU20" s="21"/>
      <c r="BHV20" s="21"/>
      <c r="BHW20" s="21"/>
      <c r="BHX20" s="21"/>
      <c r="BHY20" s="21"/>
      <c r="BHZ20" s="21"/>
      <c r="BIA20" s="21"/>
      <c r="BIB20" s="21"/>
      <c r="BIC20" s="21"/>
      <c r="BID20" s="21"/>
      <c r="BIE20" s="21"/>
      <c r="BIF20" s="21"/>
      <c r="BIG20" s="21"/>
      <c r="BIH20" s="21"/>
      <c r="BII20" s="21"/>
      <c r="BIJ20" s="21"/>
      <c r="BIK20" s="21"/>
      <c r="BIL20" s="21"/>
      <c r="BIM20" s="21"/>
      <c r="BIN20" s="21"/>
      <c r="BIO20" s="21"/>
      <c r="BIP20" s="21"/>
      <c r="BIQ20" s="21"/>
      <c r="BIR20" s="21"/>
      <c r="BIS20" s="21"/>
      <c r="BIT20" s="21"/>
      <c r="BIU20" s="21"/>
      <c r="BIV20" s="21"/>
      <c r="BIW20" s="21"/>
      <c r="BIX20" s="21"/>
      <c r="BIY20" s="21"/>
      <c r="BIZ20" s="21"/>
      <c r="BJA20" s="21"/>
      <c r="BJB20" s="21"/>
      <c r="BJC20" s="21"/>
      <c r="BJD20" s="21"/>
      <c r="BJE20" s="21"/>
      <c r="BJF20" s="21"/>
      <c r="BJG20" s="21"/>
      <c r="BJH20" s="21"/>
      <c r="BJI20" s="21"/>
      <c r="BJJ20" s="21"/>
      <c r="BJK20" s="21"/>
      <c r="BJL20" s="21"/>
      <c r="BJM20" s="21"/>
      <c r="BJN20" s="21"/>
      <c r="BJO20" s="21"/>
      <c r="BJP20" s="21"/>
      <c r="BJQ20" s="21"/>
      <c r="BJR20" s="21"/>
      <c r="BJS20" s="21"/>
      <c r="BJT20" s="21"/>
      <c r="BJU20" s="21"/>
      <c r="BJV20" s="21"/>
      <c r="BJW20" s="21"/>
      <c r="BJX20" s="21"/>
      <c r="BJY20" s="21"/>
      <c r="BJZ20" s="21"/>
      <c r="BKA20" s="21"/>
      <c r="BKB20" s="21"/>
      <c r="BKC20" s="21"/>
      <c r="BKD20" s="21"/>
      <c r="BKE20" s="21"/>
      <c r="BKF20" s="21"/>
      <c r="BKG20" s="21"/>
      <c r="BKH20" s="21"/>
      <c r="BKI20" s="21"/>
      <c r="BKJ20" s="21"/>
      <c r="BKK20" s="21"/>
      <c r="BKL20" s="21"/>
      <c r="BKM20" s="21"/>
      <c r="BKN20" s="21"/>
      <c r="BKO20" s="21"/>
      <c r="BKP20" s="21"/>
      <c r="BKQ20" s="21"/>
      <c r="BKR20" s="21"/>
      <c r="BKS20" s="21"/>
      <c r="BKT20" s="21"/>
      <c r="BKU20" s="21"/>
      <c r="BKV20" s="21"/>
      <c r="BKW20" s="21"/>
      <c r="BKX20" s="21"/>
      <c r="BKY20" s="21"/>
      <c r="BKZ20" s="21"/>
      <c r="BLA20" s="21"/>
      <c r="BLB20" s="21"/>
      <c r="BLC20" s="21"/>
      <c r="BLD20" s="21"/>
      <c r="BLE20" s="21"/>
      <c r="BLF20" s="21"/>
      <c r="BLG20" s="21"/>
      <c r="BLH20" s="21"/>
      <c r="BLI20" s="21"/>
      <c r="BLJ20" s="21"/>
      <c r="BLK20" s="21"/>
      <c r="BLL20" s="21"/>
      <c r="BLM20" s="21"/>
      <c r="BLN20" s="21"/>
      <c r="BLO20" s="21"/>
      <c r="BLP20" s="21"/>
      <c r="BLQ20" s="21"/>
      <c r="BLR20" s="21"/>
      <c r="BLS20" s="21"/>
      <c r="BLT20" s="21"/>
      <c r="BLU20" s="21"/>
      <c r="BLV20" s="21"/>
      <c r="BLW20" s="21"/>
      <c r="BLX20" s="21"/>
      <c r="BLY20" s="21"/>
      <c r="BLZ20" s="21"/>
      <c r="BMA20" s="21"/>
      <c r="BMB20" s="21"/>
      <c r="BMC20" s="21"/>
      <c r="BMD20" s="21"/>
      <c r="BME20" s="21"/>
      <c r="BMF20" s="21"/>
      <c r="BMG20" s="21"/>
      <c r="BMH20" s="21"/>
      <c r="BMI20" s="21"/>
      <c r="BMJ20" s="21"/>
      <c r="BMK20" s="21"/>
      <c r="BML20" s="21"/>
      <c r="BMM20" s="21"/>
      <c r="BMN20" s="21"/>
      <c r="BMO20" s="21"/>
      <c r="BMP20" s="21"/>
      <c r="BMQ20" s="21"/>
      <c r="BMR20" s="21"/>
      <c r="BMS20" s="21"/>
      <c r="BMT20" s="21"/>
      <c r="BMU20" s="21"/>
      <c r="BMV20" s="21"/>
      <c r="BMW20" s="21"/>
      <c r="BMX20" s="21"/>
      <c r="BMY20" s="21"/>
      <c r="BMZ20" s="21"/>
      <c r="BNA20" s="21"/>
      <c r="BNB20" s="21"/>
      <c r="BNC20" s="21"/>
      <c r="BND20" s="21"/>
      <c r="BNE20" s="21"/>
      <c r="BNF20" s="21"/>
      <c r="BNG20" s="21"/>
      <c r="BNH20" s="21"/>
      <c r="BNI20" s="21"/>
      <c r="BNJ20" s="21"/>
      <c r="BNK20" s="21"/>
      <c r="BNL20" s="21"/>
      <c r="BNM20" s="21"/>
      <c r="BNN20" s="21"/>
      <c r="BNO20" s="21"/>
      <c r="BNP20" s="21"/>
      <c r="BNQ20" s="21"/>
      <c r="BNR20" s="21"/>
      <c r="BNS20" s="21"/>
      <c r="BNT20" s="21"/>
      <c r="BNU20" s="21"/>
      <c r="BNV20" s="21"/>
      <c r="BNW20" s="21"/>
      <c r="BNX20" s="21"/>
      <c r="BNY20" s="21"/>
      <c r="BNZ20" s="21"/>
      <c r="BOA20" s="21"/>
      <c r="BOB20" s="21"/>
      <c r="BOC20" s="21"/>
      <c r="BOD20" s="21"/>
      <c r="BOE20" s="21"/>
      <c r="BOF20" s="21"/>
      <c r="BOG20" s="21"/>
      <c r="BOH20" s="21"/>
      <c r="BOI20" s="21"/>
      <c r="BOJ20" s="21"/>
      <c r="BOK20" s="21"/>
      <c r="BOL20" s="21"/>
      <c r="BOM20" s="21"/>
      <c r="BON20" s="21"/>
      <c r="BOO20" s="21"/>
      <c r="BOP20" s="21"/>
      <c r="BOQ20" s="21"/>
      <c r="BOR20" s="21"/>
      <c r="BOS20" s="21"/>
      <c r="BOT20" s="21"/>
      <c r="BOU20" s="21"/>
      <c r="BOV20" s="21"/>
      <c r="BOW20" s="21"/>
      <c r="BOX20" s="21"/>
      <c r="BOY20" s="21"/>
      <c r="BOZ20" s="21"/>
      <c r="BPA20" s="21"/>
      <c r="BPB20" s="21"/>
      <c r="BPC20" s="21"/>
      <c r="BPD20" s="21"/>
      <c r="BPE20" s="21"/>
      <c r="BPF20" s="21"/>
      <c r="BPG20" s="21"/>
      <c r="BPH20" s="21"/>
      <c r="BPI20" s="21"/>
      <c r="BPJ20" s="21"/>
      <c r="BPK20" s="21"/>
      <c r="BPL20" s="21"/>
      <c r="BPM20" s="21"/>
      <c r="BPN20" s="21"/>
      <c r="BPO20" s="21"/>
      <c r="BPP20" s="21"/>
      <c r="BPQ20" s="21"/>
      <c r="BPR20" s="21"/>
      <c r="BPS20" s="21"/>
      <c r="BPT20" s="21"/>
      <c r="BPU20" s="21"/>
      <c r="BPV20" s="21"/>
      <c r="BPW20" s="21"/>
      <c r="BPX20" s="21"/>
      <c r="BPY20" s="21"/>
      <c r="BPZ20" s="21"/>
      <c r="BQA20" s="21"/>
      <c r="BQB20" s="21"/>
      <c r="BQC20" s="21"/>
      <c r="BQD20" s="21"/>
      <c r="BQE20" s="21"/>
      <c r="BQF20" s="21"/>
      <c r="BQG20" s="21"/>
      <c r="BQH20" s="21"/>
      <c r="BQI20" s="21"/>
      <c r="BQJ20" s="21"/>
      <c r="BQK20" s="21"/>
      <c r="BQL20" s="21"/>
      <c r="BQM20" s="21"/>
      <c r="BQN20" s="21"/>
      <c r="BQO20" s="21"/>
      <c r="BQP20" s="21"/>
      <c r="BQQ20" s="21"/>
      <c r="BQR20" s="21"/>
      <c r="BQS20" s="21"/>
      <c r="BQT20" s="21"/>
      <c r="BQU20" s="21"/>
      <c r="BQV20" s="21"/>
      <c r="BQW20" s="21"/>
      <c r="BQX20" s="21"/>
      <c r="BQY20" s="21"/>
      <c r="BQZ20" s="21"/>
      <c r="BRA20" s="21"/>
      <c r="BRB20" s="21"/>
      <c r="BRC20" s="21"/>
      <c r="BRD20" s="21"/>
      <c r="BRE20" s="21"/>
      <c r="BRF20" s="21"/>
      <c r="BRG20" s="21"/>
      <c r="BRH20" s="21"/>
      <c r="BRI20" s="21"/>
      <c r="BRJ20" s="21"/>
      <c r="BRK20" s="21"/>
      <c r="BRL20" s="21"/>
      <c r="BRM20" s="21"/>
      <c r="BRN20" s="21"/>
      <c r="BRO20" s="21"/>
      <c r="BRP20" s="21"/>
      <c r="BRQ20" s="21"/>
      <c r="BRR20" s="21"/>
      <c r="BRS20" s="21"/>
      <c r="BRT20" s="21"/>
      <c r="BRU20" s="21"/>
      <c r="BRV20" s="21"/>
      <c r="BRW20" s="21"/>
      <c r="BRX20" s="21"/>
      <c r="BRY20" s="21"/>
      <c r="BRZ20" s="21"/>
      <c r="BSA20" s="21"/>
      <c r="BSB20" s="21"/>
      <c r="BSC20" s="21"/>
      <c r="BSD20" s="21"/>
      <c r="BSE20" s="21"/>
      <c r="BSF20" s="21"/>
      <c r="BSG20" s="21"/>
      <c r="BSH20" s="21"/>
      <c r="BSI20" s="21"/>
      <c r="BSJ20" s="21"/>
      <c r="BSK20" s="21"/>
      <c r="BSL20" s="21"/>
      <c r="BSM20" s="21"/>
      <c r="BSN20" s="21"/>
      <c r="BSO20" s="21"/>
      <c r="BSP20" s="21"/>
      <c r="BSQ20" s="21"/>
      <c r="BSR20" s="21"/>
      <c r="BSS20" s="21"/>
      <c r="BST20" s="21"/>
      <c r="BSU20" s="21"/>
      <c r="BSV20" s="21"/>
      <c r="BSW20" s="21"/>
      <c r="BSX20" s="21"/>
      <c r="BSY20" s="21"/>
      <c r="BSZ20" s="21"/>
      <c r="BTA20" s="21"/>
      <c r="BTB20" s="21"/>
      <c r="BTC20" s="21"/>
      <c r="BTD20" s="21"/>
      <c r="BTE20" s="21"/>
      <c r="BTF20" s="21"/>
      <c r="BTG20" s="21"/>
      <c r="BTH20" s="21"/>
      <c r="BTI20" s="21"/>
      <c r="BTJ20" s="21"/>
      <c r="BTK20" s="21"/>
      <c r="BTL20" s="21"/>
      <c r="BTM20" s="21"/>
      <c r="BTN20" s="21"/>
      <c r="BTO20" s="21"/>
      <c r="BTP20" s="21"/>
      <c r="BTQ20" s="21"/>
      <c r="BTR20" s="21"/>
      <c r="BTS20" s="21"/>
      <c r="BTT20" s="21"/>
      <c r="BTU20" s="21"/>
      <c r="BTV20" s="21"/>
      <c r="BTW20" s="21"/>
      <c r="BTX20" s="21"/>
      <c r="BTY20" s="21"/>
      <c r="BTZ20" s="21"/>
      <c r="BUA20" s="21"/>
      <c r="BUB20" s="21"/>
      <c r="BUC20" s="21"/>
      <c r="BUD20" s="21"/>
      <c r="BUE20" s="21"/>
      <c r="BUF20" s="21"/>
      <c r="BUG20" s="21"/>
      <c r="BUH20" s="21"/>
      <c r="BUI20" s="21"/>
      <c r="BUJ20" s="21"/>
      <c r="BUK20" s="21"/>
      <c r="BUL20" s="21"/>
      <c r="BUM20" s="21"/>
      <c r="BUN20" s="21"/>
      <c r="BUO20" s="21"/>
      <c r="BUP20" s="21"/>
      <c r="BUQ20" s="21"/>
      <c r="BUR20" s="21"/>
      <c r="BUS20" s="21"/>
      <c r="BUT20" s="21"/>
      <c r="BUU20" s="21"/>
      <c r="BUV20" s="21"/>
      <c r="BUW20" s="21"/>
      <c r="BUX20" s="21"/>
      <c r="BUY20" s="21"/>
      <c r="BUZ20" s="21"/>
      <c r="BVA20" s="21"/>
      <c r="BVB20" s="21"/>
      <c r="BVC20" s="21"/>
      <c r="BVD20" s="21"/>
      <c r="BVE20" s="21"/>
      <c r="BVF20" s="21"/>
      <c r="BVG20" s="21"/>
      <c r="BVH20" s="21"/>
      <c r="BVI20" s="21"/>
      <c r="BVJ20" s="21"/>
      <c r="BVK20" s="21"/>
      <c r="BVL20" s="21"/>
      <c r="BVM20" s="21"/>
      <c r="BVN20" s="21"/>
      <c r="BVO20" s="21"/>
      <c r="BVP20" s="21"/>
      <c r="BVQ20" s="21"/>
      <c r="BVR20" s="21"/>
      <c r="BVS20" s="21"/>
      <c r="BVT20" s="21"/>
      <c r="BVU20" s="21"/>
      <c r="BVV20" s="21"/>
      <c r="BVW20" s="21"/>
      <c r="BVX20" s="21"/>
      <c r="BVY20" s="21"/>
      <c r="BVZ20" s="21"/>
      <c r="BWA20" s="21"/>
      <c r="BWB20" s="21"/>
      <c r="BWC20" s="21"/>
      <c r="BWD20" s="21"/>
      <c r="BWE20" s="21"/>
      <c r="BWF20" s="21"/>
      <c r="BWG20" s="21"/>
      <c r="BWH20" s="21"/>
      <c r="BWI20" s="21"/>
      <c r="BWJ20" s="21"/>
      <c r="BWK20" s="21"/>
      <c r="BWL20" s="21"/>
      <c r="BWM20" s="21"/>
      <c r="BWN20" s="21"/>
      <c r="BWO20" s="21"/>
      <c r="BWP20" s="21"/>
      <c r="BWQ20" s="21"/>
      <c r="BWR20" s="21"/>
      <c r="BWS20" s="21"/>
      <c r="BWT20" s="21"/>
      <c r="BWU20" s="21"/>
      <c r="BWV20" s="21"/>
      <c r="BWW20" s="21"/>
      <c r="BWX20" s="21"/>
      <c r="BWY20" s="21"/>
      <c r="BWZ20" s="21"/>
      <c r="BXA20" s="21"/>
      <c r="BXB20" s="21"/>
      <c r="BXC20" s="21"/>
      <c r="BXD20" s="21"/>
      <c r="BXE20" s="21"/>
      <c r="BXF20" s="21"/>
      <c r="BXG20" s="21"/>
      <c r="BXH20" s="21"/>
      <c r="BXI20" s="21"/>
      <c r="BXJ20" s="21"/>
      <c r="BXK20" s="21"/>
      <c r="BXL20" s="21"/>
      <c r="BXM20" s="21"/>
      <c r="BXN20" s="21"/>
      <c r="BXO20" s="21"/>
      <c r="BXP20" s="21"/>
      <c r="BXQ20" s="21"/>
      <c r="BXR20" s="21"/>
      <c r="BXS20" s="21"/>
      <c r="BXT20" s="21"/>
      <c r="BXU20" s="21"/>
      <c r="BXV20" s="21"/>
      <c r="BXW20" s="21"/>
      <c r="BXX20" s="21"/>
      <c r="BXY20" s="21"/>
      <c r="BXZ20" s="21"/>
      <c r="BYA20" s="21"/>
      <c r="BYB20" s="21"/>
      <c r="BYC20" s="21"/>
      <c r="BYD20" s="21"/>
      <c r="BYE20" s="21"/>
      <c r="BYF20" s="21"/>
      <c r="BYG20" s="21"/>
      <c r="BYH20" s="21"/>
      <c r="BYI20" s="21"/>
      <c r="BYJ20" s="21"/>
      <c r="BYK20" s="21"/>
      <c r="BYL20" s="21"/>
      <c r="BYM20" s="21"/>
      <c r="BYN20" s="21"/>
      <c r="BYO20" s="21"/>
      <c r="BYP20" s="21"/>
      <c r="BYQ20" s="21"/>
      <c r="BYR20" s="21"/>
      <c r="BYS20" s="21"/>
      <c r="BYT20" s="21"/>
      <c r="BYU20" s="21"/>
      <c r="BYV20" s="21"/>
      <c r="BYW20" s="21"/>
      <c r="BYX20" s="21"/>
      <c r="BYY20" s="21"/>
      <c r="BYZ20" s="21"/>
      <c r="BZA20" s="21"/>
      <c r="BZB20" s="21"/>
      <c r="BZC20" s="21"/>
      <c r="BZD20" s="21"/>
      <c r="BZE20" s="21"/>
      <c r="BZF20" s="21"/>
      <c r="BZG20" s="21"/>
      <c r="BZH20" s="21"/>
      <c r="BZI20" s="21"/>
      <c r="BZJ20" s="21"/>
      <c r="BZK20" s="21"/>
      <c r="BZL20" s="21"/>
      <c r="BZM20" s="21"/>
      <c r="BZN20" s="21"/>
      <c r="BZO20" s="21"/>
      <c r="BZP20" s="21"/>
      <c r="BZQ20" s="21"/>
      <c r="BZR20" s="21"/>
      <c r="BZS20" s="21"/>
      <c r="BZT20" s="21"/>
      <c r="BZU20" s="21"/>
      <c r="BZV20" s="21"/>
      <c r="BZW20" s="21"/>
      <c r="BZX20" s="21"/>
      <c r="BZY20" s="21"/>
      <c r="BZZ20" s="21"/>
      <c r="CAA20" s="21"/>
      <c r="CAB20" s="21"/>
      <c r="CAC20" s="21"/>
      <c r="CAD20" s="21"/>
      <c r="CAE20" s="21"/>
      <c r="CAF20" s="21"/>
      <c r="CAG20" s="21"/>
      <c r="CAH20" s="21"/>
      <c r="CAI20" s="21"/>
      <c r="CAJ20" s="21"/>
      <c r="CAK20" s="21"/>
      <c r="CAL20" s="21"/>
      <c r="CAM20" s="21"/>
      <c r="CAN20" s="21"/>
      <c r="CAO20" s="21"/>
      <c r="CAP20" s="21"/>
      <c r="CAQ20" s="21"/>
      <c r="CAR20" s="21"/>
      <c r="CAS20" s="21"/>
      <c r="CAT20" s="21"/>
      <c r="CAU20" s="21"/>
      <c r="CAV20" s="21"/>
      <c r="CAW20" s="21"/>
      <c r="CAX20" s="21"/>
      <c r="CAY20" s="21"/>
      <c r="CAZ20" s="21"/>
      <c r="CBA20" s="21"/>
      <c r="CBB20" s="21"/>
      <c r="CBC20" s="21"/>
      <c r="CBD20" s="21"/>
      <c r="CBE20" s="21"/>
      <c r="CBF20" s="21"/>
      <c r="CBG20" s="21"/>
      <c r="CBH20" s="21"/>
      <c r="CBI20" s="21"/>
      <c r="CBJ20" s="21"/>
      <c r="CBK20" s="21"/>
      <c r="CBL20" s="21"/>
      <c r="CBM20" s="21"/>
      <c r="CBN20" s="21"/>
      <c r="CBO20" s="21"/>
      <c r="CBP20" s="21"/>
      <c r="CBQ20" s="21"/>
      <c r="CBR20" s="21"/>
      <c r="CBS20" s="21"/>
      <c r="CBT20" s="21"/>
      <c r="CBU20" s="21"/>
      <c r="CBV20" s="21"/>
      <c r="CBW20" s="21"/>
      <c r="CBX20" s="21"/>
      <c r="CBY20" s="21"/>
      <c r="CBZ20" s="21"/>
      <c r="CCA20" s="21"/>
      <c r="CCB20" s="21"/>
      <c r="CCC20" s="21"/>
      <c r="CCD20" s="21"/>
      <c r="CCE20" s="21"/>
      <c r="CCF20" s="21"/>
      <c r="CCG20" s="21"/>
      <c r="CCH20" s="21"/>
      <c r="CCI20" s="21"/>
      <c r="CCJ20" s="21"/>
      <c r="CCK20" s="21"/>
      <c r="CCL20" s="21"/>
      <c r="CCM20" s="21"/>
      <c r="CCN20" s="21"/>
      <c r="CCO20" s="21"/>
      <c r="CCP20" s="21"/>
      <c r="CCQ20" s="21"/>
      <c r="CCR20" s="21"/>
      <c r="CCS20" s="21"/>
      <c r="CCT20" s="21"/>
      <c r="CCU20" s="21"/>
      <c r="CCV20" s="21"/>
      <c r="CCW20" s="21"/>
      <c r="CCX20" s="21"/>
      <c r="CCY20" s="21"/>
      <c r="CCZ20" s="21"/>
      <c r="CDA20" s="21"/>
      <c r="CDB20" s="21"/>
      <c r="CDC20" s="21"/>
      <c r="CDD20" s="21"/>
      <c r="CDE20" s="21"/>
      <c r="CDF20" s="21"/>
      <c r="CDG20" s="21"/>
      <c r="CDH20" s="21"/>
      <c r="CDI20" s="21"/>
      <c r="CDJ20" s="21"/>
      <c r="CDK20" s="21"/>
      <c r="CDL20" s="21"/>
      <c r="CDM20" s="21"/>
      <c r="CDN20" s="21"/>
      <c r="CDO20" s="21"/>
      <c r="CDP20" s="21"/>
      <c r="CDQ20" s="21"/>
      <c r="CDR20" s="21"/>
      <c r="CDS20" s="21"/>
      <c r="CDT20" s="21"/>
      <c r="CDU20" s="21"/>
      <c r="CDV20" s="21"/>
      <c r="CDW20" s="21"/>
      <c r="CDX20" s="21"/>
      <c r="CDY20" s="21"/>
      <c r="CDZ20" s="21"/>
      <c r="CEA20" s="21"/>
      <c r="CEB20" s="21"/>
      <c r="CEC20" s="21"/>
      <c r="CED20" s="21"/>
      <c r="CEE20" s="21"/>
      <c r="CEF20" s="21"/>
      <c r="CEG20" s="21"/>
      <c r="CEH20" s="21"/>
      <c r="CEI20" s="21"/>
      <c r="CEJ20" s="21"/>
      <c r="CEK20" s="21"/>
      <c r="CEL20" s="21"/>
      <c r="CEM20" s="21"/>
      <c r="CEN20" s="21"/>
      <c r="CEO20" s="21"/>
      <c r="CEP20" s="21"/>
      <c r="CEQ20" s="21"/>
      <c r="CER20" s="21"/>
      <c r="CES20" s="21"/>
      <c r="CET20" s="21"/>
      <c r="CEU20" s="21"/>
      <c r="CEV20" s="21"/>
      <c r="CEW20" s="21"/>
      <c r="CEX20" s="21"/>
      <c r="CEY20" s="21"/>
      <c r="CEZ20" s="21"/>
      <c r="CFA20" s="21"/>
      <c r="CFB20" s="21"/>
      <c r="CFC20" s="21"/>
      <c r="CFD20" s="21"/>
      <c r="CFE20" s="21"/>
      <c r="CFF20" s="21"/>
      <c r="CFG20" s="21"/>
      <c r="CFH20" s="21"/>
      <c r="CFI20" s="21"/>
      <c r="CFJ20" s="21"/>
      <c r="CFK20" s="21"/>
      <c r="CFL20" s="21"/>
      <c r="CFM20" s="21"/>
      <c r="CFN20" s="21"/>
      <c r="CFO20" s="21"/>
      <c r="CFP20" s="21"/>
      <c r="CFQ20" s="21"/>
      <c r="CFR20" s="21"/>
      <c r="CFS20" s="21"/>
      <c r="CFT20" s="21"/>
      <c r="CFU20" s="21"/>
      <c r="CFV20" s="21"/>
      <c r="CFW20" s="21"/>
      <c r="CFX20" s="21"/>
      <c r="CFY20" s="21"/>
      <c r="CFZ20" s="21"/>
      <c r="CGA20" s="21"/>
      <c r="CGB20" s="21"/>
      <c r="CGC20" s="21"/>
      <c r="CGD20" s="21"/>
      <c r="CGE20" s="21"/>
      <c r="CGF20" s="21"/>
      <c r="CGG20" s="21"/>
      <c r="CGH20" s="21"/>
      <c r="CGI20" s="21"/>
      <c r="CGJ20" s="21"/>
      <c r="CGK20" s="21"/>
      <c r="CGL20" s="21"/>
      <c r="CGM20" s="21"/>
      <c r="CGN20" s="21"/>
      <c r="CGO20" s="21"/>
      <c r="CGP20" s="21"/>
      <c r="CGQ20" s="21"/>
      <c r="CGR20" s="21"/>
      <c r="CGS20" s="21"/>
      <c r="CGT20" s="21"/>
      <c r="CGU20" s="21"/>
      <c r="CGV20" s="21"/>
      <c r="CGW20" s="21"/>
      <c r="CGX20" s="21"/>
      <c r="CGY20" s="21"/>
      <c r="CGZ20" s="21"/>
      <c r="CHA20" s="21"/>
      <c r="CHB20" s="21"/>
      <c r="CHC20" s="21"/>
      <c r="CHD20" s="21"/>
      <c r="CHE20" s="21"/>
      <c r="CHF20" s="21"/>
      <c r="CHG20" s="21"/>
      <c r="CHH20" s="21"/>
      <c r="CHI20" s="21"/>
      <c r="CHJ20" s="21"/>
      <c r="CHK20" s="21"/>
      <c r="CHL20" s="21"/>
      <c r="CHM20" s="21"/>
      <c r="CHN20" s="21"/>
      <c r="CHO20" s="21"/>
      <c r="CHP20" s="21"/>
      <c r="CHQ20" s="21"/>
      <c r="CHR20" s="21"/>
      <c r="CHS20" s="21"/>
      <c r="CHT20" s="21"/>
      <c r="CHU20" s="21"/>
      <c r="CHV20" s="21"/>
      <c r="CHW20" s="21"/>
      <c r="CHX20" s="21"/>
      <c r="CHY20" s="21"/>
      <c r="CHZ20" s="21"/>
      <c r="CIA20" s="21"/>
      <c r="CIB20" s="21"/>
      <c r="CIC20" s="21"/>
      <c r="CID20" s="21"/>
      <c r="CIE20" s="21"/>
      <c r="CIF20" s="21"/>
      <c r="CIG20" s="21"/>
      <c r="CIH20" s="21"/>
      <c r="CII20" s="21"/>
      <c r="CIJ20" s="21"/>
      <c r="CIK20" s="21"/>
      <c r="CIL20" s="21"/>
      <c r="CIM20" s="21"/>
      <c r="CIN20" s="21"/>
      <c r="CIO20" s="21"/>
      <c r="CIP20" s="21"/>
      <c r="CIQ20" s="21"/>
      <c r="CIR20" s="21"/>
      <c r="CIS20" s="21"/>
      <c r="CIT20" s="21"/>
      <c r="CIU20" s="21"/>
      <c r="CIV20" s="21"/>
      <c r="CIW20" s="21"/>
      <c r="CIX20" s="21"/>
      <c r="CIY20" s="21"/>
      <c r="CIZ20" s="21"/>
      <c r="CJA20" s="21"/>
      <c r="CJB20" s="21"/>
      <c r="CJC20" s="21"/>
      <c r="CJD20" s="21"/>
      <c r="CJE20" s="21"/>
      <c r="CJF20" s="21"/>
      <c r="CJG20" s="21"/>
      <c r="CJH20" s="21"/>
      <c r="CJI20" s="21"/>
      <c r="CJJ20" s="21"/>
      <c r="CJK20" s="21"/>
      <c r="CJL20" s="21"/>
      <c r="CJM20" s="21"/>
      <c r="CJN20" s="21"/>
      <c r="CJO20" s="21"/>
      <c r="CJP20" s="21"/>
      <c r="CJQ20" s="21"/>
      <c r="CJR20" s="21"/>
      <c r="CJS20" s="21"/>
      <c r="CJT20" s="21"/>
      <c r="CJU20" s="21"/>
      <c r="CJV20" s="21"/>
      <c r="CJW20" s="21"/>
      <c r="CJX20" s="21"/>
      <c r="CJY20" s="21"/>
      <c r="CJZ20" s="21"/>
      <c r="CKA20" s="21"/>
      <c r="CKB20" s="21"/>
      <c r="CKC20" s="21"/>
      <c r="CKD20" s="21"/>
      <c r="CKE20" s="21"/>
      <c r="CKF20" s="21"/>
      <c r="CKG20" s="21"/>
      <c r="CKH20" s="21"/>
      <c r="CKI20" s="21"/>
      <c r="CKJ20" s="21"/>
      <c r="CKK20" s="21"/>
      <c r="CKL20" s="21"/>
      <c r="CKM20" s="21"/>
      <c r="CKN20" s="21"/>
      <c r="CKO20" s="21"/>
      <c r="CKP20" s="21"/>
      <c r="CKQ20" s="21"/>
      <c r="CKR20" s="21"/>
      <c r="CKS20" s="21"/>
      <c r="CKT20" s="21"/>
      <c r="CKU20" s="21"/>
      <c r="CKV20" s="21"/>
      <c r="CKW20" s="21"/>
      <c r="CKX20" s="21"/>
      <c r="CKY20" s="21"/>
      <c r="CKZ20" s="21"/>
      <c r="CLA20" s="21"/>
      <c r="CLB20" s="21"/>
      <c r="CLC20" s="21"/>
      <c r="CLD20" s="21"/>
      <c r="CLE20" s="21"/>
      <c r="CLF20" s="21"/>
      <c r="CLG20" s="21"/>
      <c r="CLH20" s="21"/>
      <c r="CLI20" s="21"/>
      <c r="CLJ20" s="21"/>
      <c r="CLK20" s="21"/>
      <c r="CLL20" s="21"/>
      <c r="CLM20" s="21"/>
      <c r="CLN20" s="21"/>
      <c r="CLO20" s="21"/>
      <c r="CLP20" s="21"/>
      <c r="CLQ20" s="21"/>
      <c r="CLR20" s="21"/>
      <c r="CLS20" s="21"/>
      <c r="CLT20" s="21"/>
      <c r="CLU20" s="21"/>
      <c r="CLV20" s="21"/>
      <c r="CLW20" s="21"/>
      <c r="CLX20" s="21"/>
      <c r="CLY20" s="21"/>
      <c r="CLZ20" s="21"/>
      <c r="CMA20" s="21"/>
      <c r="CMB20" s="21"/>
      <c r="CMC20" s="21"/>
      <c r="CMD20" s="21"/>
      <c r="CME20" s="21"/>
      <c r="CMF20" s="21"/>
      <c r="CMG20" s="21"/>
      <c r="CMH20" s="21"/>
      <c r="CMI20" s="21"/>
      <c r="CMJ20" s="21"/>
      <c r="CMK20" s="21"/>
      <c r="CML20" s="21"/>
      <c r="CMM20" s="21"/>
      <c r="CMN20" s="21"/>
      <c r="CMO20" s="21"/>
      <c r="CMP20" s="21"/>
      <c r="CMQ20" s="21"/>
      <c r="CMR20" s="21"/>
      <c r="CMS20" s="21"/>
      <c r="CMT20" s="21"/>
      <c r="CMU20" s="21"/>
      <c r="CMV20" s="21"/>
      <c r="CMW20" s="21"/>
      <c r="CMX20" s="21"/>
      <c r="CMY20" s="21"/>
      <c r="CMZ20" s="21"/>
      <c r="CNA20" s="21"/>
      <c r="CNB20" s="21"/>
      <c r="CNC20" s="21"/>
      <c r="CND20" s="21"/>
      <c r="CNE20" s="21"/>
      <c r="CNF20" s="21"/>
      <c r="CNG20" s="21"/>
      <c r="CNH20" s="21"/>
      <c r="CNI20" s="21"/>
      <c r="CNJ20" s="21"/>
      <c r="CNK20" s="21"/>
      <c r="CNL20" s="21"/>
      <c r="CNM20" s="21"/>
      <c r="CNN20" s="21"/>
      <c r="CNO20" s="21"/>
      <c r="CNP20" s="21"/>
      <c r="CNQ20" s="21"/>
      <c r="CNR20" s="21"/>
      <c r="CNS20" s="21"/>
      <c r="CNT20" s="21"/>
      <c r="CNU20" s="21"/>
      <c r="CNV20" s="21"/>
      <c r="CNW20" s="21"/>
      <c r="CNX20" s="21"/>
      <c r="CNY20" s="21"/>
      <c r="CNZ20" s="21"/>
      <c r="COA20" s="21"/>
      <c r="COB20" s="21"/>
      <c r="COC20" s="21"/>
      <c r="COD20" s="21"/>
      <c r="COE20" s="21"/>
      <c r="COF20" s="21"/>
      <c r="COG20" s="21"/>
      <c r="COH20" s="21"/>
      <c r="COI20" s="21"/>
      <c r="COJ20" s="21"/>
      <c r="COK20" s="21"/>
      <c r="COL20" s="21"/>
      <c r="COM20" s="21"/>
      <c r="CON20" s="21"/>
      <c r="COO20" s="21"/>
      <c r="COP20" s="21"/>
      <c r="COQ20" s="21"/>
      <c r="COR20" s="21"/>
      <c r="COS20" s="21"/>
      <c r="COT20" s="21"/>
      <c r="COU20" s="21"/>
      <c r="COV20" s="21"/>
      <c r="COW20" s="21"/>
      <c r="COX20" s="21"/>
      <c r="COY20" s="21"/>
      <c r="COZ20" s="21"/>
      <c r="CPA20" s="21"/>
      <c r="CPB20" s="21"/>
      <c r="CPC20" s="21"/>
      <c r="CPD20" s="21"/>
      <c r="CPE20" s="21"/>
      <c r="CPF20" s="21"/>
      <c r="CPG20" s="21"/>
      <c r="CPH20" s="21"/>
      <c r="CPI20" s="21"/>
      <c r="CPJ20" s="21"/>
      <c r="CPK20" s="21"/>
      <c r="CPL20" s="21"/>
      <c r="CPM20" s="21"/>
      <c r="CPN20" s="21"/>
      <c r="CPO20" s="21"/>
      <c r="CPP20" s="21"/>
      <c r="CPQ20" s="21"/>
      <c r="CPR20" s="21"/>
      <c r="CPS20" s="21"/>
      <c r="CPT20" s="21"/>
      <c r="CPU20" s="21"/>
      <c r="CPV20" s="21"/>
      <c r="CPW20" s="21"/>
      <c r="CPX20" s="21"/>
      <c r="CPY20" s="21"/>
      <c r="CPZ20" s="21"/>
      <c r="CQA20" s="21"/>
      <c r="CQB20" s="21"/>
      <c r="CQC20" s="21"/>
      <c r="CQD20" s="21"/>
      <c r="CQE20" s="21"/>
      <c r="CQF20" s="21"/>
      <c r="CQG20" s="21"/>
      <c r="CQH20" s="21"/>
      <c r="CQI20" s="21"/>
      <c r="CQJ20" s="21"/>
      <c r="CQK20" s="21"/>
      <c r="CQL20" s="21"/>
      <c r="CQM20" s="21"/>
      <c r="CQN20" s="21"/>
      <c r="CQO20" s="21"/>
      <c r="CQP20" s="21"/>
      <c r="CQQ20" s="21"/>
      <c r="CQR20" s="21"/>
      <c r="CQS20" s="21"/>
      <c r="CQT20" s="21"/>
      <c r="CQU20" s="21"/>
      <c r="CQV20" s="21"/>
      <c r="CQW20" s="21"/>
      <c r="CQX20" s="21"/>
      <c r="CQY20" s="21"/>
      <c r="CQZ20" s="21"/>
      <c r="CRA20" s="21"/>
      <c r="CRB20" s="21"/>
      <c r="CRC20" s="21"/>
      <c r="CRD20" s="21"/>
      <c r="CRE20" s="21"/>
      <c r="CRF20" s="21"/>
      <c r="CRG20" s="21"/>
      <c r="CRH20" s="21"/>
      <c r="CRI20" s="21"/>
      <c r="CRJ20" s="21"/>
      <c r="CRK20" s="21"/>
      <c r="CRL20" s="21"/>
      <c r="CRM20" s="21"/>
      <c r="CRN20" s="21"/>
      <c r="CRO20" s="21"/>
      <c r="CRP20" s="21"/>
      <c r="CRQ20" s="21"/>
      <c r="CRR20" s="21"/>
      <c r="CRS20" s="21"/>
      <c r="CRT20" s="21"/>
      <c r="CRU20" s="21"/>
      <c r="CRV20" s="21"/>
      <c r="CRW20" s="21"/>
      <c r="CRX20" s="21"/>
      <c r="CRY20" s="21"/>
      <c r="CRZ20" s="21"/>
      <c r="CSA20" s="21"/>
      <c r="CSB20" s="21"/>
      <c r="CSC20" s="21"/>
      <c r="CSD20" s="21"/>
      <c r="CSE20" s="21"/>
      <c r="CSF20" s="21"/>
      <c r="CSG20" s="21"/>
      <c r="CSH20" s="21"/>
      <c r="CSI20" s="21"/>
      <c r="CSJ20" s="21"/>
      <c r="CSK20" s="21"/>
      <c r="CSL20" s="21"/>
      <c r="CSM20" s="21"/>
      <c r="CSN20" s="21"/>
      <c r="CSO20" s="21"/>
      <c r="CSP20" s="21"/>
      <c r="CSQ20" s="21"/>
      <c r="CSR20" s="21"/>
      <c r="CSS20" s="21"/>
      <c r="CST20" s="21"/>
      <c r="CSU20" s="21"/>
      <c r="CSV20" s="21"/>
      <c r="CSW20" s="21"/>
      <c r="CSX20" s="21"/>
      <c r="CSY20" s="21"/>
      <c r="CSZ20" s="21"/>
      <c r="CTA20" s="21"/>
      <c r="CTB20" s="21"/>
      <c r="CTC20" s="21"/>
      <c r="CTD20" s="21"/>
      <c r="CTE20" s="21"/>
      <c r="CTF20" s="21"/>
      <c r="CTG20" s="21"/>
      <c r="CTH20" s="21"/>
      <c r="CTI20" s="21"/>
      <c r="CTJ20" s="21"/>
      <c r="CTK20" s="21"/>
      <c r="CTL20" s="21"/>
      <c r="CTM20" s="21"/>
      <c r="CTN20" s="21"/>
      <c r="CTO20" s="21"/>
      <c r="CTP20" s="21"/>
      <c r="CTQ20" s="21"/>
      <c r="CTR20" s="21"/>
      <c r="CTS20" s="21"/>
      <c r="CTT20" s="21"/>
      <c r="CTU20" s="21"/>
      <c r="CTV20" s="21"/>
      <c r="CTW20" s="21"/>
      <c r="CTX20" s="21"/>
      <c r="CTY20" s="21"/>
      <c r="CTZ20" s="21"/>
      <c r="CUA20" s="21"/>
      <c r="CUB20" s="21"/>
      <c r="CUC20" s="21"/>
      <c r="CUD20" s="21"/>
      <c r="CUE20" s="21"/>
      <c r="CUF20" s="21"/>
      <c r="CUG20" s="21"/>
      <c r="CUH20" s="21"/>
      <c r="CUI20" s="21"/>
      <c r="CUJ20" s="21"/>
      <c r="CUK20" s="21"/>
      <c r="CUL20" s="21"/>
      <c r="CUM20" s="21"/>
      <c r="CUN20" s="21"/>
      <c r="CUO20" s="21"/>
      <c r="CUP20" s="21"/>
      <c r="CUQ20" s="21"/>
      <c r="CUR20" s="21"/>
      <c r="CUS20" s="21"/>
      <c r="CUT20" s="21"/>
      <c r="CUU20" s="21"/>
      <c r="CUV20" s="21"/>
      <c r="CUW20" s="21"/>
      <c r="CUX20" s="21"/>
      <c r="CUY20" s="21"/>
      <c r="CUZ20" s="21"/>
      <c r="CVA20" s="21"/>
      <c r="CVB20" s="21"/>
      <c r="CVC20" s="21"/>
      <c r="CVD20" s="21"/>
      <c r="CVE20" s="21"/>
      <c r="CVF20" s="21"/>
      <c r="CVG20" s="21"/>
      <c r="CVH20" s="21"/>
      <c r="CVI20" s="21"/>
      <c r="CVJ20" s="21"/>
      <c r="CVK20" s="21"/>
      <c r="CVL20" s="21"/>
      <c r="CVM20" s="21"/>
      <c r="CVN20" s="21"/>
      <c r="CVO20" s="21"/>
      <c r="CVP20" s="21"/>
      <c r="CVQ20" s="21"/>
      <c r="CVR20" s="21"/>
      <c r="CVS20" s="21"/>
      <c r="CVT20" s="21"/>
      <c r="CVU20" s="21"/>
      <c r="CVV20" s="21"/>
      <c r="CVW20" s="21"/>
      <c r="CVX20" s="21"/>
      <c r="CVY20" s="21"/>
      <c r="CVZ20" s="21"/>
      <c r="CWA20" s="21"/>
      <c r="CWB20" s="21"/>
      <c r="CWC20" s="21"/>
      <c r="CWD20" s="21"/>
      <c r="CWE20" s="21"/>
      <c r="CWF20" s="21"/>
      <c r="CWG20" s="21"/>
      <c r="CWH20" s="21"/>
      <c r="CWI20" s="21"/>
      <c r="CWJ20" s="21"/>
      <c r="CWK20" s="21"/>
      <c r="CWL20" s="21"/>
      <c r="CWM20" s="21"/>
      <c r="CWN20" s="21"/>
      <c r="CWO20" s="21"/>
      <c r="CWP20" s="21"/>
      <c r="CWQ20" s="21"/>
      <c r="CWR20" s="21"/>
      <c r="CWS20" s="21"/>
      <c r="CWT20" s="21"/>
      <c r="CWU20" s="21"/>
      <c r="CWV20" s="21"/>
      <c r="CWW20" s="21"/>
      <c r="CWX20" s="21"/>
      <c r="CWY20" s="21"/>
      <c r="CWZ20" s="21"/>
      <c r="CXA20" s="21"/>
      <c r="CXB20" s="21"/>
      <c r="CXC20" s="21"/>
      <c r="CXD20" s="21"/>
      <c r="CXE20" s="21"/>
      <c r="CXF20" s="21"/>
      <c r="CXG20" s="21"/>
      <c r="CXH20" s="21"/>
      <c r="CXI20" s="21"/>
      <c r="CXJ20" s="21"/>
      <c r="CXK20" s="21"/>
      <c r="CXL20" s="21"/>
      <c r="CXM20" s="21"/>
      <c r="CXN20" s="21"/>
      <c r="CXO20" s="21"/>
      <c r="CXP20" s="21"/>
      <c r="CXQ20" s="21"/>
      <c r="CXR20" s="21"/>
      <c r="CXS20" s="21"/>
      <c r="CXT20" s="21"/>
      <c r="CXU20" s="21"/>
      <c r="CXV20" s="21"/>
      <c r="CXW20" s="21"/>
      <c r="CXX20" s="21"/>
      <c r="CXY20" s="21"/>
      <c r="CXZ20" s="21"/>
      <c r="CYA20" s="21"/>
      <c r="CYB20" s="21"/>
      <c r="CYC20" s="21"/>
      <c r="CYD20" s="21"/>
      <c r="CYE20" s="21"/>
      <c r="CYF20" s="21"/>
      <c r="CYG20" s="21"/>
      <c r="CYH20" s="21"/>
      <c r="CYI20" s="21"/>
      <c r="CYJ20" s="21"/>
      <c r="CYK20" s="21"/>
      <c r="CYL20" s="21"/>
      <c r="CYM20" s="21"/>
      <c r="CYN20" s="21"/>
      <c r="CYO20" s="21"/>
      <c r="CYP20" s="21"/>
      <c r="CYQ20" s="21"/>
      <c r="CYR20" s="21"/>
      <c r="CYS20" s="21"/>
      <c r="CYT20" s="21"/>
      <c r="CYU20" s="21"/>
      <c r="CYV20" s="21"/>
      <c r="CYW20" s="21"/>
      <c r="CYX20" s="21"/>
      <c r="CYY20" s="21"/>
      <c r="CYZ20" s="21"/>
      <c r="CZA20" s="21"/>
      <c r="CZB20" s="21"/>
      <c r="CZC20" s="21"/>
      <c r="CZD20" s="21"/>
      <c r="CZE20" s="21"/>
      <c r="CZF20" s="21"/>
      <c r="CZG20" s="21"/>
      <c r="CZH20" s="21"/>
      <c r="CZI20" s="21"/>
      <c r="CZJ20" s="21"/>
      <c r="CZK20" s="21"/>
      <c r="CZL20" s="21"/>
      <c r="CZM20" s="21"/>
      <c r="CZN20" s="21"/>
      <c r="CZO20" s="21"/>
      <c r="CZP20" s="21"/>
      <c r="CZQ20" s="21"/>
      <c r="CZR20" s="21"/>
      <c r="CZS20" s="21"/>
      <c r="CZT20" s="21"/>
      <c r="CZU20" s="21"/>
      <c r="CZV20" s="21"/>
      <c r="CZW20" s="21"/>
      <c r="CZX20" s="21"/>
      <c r="CZY20" s="21"/>
      <c r="CZZ20" s="21"/>
      <c r="DAA20" s="21"/>
      <c r="DAB20" s="21"/>
      <c r="DAC20" s="21"/>
      <c r="DAD20" s="21"/>
      <c r="DAE20" s="21"/>
      <c r="DAF20" s="21"/>
      <c r="DAG20" s="21"/>
      <c r="DAH20" s="21"/>
      <c r="DAI20" s="21"/>
      <c r="DAJ20" s="21"/>
      <c r="DAK20" s="21"/>
      <c r="DAL20" s="21"/>
      <c r="DAM20" s="21"/>
      <c r="DAN20" s="21"/>
      <c r="DAO20" s="21"/>
      <c r="DAP20" s="21"/>
      <c r="DAQ20" s="21"/>
      <c r="DAR20" s="21"/>
      <c r="DAS20" s="21"/>
      <c r="DAT20" s="21"/>
      <c r="DAU20" s="21"/>
      <c r="DAV20" s="21"/>
      <c r="DAW20" s="21"/>
      <c r="DAX20" s="21"/>
      <c r="DAY20" s="21"/>
      <c r="DAZ20" s="21"/>
      <c r="DBA20" s="21"/>
      <c r="DBB20" s="21"/>
      <c r="DBC20" s="21"/>
      <c r="DBD20" s="21"/>
      <c r="DBE20" s="21"/>
      <c r="DBF20" s="21"/>
      <c r="DBG20" s="21"/>
      <c r="DBH20" s="21"/>
      <c r="DBI20" s="21"/>
      <c r="DBJ20" s="21"/>
      <c r="DBK20" s="21"/>
      <c r="DBL20" s="21"/>
      <c r="DBM20" s="21"/>
      <c r="DBN20" s="21"/>
      <c r="DBO20" s="21"/>
      <c r="DBP20" s="21"/>
      <c r="DBQ20" s="21"/>
      <c r="DBR20" s="21"/>
      <c r="DBS20" s="21"/>
      <c r="DBT20" s="21"/>
      <c r="DBU20" s="21"/>
      <c r="DBV20" s="21"/>
      <c r="DBW20" s="21"/>
      <c r="DBX20" s="21"/>
      <c r="DBY20" s="21"/>
      <c r="DBZ20" s="21"/>
      <c r="DCA20" s="21"/>
      <c r="DCB20" s="21"/>
      <c r="DCC20" s="21"/>
      <c r="DCD20" s="21"/>
      <c r="DCE20" s="21"/>
      <c r="DCF20" s="21"/>
      <c r="DCG20" s="21"/>
      <c r="DCH20" s="21"/>
      <c r="DCI20" s="21"/>
      <c r="DCJ20" s="21"/>
      <c r="DCK20" s="21"/>
      <c r="DCL20" s="21"/>
      <c r="DCM20" s="21"/>
      <c r="DCN20" s="21"/>
      <c r="DCO20" s="21"/>
      <c r="DCP20" s="21"/>
      <c r="DCQ20" s="21"/>
      <c r="DCR20" s="21"/>
      <c r="DCS20" s="21"/>
      <c r="DCT20" s="21"/>
      <c r="DCU20" s="21"/>
      <c r="DCV20" s="21"/>
      <c r="DCW20" s="21"/>
      <c r="DCX20" s="21"/>
      <c r="DCY20" s="21"/>
      <c r="DCZ20" s="21"/>
      <c r="DDA20" s="21"/>
      <c r="DDB20" s="21"/>
      <c r="DDC20" s="21"/>
      <c r="DDD20" s="21"/>
      <c r="DDE20" s="21"/>
      <c r="DDF20" s="21"/>
      <c r="DDG20" s="21"/>
      <c r="DDH20" s="21"/>
      <c r="DDI20" s="21"/>
      <c r="DDJ20" s="21"/>
      <c r="DDK20" s="21"/>
      <c r="DDL20" s="21"/>
      <c r="DDM20" s="21"/>
      <c r="DDN20" s="21"/>
      <c r="DDO20" s="21"/>
      <c r="DDP20" s="21"/>
      <c r="DDQ20" s="21"/>
      <c r="DDR20" s="21"/>
      <c r="DDS20" s="21"/>
      <c r="DDT20" s="21"/>
      <c r="DDU20" s="21"/>
      <c r="DDV20" s="21"/>
      <c r="DDW20" s="21"/>
      <c r="DDX20" s="21"/>
      <c r="DDY20" s="21"/>
      <c r="DDZ20" s="21"/>
      <c r="DEA20" s="21"/>
      <c r="DEB20" s="21"/>
      <c r="DEC20" s="21"/>
      <c r="DED20" s="21"/>
      <c r="DEE20" s="21"/>
      <c r="DEF20" s="21"/>
      <c r="DEG20" s="21"/>
      <c r="DEH20" s="21"/>
      <c r="DEI20" s="21"/>
      <c r="DEJ20" s="21"/>
      <c r="DEK20" s="21"/>
      <c r="DEL20" s="21"/>
      <c r="DEM20" s="21"/>
      <c r="DEN20" s="21"/>
      <c r="DEO20" s="21"/>
      <c r="DEP20" s="21"/>
      <c r="DEQ20" s="21"/>
      <c r="DER20" s="21"/>
      <c r="DES20" s="21"/>
      <c r="DET20" s="21"/>
      <c r="DEU20" s="21"/>
      <c r="DEV20" s="21"/>
      <c r="DEW20" s="21"/>
      <c r="DEX20" s="21"/>
      <c r="DEY20" s="21"/>
      <c r="DEZ20" s="21"/>
      <c r="DFA20" s="21"/>
      <c r="DFB20" s="21"/>
      <c r="DFC20" s="21"/>
      <c r="DFD20" s="21"/>
      <c r="DFE20" s="21"/>
      <c r="DFF20" s="21"/>
      <c r="DFG20" s="21"/>
      <c r="DFH20" s="21"/>
      <c r="DFI20" s="21"/>
      <c r="DFJ20" s="21"/>
      <c r="DFK20" s="21"/>
      <c r="DFL20" s="21"/>
      <c r="DFM20" s="21"/>
      <c r="DFN20" s="21"/>
      <c r="DFO20" s="21"/>
      <c r="DFP20" s="21"/>
      <c r="DFQ20" s="21"/>
      <c r="DFR20" s="21"/>
      <c r="DFS20" s="21"/>
      <c r="DFT20" s="21"/>
      <c r="DFU20" s="21"/>
      <c r="DFV20" s="21"/>
      <c r="DFW20" s="21"/>
      <c r="DFX20" s="21"/>
      <c r="DFY20" s="21"/>
      <c r="DFZ20" s="21"/>
      <c r="DGA20" s="21"/>
      <c r="DGB20" s="21"/>
      <c r="DGC20" s="21"/>
      <c r="DGD20" s="21"/>
      <c r="DGE20" s="21"/>
      <c r="DGF20" s="21"/>
      <c r="DGG20" s="21"/>
      <c r="DGH20" s="21"/>
      <c r="DGI20" s="21"/>
      <c r="DGJ20" s="21"/>
      <c r="DGK20" s="21"/>
      <c r="DGL20" s="21"/>
      <c r="DGM20" s="21"/>
      <c r="DGN20" s="21"/>
      <c r="DGO20" s="21"/>
      <c r="DGP20" s="21"/>
      <c r="DGQ20" s="21"/>
      <c r="DGR20" s="21"/>
      <c r="DGS20" s="21"/>
      <c r="DGT20" s="21"/>
      <c r="DGU20" s="21"/>
      <c r="DGV20" s="21"/>
      <c r="DGW20" s="21"/>
      <c r="DGX20" s="21"/>
      <c r="DGY20" s="21"/>
      <c r="DGZ20" s="21"/>
      <c r="DHA20" s="21"/>
      <c r="DHB20" s="21"/>
      <c r="DHC20" s="21"/>
      <c r="DHD20" s="21"/>
      <c r="DHE20" s="21"/>
      <c r="DHF20" s="21"/>
      <c r="DHG20" s="21"/>
      <c r="DHH20" s="21"/>
      <c r="DHI20" s="21"/>
      <c r="DHJ20" s="21"/>
      <c r="DHK20" s="21"/>
      <c r="DHL20" s="21"/>
      <c r="DHM20" s="21"/>
      <c r="DHN20" s="21"/>
      <c r="DHO20" s="21"/>
      <c r="DHP20" s="21"/>
      <c r="DHQ20" s="21"/>
      <c r="DHR20" s="21"/>
      <c r="DHS20" s="21"/>
      <c r="DHT20" s="21"/>
      <c r="DHU20" s="21"/>
      <c r="DHV20" s="21"/>
      <c r="DHW20" s="21"/>
      <c r="DHX20" s="21"/>
      <c r="DHY20" s="21"/>
      <c r="DHZ20" s="21"/>
      <c r="DIA20" s="21"/>
      <c r="DIB20" s="21"/>
      <c r="DIC20" s="21"/>
      <c r="DID20" s="21"/>
      <c r="DIE20" s="21"/>
      <c r="DIF20" s="21"/>
      <c r="DIG20" s="21"/>
      <c r="DIH20" s="21"/>
      <c r="DII20" s="21"/>
      <c r="DIJ20" s="21"/>
      <c r="DIK20" s="21"/>
      <c r="DIL20" s="21"/>
      <c r="DIM20" s="21"/>
      <c r="DIN20" s="21"/>
      <c r="DIO20" s="21"/>
      <c r="DIP20" s="21"/>
      <c r="DIQ20" s="21"/>
      <c r="DIR20" s="21"/>
      <c r="DIS20" s="21"/>
      <c r="DIT20" s="21"/>
      <c r="DIU20" s="21"/>
      <c r="DIV20" s="21"/>
      <c r="DIW20" s="21"/>
      <c r="DIX20" s="21"/>
      <c r="DIY20" s="21"/>
      <c r="DIZ20" s="21"/>
      <c r="DJA20" s="21"/>
      <c r="DJB20" s="21"/>
      <c r="DJC20" s="21"/>
      <c r="DJD20" s="21"/>
      <c r="DJE20" s="21"/>
      <c r="DJF20" s="21"/>
      <c r="DJG20" s="21"/>
      <c r="DJH20" s="21"/>
      <c r="DJI20" s="21"/>
      <c r="DJJ20" s="21"/>
      <c r="DJK20" s="21"/>
      <c r="DJL20" s="21"/>
      <c r="DJM20" s="21"/>
      <c r="DJN20" s="21"/>
      <c r="DJO20" s="21"/>
      <c r="DJP20" s="21"/>
      <c r="DJQ20" s="21"/>
      <c r="DJR20" s="21"/>
      <c r="DJS20" s="21"/>
      <c r="DJT20" s="21"/>
      <c r="DJU20" s="21"/>
      <c r="DJV20" s="21"/>
      <c r="DJW20" s="21"/>
      <c r="DJX20" s="21"/>
      <c r="DJY20" s="21"/>
      <c r="DJZ20" s="21"/>
      <c r="DKA20" s="21"/>
      <c r="DKB20" s="21"/>
      <c r="DKC20" s="21"/>
      <c r="DKD20" s="21"/>
      <c r="DKE20" s="21"/>
      <c r="DKF20" s="21"/>
      <c r="DKG20" s="21"/>
      <c r="DKH20" s="21"/>
      <c r="DKI20" s="21"/>
      <c r="DKJ20" s="21"/>
      <c r="DKK20" s="21"/>
      <c r="DKL20" s="21"/>
      <c r="DKM20" s="21"/>
      <c r="DKN20" s="21"/>
      <c r="DKO20" s="21"/>
      <c r="DKP20" s="21"/>
      <c r="DKQ20" s="21"/>
      <c r="DKR20" s="21"/>
      <c r="DKS20" s="21"/>
      <c r="DKT20" s="21"/>
      <c r="DKU20" s="21"/>
      <c r="DKV20" s="21"/>
      <c r="DKW20" s="21"/>
      <c r="DKX20" s="21"/>
      <c r="DKY20" s="21"/>
      <c r="DKZ20" s="21"/>
      <c r="DLA20" s="21"/>
      <c r="DLB20" s="21"/>
      <c r="DLC20" s="21"/>
      <c r="DLD20" s="21"/>
      <c r="DLE20" s="21"/>
      <c r="DLF20" s="21"/>
      <c r="DLG20" s="21"/>
      <c r="DLH20" s="21"/>
      <c r="DLI20" s="21"/>
      <c r="DLJ20" s="21"/>
      <c r="DLK20" s="21"/>
      <c r="DLL20" s="21"/>
      <c r="DLM20" s="21"/>
      <c r="DLN20" s="21"/>
      <c r="DLO20" s="21"/>
      <c r="DLP20" s="21"/>
      <c r="DLQ20" s="21"/>
      <c r="DLR20" s="21"/>
      <c r="DLS20" s="21"/>
      <c r="DLT20" s="21"/>
      <c r="DLU20" s="21"/>
      <c r="DLV20" s="21"/>
      <c r="DLW20" s="21"/>
      <c r="DLX20" s="21"/>
      <c r="DLY20" s="21"/>
      <c r="DLZ20" s="21"/>
      <c r="DMA20" s="21"/>
      <c r="DMB20" s="21"/>
      <c r="DMC20" s="21"/>
      <c r="DMD20" s="21"/>
      <c r="DME20" s="21"/>
      <c r="DMF20" s="21"/>
      <c r="DMG20" s="21"/>
      <c r="DMH20" s="21"/>
      <c r="DMI20" s="21"/>
      <c r="DMJ20" s="21"/>
      <c r="DMK20" s="21"/>
      <c r="DML20" s="21"/>
      <c r="DMM20" s="21"/>
      <c r="DMN20" s="21"/>
      <c r="DMO20" s="21"/>
      <c r="DMP20" s="21"/>
      <c r="DMQ20" s="21"/>
      <c r="DMR20" s="21"/>
      <c r="DMS20" s="21"/>
      <c r="DMT20" s="21"/>
      <c r="DMU20" s="21"/>
      <c r="DMV20" s="21"/>
      <c r="DMW20" s="21"/>
      <c r="DMX20" s="21"/>
      <c r="DMY20" s="21"/>
      <c r="DMZ20" s="21"/>
      <c r="DNA20" s="21"/>
      <c r="DNB20" s="21"/>
      <c r="DNC20" s="21"/>
      <c r="DND20" s="21"/>
      <c r="DNE20" s="21"/>
      <c r="DNF20" s="21"/>
      <c r="DNG20" s="21"/>
      <c r="DNH20" s="21"/>
      <c r="DNI20" s="21"/>
      <c r="DNJ20" s="21"/>
      <c r="DNK20" s="21"/>
      <c r="DNL20" s="21"/>
      <c r="DNM20" s="21"/>
      <c r="DNN20" s="21"/>
      <c r="DNO20" s="21"/>
      <c r="DNP20" s="21"/>
      <c r="DNQ20" s="21"/>
      <c r="DNR20" s="21"/>
      <c r="DNS20" s="21"/>
      <c r="DNT20" s="21"/>
      <c r="DNU20" s="21"/>
      <c r="DNV20" s="21"/>
      <c r="DNW20" s="21"/>
      <c r="DNX20" s="21"/>
      <c r="DNY20" s="21"/>
      <c r="DNZ20" s="21"/>
      <c r="DOA20" s="21"/>
      <c r="DOB20" s="21"/>
      <c r="DOC20" s="21"/>
      <c r="DOD20" s="21"/>
      <c r="DOE20" s="21"/>
      <c r="DOF20" s="21"/>
      <c r="DOG20" s="21"/>
      <c r="DOH20" s="21"/>
      <c r="DOI20" s="21"/>
      <c r="DOJ20" s="21"/>
      <c r="DOK20" s="21"/>
      <c r="DOL20" s="21"/>
      <c r="DOM20" s="21"/>
      <c r="DON20" s="21"/>
      <c r="DOO20" s="21"/>
      <c r="DOP20" s="21"/>
      <c r="DOQ20" s="21"/>
      <c r="DOR20" s="21"/>
      <c r="DOS20" s="21"/>
      <c r="DOT20" s="21"/>
      <c r="DOU20" s="21"/>
      <c r="DOV20" s="21"/>
      <c r="DOW20" s="21"/>
      <c r="DOX20" s="21"/>
      <c r="DOY20" s="21"/>
      <c r="DOZ20" s="21"/>
      <c r="DPA20" s="21"/>
      <c r="DPB20" s="21"/>
      <c r="DPC20" s="21"/>
      <c r="DPD20" s="21"/>
      <c r="DPE20" s="21"/>
      <c r="DPF20" s="21"/>
      <c r="DPG20" s="21"/>
      <c r="DPH20" s="21"/>
      <c r="DPI20" s="21"/>
      <c r="DPJ20" s="21"/>
      <c r="DPK20" s="21"/>
      <c r="DPL20" s="21"/>
      <c r="DPM20" s="21"/>
      <c r="DPN20" s="21"/>
      <c r="DPO20" s="21"/>
      <c r="DPP20" s="21"/>
      <c r="DPQ20" s="21"/>
      <c r="DPR20" s="21"/>
      <c r="DPS20" s="21"/>
      <c r="DPT20" s="21"/>
      <c r="DPU20" s="21"/>
      <c r="DPV20" s="21"/>
      <c r="DPW20" s="21"/>
      <c r="DPX20" s="21"/>
      <c r="DPY20" s="21"/>
      <c r="DPZ20" s="21"/>
      <c r="DQA20" s="21"/>
      <c r="DQB20" s="21"/>
      <c r="DQC20" s="21"/>
      <c r="DQD20" s="21"/>
      <c r="DQE20" s="21"/>
      <c r="DQF20" s="21"/>
      <c r="DQG20" s="21"/>
      <c r="DQH20" s="21"/>
      <c r="DQI20" s="21"/>
      <c r="DQJ20" s="21"/>
      <c r="DQK20" s="21"/>
      <c r="DQL20" s="21"/>
      <c r="DQM20" s="21"/>
      <c r="DQN20" s="21"/>
      <c r="DQO20" s="21"/>
      <c r="DQP20" s="21"/>
      <c r="DQQ20" s="21"/>
      <c r="DQR20" s="21"/>
      <c r="DQS20" s="21"/>
      <c r="DQT20" s="21"/>
      <c r="DQU20" s="21"/>
      <c r="DQV20" s="21"/>
      <c r="DQW20" s="21"/>
      <c r="DQX20" s="21"/>
      <c r="DQY20" s="21"/>
      <c r="DQZ20" s="21"/>
      <c r="DRA20" s="21"/>
      <c r="DRB20" s="21"/>
      <c r="DRC20" s="21"/>
      <c r="DRD20" s="21"/>
      <c r="DRE20" s="21"/>
      <c r="DRF20" s="21"/>
      <c r="DRG20" s="21"/>
      <c r="DRH20" s="21"/>
      <c r="DRI20" s="21"/>
      <c r="DRJ20" s="21"/>
      <c r="DRK20" s="21"/>
      <c r="DRL20" s="21"/>
      <c r="DRM20" s="21"/>
      <c r="DRN20" s="21"/>
      <c r="DRO20" s="21"/>
      <c r="DRP20" s="21"/>
      <c r="DRQ20" s="21"/>
      <c r="DRR20" s="21"/>
      <c r="DRS20" s="21"/>
      <c r="DRT20" s="21"/>
      <c r="DRU20" s="21"/>
      <c r="DRV20" s="21"/>
      <c r="DRW20" s="21"/>
      <c r="DRX20" s="21"/>
      <c r="DRY20" s="21"/>
      <c r="DRZ20" s="21"/>
      <c r="DSA20" s="21"/>
      <c r="DSB20" s="21"/>
      <c r="DSC20" s="21"/>
      <c r="DSD20" s="21"/>
      <c r="DSE20" s="21"/>
      <c r="DSF20" s="21"/>
      <c r="DSG20" s="21"/>
      <c r="DSH20" s="21"/>
      <c r="DSI20" s="21"/>
      <c r="DSJ20" s="21"/>
      <c r="DSK20" s="21"/>
      <c r="DSL20" s="21"/>
      <c r="DSM20" s="21"/>
      <c r="DSN20" s="21"/>
      <c r="DSO20" s="21"/>
      <c r="DSP20" s="21"/>
      <c r="DSQ20" s="21"/>
      <c r="DSR20" s="21"/>
      <c r="DSS20" s="21"/>
      <c r="DST20" s="21"/>
      <c r="DSU20" s="21"/>
      <c r="DSV20" s="21"/>
      <c r="DSW20" s="21"/>
      <c r="DSX20" s="21"/>
      <c r="DSY20" s="21"/>
      <c r="DSZ20" s="21"/>
      <c r="DTA20" s="21"/>
      <c r="DTB20" s="21"/>
      <c r="DTC20" s="21"/>
      <c r="DTD20" s="21"/>
      <c r="DTE20" s="21"/>
      <c r="DTF20" s="21"/>
      <c r="DTG20" s="21"/>
      <c r="DTH20" s="21"/>
      <c r="DTI20" s="21"/>
      <c r="DTJ20" s="21"/>
      <c r="DTK20" s="21"/>
      <c r="DTL20" s="21"/>
      <c r="DTM20" s="21"/>
      <c r="DTN20" s="21"/>
      <c r="DTO20" s="21"/>
      <c r="DTP20" s="21"/>
      <c r="DTQ20" s="21"/>
      <c r="DTR20" s="21"/>
      <c r="DTS20" s="21"/>
      <c r="DTT20" s="21"/>
      <c r="DTU20" s="21"/>
      <c r="DTV20" s="21"/>
      <c r="DTW20" s="21"/>
      <c r="DTX20" s="21"/>
      <c r="DTY20" s="21"/>
      <c r="DTZ20" s="21"/>
      <c r="DUA20" s="21"/>
      <c r="DUB20" s="21"/>
      <c r="DUC20" s="21"/>
      <c r="DUD20" s="21"/>
      <c r="DUE20" s="21"/>
      <c r="DUF20" s="21"/>
      <c r="DUG20" s="21"/>
      <c r="DUH20" s="21"/>
      <c r="DUI20" s="21"/>
      <c r="DUJ20" s="21"/>
      <c r="DUK20" s="21"/>
      <c r="DUL20" s="21"/>
      <c r="DUM20" s="21"/>
      <c r="DUN20" s="21"/>
      <c r="DUO20" s="21"/>
      <c r="DUP20" s="21"/>
      <c r="DUQ20" s="21"/>
      <c r="DUR20" s="21"/>
      <c r="DUS20" s="21"/>
      <c r="DUT20" s="21"/>
      <c r="DUU20" s="21"/>
      <c r="DUV20" s="21"/>
      <c r="DUW20" s="21"/>
      <c r="DUX20" s="21"/>
      <c r="DUY20" s="21"/>
      <c r="DUZ20" s="21"/>
      <c r="DVA20" s="21"/>
      <c r="DVB20" s="21"/>
      <c r="DVC20" s="21"/>
      <c r="DVD20" s="21"/>
      <c r="DVE20" s="21"/>
      <c r="DVF20" s="21"/>
      <c r="DVG20" s="21"/>
      <c r="DVH20" s="21"/>
      <c r="DVI20" s="21"/>
      <c r="DVJ20" s="21"/>
      <c r="DVK20" s="21"/>
      <c r="DVL20" s="21"/>
      <c r="DVM20" s="21"/>
      <c r="DVN20" s="21"/>
      <c r="DVO20" s="21"/>
      <c r="DVP20" s="21"/>
      <c r="DVQ20" s="21"/>
      <c r="DVR20" s="21"/>
      <c r="DVS20" s="21"/>
      <c r="DVT20" s="21"/>
      <c r="DVU20" s="21"/>
      <c r="DVV20" s="21"/>
      <c r="DVW20" s="21"/>
      <c r="DVX20" s="21"/>
      <c r="DVY20" s="21"/>
      <c r="DVZ20" s="21"/>
      <c r="DWA20" s="21"/>
      <c r="DWB20" s="21"/>
      <c r="DWC20" s="21"/>
      <c r="DWD20" s="21"/>
      <c r="DWE20" s="21"/>
      <c r="DWF20" s="21"/>
      <c r="DWG20" s="21"/>
      <c r="DWH20" s="21"/>
      <c r="DWI20" s="21"/>
      <c r="DWJ20" s="21"/>
      <c r="DWK20" s="21"/>
      <c r="DWL20" s="21"/>
      <c r="DWM20" s="21"/>
      <c r="DWN20" s="21"/>
      <c r="DWO20" s="21"/>
      <c r="DWP20" s="21"/>
      <c r="DWQ20" s="21"/>
      <c r="DWR20" s="21"/>
      <c r="DWS20" s="21"/>
      <c r="DWT20" s="21"/>
      <c r="DWU20" s="21"/>
      <c r="DWV20" s="21"/>
      <c r="DWW20" s="21"/>
      <c r="DWX20" s="21"/>
      <c r="DWY20" s="21"/>
      <c r="DWZ20" s="21"/>
      <c r="DXA20" s="21"/>
      <c r="DXB20" s="21"/>
      <c r="DXC20" s="21"/>
      <c r="DXD20" s="21"/>
      <c r="DXE20" s="21"/>
      <c r="DXF20" s="21"/>
      <c r="DXG20" s="21"/>
      <c r="DXH20" s="21"/>
      <c r="DXI20" s="21"/>
      <c r="DXJ20" s="21"/>
      <c r="DXK20" s="21"/>
      <c r="DXL20" s="21"/>
      <c r="DXM20" s="21"/>
      <c r="DXN20" s="21"/>
      <c r="DXO20" s="21"/>
      <c r="DXP20" s="21"/>
      <c r="DXQ20" s="21"/>
      <c r="DXR20" s="21"/>
      <c r="DXS20" s="21"/>
      <c r="DXT20" s="21"/>
      <c r="DXU20" s="21"/>
      <c r="DXV20" s="21"/>
      <c r="DXW20" s="21"/>
      <c r="DXX20" s="21"/>
      <c r="DXY20" s="21"/>
      <c r="DXZ20" s="21"/>
      <c r="DYA20" s="21"/>
      <c r="DYB20" s="21"/>
      <c r="DYC20" s="21"/>
      <c r="DYD20" s="21"/>
      <c r="DYE20" s="21"/>
      <c r="DYF20" s="21"/>
      <c r="DYG20" s="21"/>
      <c r="DYH20" s="21"/>
      <c r="DYI20" s="21"/>
      <c r="DYJ20" s="21"/>
      <c r="DYK20" s="21"/>
      <c r="DYL20" s="21"/>
      <c r="DYM20" s="21"/>
      <c r="DYN20" s="21"/>
      <c r="DYO20" s="21"/>
      <c r="DYP20" s="21"/>
      <c r="DYQ20" s="21"/>
      <c r="DYR20" s="21"/>
      <c r="DYS20" s="21"/>
      <c r="DYT20" s="21"/>
      <c r="DYU20" s="21"/>
      <c r="DYV20" s="21"/>
      <c r="DYW20" s="21"/>
      <c r="DYX20" s="21"/>
      <c r="DYY20" s="21"/>
      <c r="DYZ20" s="21"/>
      <c r="DZA20" s="21"/>
      <c r="DZB20" s="21"/>
      <c r="DZC20" s="21"/>
      <c r="DZD20" s="21"/>
      <c r="DZE20" s="21"/>
      <c r="DZF20" s="21"/>
      <c r="DZG20" s="21"/>
      <c r="DZH20" s="21"/>
      <c r="DZI20" s="21"/>
      <c r="DZJ20" s="21"/>
      <c r="DZK20" s="21"/>
      <c r="DZL20" s="21"/>
      <c r="DZM20" s="21"/>
      <c r="DZN20" s="21"/>
      <c r="DZO20" s="21"/>
      <c r="DZP20" s="21"/>
      <c r="DZQ20" s="21"/>
      <c r="DZR20" s="21"/>
      <c r="DZS20" s="21"/>
      <c r="DZT20" s="21"/>
      <c r="DZU20" s="21"/>
      <c r="DZV20" s="21"/>
      <c r="DZW20" s="21"/>
      <c r="DZX20" s="21"/>
      <c r="DZY20" s="21"/>
      <c r="DZZ20" s="21"/>
      <c r="EAA20" s="21"/>
      <c r="EAB20" s="21"/>
      <c r="EAC20" s="21"/>
      <c r="EAD20" s="21"/>
      <c r="EAE20" s="21"/>
      <c r="EAF20" s="21"/>
      <c r="EAG20" s="21"/>
      <c r="EAH20" s="21"/>
      <c r="EAI20" s="21"/>
      <c r="EAJ20" s="21"/>
      <c r="EAK20" s="21"/>
      <c r="EAL20" s="21"/>
      <c r="EAM20" s="21"/>
      <c r="EAN20" s="21"/>
      <c r="EAO20" s="21"/>
      <c r="EAP20" s="21"/>
      <c r="EAQ20" s="21"/>
      <c r="EAR20" s="21"/>
      <c r="EAS20" s="21"/>
      <c r="EAT20" s="21"/>
      <c r="EAU20" s="21"/>
      <c r="EAV20" s="21"/>
      <c r="EAW20" s="21"/>
      <c r="EAX20" s="21"/>
      <c r="EAY20" s="21"/>
      <c r="EAZ20" s="21"/>
      <c r="EBA20" s="21"/>
      <c r="EBB20" s="21"/>
      <c r="EBC20" s="21"/>
      <c r="EBD20" s="21"/>
      <c r="EBE20" s="21"/>
      <c r="EBF20" s="21"/>
      <c r="EBG20" s="21"/>
      <c r="EBH20" s="21"/>
      <c r="EBI20" s="21"/>
      <c r="EBJ20" s="21"/>
      <c r="EBK20" s="21"/>
      <c r="EBL20" s="21"/>
      <c r="EBM20" s="21"/>
      <c r="EBN20" s="21"/>
      <c r="EBO20" s="21"/>
      <c r="EBP20" s="21"/>
      <c r="EBQ20" s="21"/>
      <c r="EBR20" s="21"/>
      <c r="EBS20" s="21"/>
      <c r="EBT20" s="21"/>
      <c r="EBU20" s="21"/>
      <c r="EBV20" s="21"/>
      <c r="EBW20" s="21"/>
      <c r="EBX20" s="21"/>
      <c r="EBY20" s="21"/>
      <c r="EBZ20" s="21"/>
      <c r="ECA20" s="21"/>
      <c r="ECB20" s="21"/>
      <c r="ECC20" s="21"/>
      <c r="ECD20" s="21"/>
      <c r="ECE20" s="21"/>
      <c r="ECF20" s="21"/>
      <c r="ECG20" s="21"/>
      <c r="ECH20" s="21"/>
      <c r="ECI20" s="21"/>
      <c r="ECJ20" s="21"/>
      <c r="ECK20" s="21"/>
      <c r="ECL20" s="21"/>
      <c r="ECM20" s="21"/>
      <c r="ECN20" s="21"/>
      <c r="ECO20" s="21"/>
      <c r="ECP20" s="21"/>
      <c r="ECQ20" s="21"/>
      <c r="ECR20" s="21"/>
      <c r="ECS20" s="21"/>
      <c r="ECT20" s="21"/>
      <c r="ECU20" s="21"/>
      <c r="ECV20" s="21"/>
      <c r="ECW20" s="21"/>
      <c r="ECX20" s="21"/>
      <c r="ECY20" s="21"/>
      <c r="ECZ20" s="21"/>
      <c r="EDA20" s="21"/>
      <c r="EDB20" s="21"/>
      <c r="EDC20" s="21"/>
      <c r="EDD20" s="21"/>
      <c r="EDE20" s="21"/>
      <c r="EDF20" s="21"/>
      <c r="EDG20" s="21"/>
      <c r="EDH20" s="21"/>
      <c r="EDI20" s="21"/>
      <c r="EDJ20" s="21"/>
      <c r="EDK20" s="21"/>
      <c r="EDL20" s="21"/>
      <c r="EDM20" s="21"/>
      <c r="EDN20" s="21"/>
      <c r="EDO20" s="21"/>
      <c r="EDP20" s="21"/>
      <c r="EDQ20" s="21"/>
      <c r="EDR20" s="21"/>
      <c r="EDS20" s="21"/>
      <c r="EDT20" s="21"/>
      <c r="EDU20" s="21"/>
      <c r="EDV20" s="21"/>
      <c r="EDW20" s="21"/>
      <c r="EDX20" s="21"/>
      <c r="EDY20" s="21"/>
      <c r="EDZ20" s="21"/>
      <c r="EEA20" s="21"/>
      <c r="EEB20" s="21"/>
      <c r="EEC20" s="21"/>
      <c r="EED20" s="21"/>
      <c r="EEE20" s="21"/>
      <c r="EEF20" s="21"/>
      <c r="EEG20" s="21"/>
      <c r="EEH20" s="21"/>
      <c r="EEI20" s="21"/>
      <c r="EEJ20" s="21"/>
      <c r="EEK20" s="21"/>
      <c r="EEL20" s="21"/>
      <c r="EEM20" s="21"/>
      <c r="EEN20" s="21"/>
      <c r="EEO20" s="21"/>
      <c r="EEP20" s="21"/>
      <c r="EEQ20" s="21"/>
      <c r="EER20" s="21"/>
      <c r="EES20" s="21"/>
      <c r="EET20" s="21"/>
      <c r="EEU20" s="21"/>
      <c r="EEV20" s="21"/>
      <c r="EEW20" s="21"/>
      <c r="EEX20" s="21"/>
      <c r="EEY20" s="21"/>
      <c r="EEZ20" s="21"/>
      <c r="EFA20" s="21"/>
      <c r="EFB20" s="21"/>
      <c r="EFC20" s="21"/>
      <c r="EFD20" s="21"/>
      <c r="EFE20" s="21"/>
      <c r="EFF20" s="21"/>
      <c r="EFG20" s="21"/>
      <c r="EFH20" s="21"/>
      <c r="EFI20" s="21"/>
      <c r="EFJ20" s="21"/>
      <c r="EFK20" s="21"/>
      <c r="EFL20" s="21"/>
      <c r="EFM20" s="21"/>
      <c r="EFN20" s="21"/>
      <c r="EFO20" s="21"/>
      <c r="EFP20" s="21"/>
      <c r="EFQ20" s="21"/>
      <c r="EFR20" s="21"/>
      <c r="EFS20" s="21"/>
      <c r="EFT20" s="21"/>
      <c r="EFU20" s="21"/>
      <c r="EFV20" s="21"/>
      <c r="EFW20" s="21"/>
      <c r="EFX20" s="21"/>
      <c r="EFY20" s="21"/>
      <c r="EFZ20" s="21"/>
      <c r="EGA20" s="21"/>
      <c r="EGB20" s="21"/>
      <c r="EGC20" s="21"/>
      <c r="EGD20" s="21"/>
      <c r="EGE20" s="21"/>
      <c r="EGF20" s="21"/>
      <c r="EGG20" s="21"/>
      <c r="EGH20" s="21"/>
      <c r="EGI20" s="21"/>
      <c r="EGJ20" s="21"/>
      <c r="EGK20" s="21"/>
      <c r="EGL20" s="21"/>
      <c r="EGM20" s="21"/>
      <c r="EGN20" s="21"/>
      <c r="EGO20" s="21"/>
      <c r="EGP20" s="21"/>
      <c r="EGQ20" s="21"/>
      <c r="EGR20" s="21"/>
      <c r="EGS20" s="21"/>
      <c r="EGT20" s="21"/>
      <c r="EGU20" s="21"/>
      <c r="EGV20" s="21"/>
      <c r="EGW20" s="21"/>
      <c r="EGX20" s="21"/>
      <c r="EGY20" s="21"/>
      <c r="EGZ20" s="21"/>
      <c r="EHA20" s="21"/>
      <c r="EHB20" s="21"/>
      <c r="EHC20" s="21"/>
      <c r="EHD20" s="21"/>
      <c r="EHE20" s="21"/>
      <c r="EHF20" s="21"/>
      <c r="EHG20" s="21"/>
      <c r="EHH20" s="21"/>
      <c r="EHI20" s="21"/>
      <c r="EHJ20" s="21"/>
      <c r="EHK20" s="21"/>
      <c r="EHL20" s="21"/>
      <c r="EHM20" s="21"/>
      <c r="EHN20" s="21"/>
      <c r="EHO20" s="21"/>
      <c r="EHP20" s="21"/>
      <c r="EHQ20" s="21"/>
      <c r="EHR20" s="21"/>
      <c r="EHS20" s="21"/>
      <c r="EHT20" s="21"/>
      <c r="EHU20" s="21"/>
      <c r="EHV20" s="21"/>
      <c r="EHW20" s="21"/>
      <c r="EHX20" s="21"/>
      <c r="EHY20" s="21"/>
      <c r="EHZ20" s="21"/>
      <c r="EIA20" s="21"/>
      <c r="EIB20" s="21"/>
      <c r="EIC20" s="21"/>
      <c r="EID20" s="21"/>
      <c r="EIE20" s="21"/>
      <c r="EIF20" s="21"/>
      <c r="EIG20" s="21"/>
      <c r="EIH20" s="21"/>
      <c r="EII20" s="21"/>
      <c r="EIJ20" s="21"/>
      <c r="EIK20" s="21"/>
      <c r="EIL20" s="21"/>
      <c r="EIM20" s="21"/>
      <c r="EIN20" s="21"/>
      <c r="EIO20" s="21"/>
      <c r="EIP20" s="21"/>
      <c r="EIQ20" s="21"/>
      <c r="EIR20" s="21"/>
      <c r="EIS20" s="21"/>
      <c r="EIT20" s="21"/>
      <c r="EIU20" s="21"/>
      <c r="EIV20" s="21"/>
      <c r="EIW20" s="21"/>
      <c r="EIX20" s="21"/>
      <c r="EIY20" s="21"/>
      <c r="EIZ20" s="21"/>
      <c r="EJA20" s="21"/>
      <c r="EJB20" s="21"/>
      <c r="EJC20" s="21"/>
      <c r="EJD20" s="21"/>
      <c r="EJE20" s="21"/>
      <c r="EJF20" s="21"/>
      <c r="EJG20" s="21"/>
      <c r="EJH20" s="21"/>
      <c r="EJI20" s="21"/>
      <c r="EJJ20" s="21"/>
      <c r="EJK20" s="21"/>
      <c r="EJL20" s="21"/>
      <c r="EJM20" s="21"/>
      <c r="EJN20" s="21"/>
      <c r="EJO20" s="21"/>
      <c r="EJP20" s="21"/>
      <c r="EJQ20" s="21"/>
      <c r="EJR20" s="21"/>
      <c r="EJS20" s="21"/>
      <c r="EJT20" s="21"/>
      <c r="EJU20" s="21"/>
      <c r="EJV20" s="21"/>
      <c r="EJW20" s="21"/>
      <c r="EJX20" s="21"/>
      <c r="EJY20" s="21"/>
      <c r="EJZ20" s="21"/>
      <c r="EKA20" s="21"/>
      <c r="EKB20" s="21"/>
      <c r="EKC20" s="21"/>
      <c r="EKD20" s="21"/>
      <c r="EKE20" s="21"/>
      <c r="EKF20" s="21"/>
      <c r="EKG20" s="21"/>
      <c r="EKH20" s="21"/>
      <c r="EKI20" s="21"/>
      <c r="EKJ20" s="21"/>
      <c r="EKK20" s="21"/>
      <c r="EKL20" s="21"/>
      <c r="EKM20" s="21"/>
      <c r="EKN20" s="21"/>
      <c r="EKO20" s="21"/>
      <c r="EKP20" s="21"/>
      <c r="EKQ20" s="21"/>
      <c r="EKR20" s="21"/>
      <c r="EKS20" s="21"/>
      <c r="EKT20" s="21"/>
      <c r="EKU20" s="21"/>
      <c r="EKV20" s="21"/>
      <c r="EKW20" s="21"/>
      <c r="EKX20" s="21"/>
      <c r="EKY20" s="21"/>
      <c r="EKZ20" s="21"/>
      <c r="ELA20" s="21"/>
      <c r="ELB20" s="21"/>
      <c r="ELC20" s="21"/>
      <c r="ELD20" s="21"/>
      <c r="ELE20" s="21"/>
      <c r="ELF20" s="21"/>
      <c r="ELG20" s="21"/>
      <c r="ELH20" s="21"/>
      <c r="ELI20" s="21"/>
      <c r="ELJ20" s="21"/>
      <c r="ELK20" s="21"/>
      <c r="ELL20" s="21"/>
      <c r="ELM20" s="21"/>
      <c r="ELN20" s="21"/>
      <c r="ELO20" s="21"/>
      <c r="ELP20" s="21"/>
      <c r="ELQ20" s="21"/>
      <c r="ELR20" s="21"/>
      <c r="ELS20" s="21"/>
      <c r="ELT20" s="21"/>
      <c r="ELU20" s="21"/>
      <c r="ELV20" s="21"/>
      <c r="ELW20" s="21"/>
      <c r="ELX20" s="21"/>
      <c r="ELY20" s="21"/>
      <c r="ELZ20" s="21"/>
      <c r="EMA20" s="21"/>
      <c r="EMB20" s="21"/>
      <c r="EMC20" s="21"/>
      <c r="EMD20" s="21"/>
      <c r="EME20" s="21"/>
      <c r="EMF20" s="21"/>
      <c r="EMG20" s="21"/>
      <c r="EMH20" s="21"/>
      <c r="EMI20" s="21"/>
      <c r="EMJ20" s="21"/>
      <c r="EMK20" s="21"/>
      <c r="EML20" s="21"/>
      <c r="EMM20" s="21"/>
      <c r="EMN20" s="21"/>
      <c r="EMO20" s="21"/>
      <c r="EMP20" s="21"/>
      <c r="EMQ20" s="21"/>
      <c r="EMR20" s="21"/>
      <c r="EMS20" s="21"/>
      <c r="EMT20" s="21"/>
      <c r="EMU20" s="21"/>
      <c r="EMV20" s="21"/>
      <c r="EMW20" s="21"/>
      <c r="EMX20" s="21"/>
      <c r="EMY20" s="21"/>
      <c r="EMZ20" s="21"/>
      <c r="ENA20" s="21"/>
      <c r="ENB20" s="21"/>
      <c r="ENC20" s="21"/>
      <c r="END20" s="21"/>
      <c r="ENE20" s="21"/>
      <c r="ENF20" s="21"/>
      <c r="ENG20" s="21"/>
      <c r="ENH20" s="21"/>
      <c r="ENI20" s="21"/>
      <c r="ENJ20" s="21"/>
      <c r="ENK20" s="21"/>
      <c r="ENL20" s="21"/>
      <c r="ENM20" s="21"/>
      <c r="ENN20" s="21"/>
      <c r="ENO20" s="21"/>
      <c r="ENP20" s="21"/>
      <c r="ENQ20" s="21"/>
      <c r="ENR20" s="21"/>
      <c r="ENS20" s="21"/>
      <c r="ENT20" s="21"/>
      <c r="ENU20" s="21"/>
      <c r="ENV20" s="21"/>
      <c r="ENW20" s="21"/>
      <c r="ENX20" s="21"/>
      <c r="ENY20" s="21"/>
      <c r="ENZ20" s="21"/>
      <c r="EOA20" s="21"/>
      <c r="EOB20" s="21"/>
      <c r="EOC20" s="21"/>
      <c r="EOD20" s="21"/>
      <c r="EOE20" s="21"/>
      <c r="EOF20" s="21"/>
      <c r="EOG20" s="21"/>
      <c r="EOH20" s="21"/>
      <c r="EOI20" s="21"/>
      <c r="EOJ20" s="21"/>
      <c r="EOK20" s="21"/>
      <c r="EOL20" s="21"/>
      <c r="EOM20" s="21"/>
      <c r="EON20" s="21"/>
      <c r="EOO20" s="21"/>
      <c r="EOP20" s="21"/>
      <c r="EOQ20" s="21"/>
      <c r="EOR20" s="21"/>
      <c r="EOS20" s="21"/>
      <c r="EOT20" s="21"/>
      <c r="EOU20" s="21"/>
      <c r="EOV20" s="21"/>
      <c r="EOW20" s="21"/>
      <c r="EOX20" s="21"/>
      <c r="EOY20" s="21"/>
      <c r="EOZ20" s="21"/>
      <c r="EPA20" s="21"/>
      <c r="EPB20" s="21"/>
      <c r="EPC20" s="21"/>
      <c r="EPD20" s="21"/>
      <c r="EPE20" s="21"/>
      <c r="EPF20" s="21"/>
      <c r="EPG20" s="21"/>
      <c r="EPH20" s="21"/>
      <c r="EPI20" s="21"/>
      <c r="EPJ20" s="21"/>
      <c r="EPK20" s="21"/>
      <c r="EPL20" s="21"/>
      <c r="EPM20" s="21"/>
      <c r="EPN20" s="21"/>
      <c r="EPO20" s="21"/>
      <c r="EPP20" s="21"/>
      <c r="EPQ20" s="21"/>
      <c r="EPR20" s="21"/>
      <c r="EPS20" s="21"/>
      <c r="EPT20" s="21"/>
      <c r="EPU20" s="21"/>
      <c r="EPV20" s="21"/>
      <c r="EPW20" s="21"/>
      <c r="EPX20" s="21"/>
      <c r="EPY20" s="21"/>
      <c r="EPZ20" s="21"/>
      <c r="EQA20" s="21"/>
      <c r="EQB20" s="21"/>
      <c r="EQC20" s="21"/>
      <c r="EQD20" s="21"/>
      <c r="EQE20" s="21"/>
      <c r="EQF20" s="21"/>
      <c r="EQG20" s="21"/>
      <c r="EQH20" s="21"/>
      <c r="EQI20" s="21"/>
      <c r="EQJ20" s="21"/>
      <c r="EQK20" s="21"/>
      <c r="EQL20" s="21"/>
      <c r="EQM20" s="21"/>
      <c r="EQN20" s="21"/>
      <c r="EQO20" s="21"/>
      <c r="EQP20" s="21"/>
      <c r="EQQ20" s="21"/>
      <c r="EQR20" s="21"/>
      <c r="EQS20" s="21"/>
      <c r="EQT20" s="21"/>
      <c r="EQU20" s="21"/>
      <c r="EQV20" s="21"/>
      <c r="EQW20" s="21"/>
      <c r="EQX20" s="21"/>
      <c r="EQY20" s="21"/>
      <c r="EQZ20" s="21"/>
      <c r="ERA20" s="21"/>
      <c r="ERB20" s="21"/>
      <c r="ERC20" s="21"/>
      <c r="ERD20" s="21"/>
      <c r="ERE20" s="21"/>
      <c r="ERF20" s="21"/>
      <c r="ERG20" s="21"/>
      <c r="ERH20" s="21"/>
      <c r="ERI20" s="21"/>
      <c r="ERJ20" s="21"/>
      <c r="ERK20" s="21"/>
      <c r="ERL20" s="21"/>
      <c r="ERM20" s="21"/>
      <c r="ERN20" s="21"/>
      <c r="ERO20" s="21"/>
      <c r="ERP20" s="21"/>
      <c r="ERQ20" s="21"/>
      <c r="ERR20" s="21"/>
      <c r="ERS20" s="21"/>
      <c r="ERT20" s="21"/>
      <c r="ERU20" s="21"/>
      <c r="ERV20" s="21"/>
      <c r="ERW20" s="21"/>
      <c r="ERX20" s="21"/>
      <c r="ERY20" s="21"/>
      <c r="ERZ20" s="21"/>
      <c r="ESA20" s="21"/>
      <c r="ESB20" s="21"/>
      <c r="ESC20" s="21"/>
      <c r="ESD20" s="21"/>
      <c r="ESE20" s="21"/>
      <c r="ESF20" s="21"/>
      <c r="ESG20" s="21"/>
      <c r="ESH20" s="21"/>
      <c r="ESI20" s="21"/>
      <c r="ESJ20" s="21"/>
      <c r="ESK20" s="21"/>
      <c r="ESL20" s="21"/>
      <c r="ESM20" s="21"/>
      <c r="ESN20" s="21"/>
      <c r="ESO20" s="21"/>
      <c r="ESP20" s="21"/>
      <c r="ESQ20" s="21"/>
      <c r="ESR20" s="21"/>
      <c r="ESS20" s="21"/>
      <c r="EST20" s="21"/>
      <c r="ESU20" s="21"/>
      <c r="ESV20" s="21"/>
      <c r="ESW20" s="21"/>
      <c r="ESX20" s="21"/>
      <c r="ESY20" s="21"/>
      <c r="ESZ20" s="21"/>
      <c r="ETA20" s="21"/>
      <c r="ETB20" s="21"/>
      <c r="ETC20" s="21"/>
      <c r="ETD20" s="21"/>
      <c r="ETE20" s="21"/>
      <c r="ETF20" s="21"/>
      <c r="ETG20" s="21"/>
      <c r="ETH20" s="21"/>
      <c r="ETI20" s="21"/>
      <c r="ETJ20" s="21"/>
      <c r="ETK20" s="21"/>
      <c r="ETL20" s="21"/>
      <c r="ETM20" s="21"/>
      <c r="ETN20" s="21"/>
      <c r="ETO20" s="21"/>
      <c r="ETP20" s="21"/>
      <c r="ETQ20" s="21"/>
      <c r="ETR20" s="21"/>
      <c r="ETS20" s="21"/>
      <c r="ETT20" s="21"/>
      <c r="ETU20" s="21"/>
      <c r="ETV20" s="21"/>
      <c r="ETW20" s="21"/>
      <c r="ETX20" s="21"/>
      <c r="ETY20" s="21"/>
      <c r="ETZ20" s="21"/>
      <c r="EUA20" s="21"/>
      <c r="EUB20" s="21"/>
      <c r="EUC20" s="21"/>
      <c r="EUD20" s="21"/>
      <c r="EUE20" s="21"/>
      <c r="EUF20" s="21"/>
      <c r="EUG20" s="21"/>
      <c r="EUH20" s="21"/>
      <c r="EUI20" s="21"/>
      <c r="EUJ20" s="21"/>
      <c r="EUK20" s="21"/>
      <c r="EUL20" s="21"/>
      <c r="EUM20" s="21"/>
      <c r="EUN20" s="21"/>
      <c r="EUO20" s="21"/>
      <c r="EUP20" s="21"/>
      <c r="EUQ20" s="21"/>
      <c r="EUR20" s="21"/>
      <c r="EUS20" s="21"/>
      <c r="EUT20" s="21"/>
      <c r="EUU20" s="21"/>
      <c r="EUV20" s="21"/>
      <c r="EUW20" s="21"/>
      <c r="EUX20" s="21"/>
      <c r="EUY20" s="21"/>
      <c r="EUZ20" s="21"/>
      <c r="EVA20" s="21"/>
      <c r="EVB20" s="21"/>
      <c r="EVC20" s="21"/>
      <c r="EVD20" s="21"/>
      <c r="EVE20" s="21"/>
      <c r="EVF20" s="21"/>
      <c r="EVG20" s="21"/>
      <c r="EVH20" s="21"/>
      <c r="EVI20" s="21"/>
      <c r="EVJ20" s="21"/>
      <c r="EVK20" s="21"/>
      <c r="EVL20" s="21"/>
      <c r="EVM20" s="21"/>
      <c r="EVN20" s="21"/>
      <c r="EVO20" s="21"/>
      <c r="EVP20" s="21"/>
      <c r="EVQ20" s="21"/>
      <c r="EVR20" s="21"/>
      <c r="EVS20" s="21"/>
      <c r="EVT20" s="21"/>
      <c r="EVU20" s="21"/>
      <c r="EVV20" s="21"/>
      <c r="EVW20" s="21"/>
      <c r="EVX20" s="21"/>
      <c r="EVY20" s="21"/>
      <c r="EVZ20" s="21"/>
      <c r="EWA20" s="21"/>
      <c r="EWB20" s="21"/>
      <c r="EWC20" s="21"/>
      <c r="EWD20" s="21"/>
      <c r="EWE20" s="21"/>
      <c r="EWF20" s="21"/>
      <c r="EWG20" s="21"/>
      <c r="EWH20" s="21"/>
      <c r="EWI20" s="21"/>
      <c r="EWJ20" s="21"/>
      <c r="EWK20" s="21"/>
      <c r="EWL20" s="21"/>
      <c r="EWM20" s="21"/>
      <c r="EWN20" s="21"/>
      <c r="EWO20" s="21"/>
      <c r="EWP20" s="21"/>
      <c r="EWQ20" s="21"/>
      <c r="EWR20" s="21"/>
      <c r="EWS20" s="21"/>
      <c r="EWT20" s="21"/>
      <c r="EWU20" s="21"/>
      <c r="EWV20" s="21"/>
      <c r="EWW20" s="21"/>
      <c r="EWX20" s="21"/>
      <c r="EWY20" s="21"/>
      <c r="EWZ20" s="21"/>
      <c r="EXA20" s="21"/>
      <c r="EXB20" s="21"/>
      <c r="EXC20" s="21"/>
      <c r="EXD20" s="21"/>
      <c r="EXE20" s="21"/>
      <c r="EXF20" s="21"/>
      <c r="EXG20" s="21"/>
      <c r="EXH20" s="21"/>
      <c r="EXI20" s="21"/>
      <c r="EXJ20" s="21"/>
      <c r="EXK20" s="21"/>
      <c r="EXL20" s="21"/>
      <c r="EXM20" s="21"/>
      <c r="EXN20" s="21"/>
      <c r="EXO20" s="21"/>
      <c r="EXP20" s="21"/>
      <c r="EXQ20" s="21"/>
      <c r="EXR20" s="21"/>
      <c r="EXS20" s="21"/>
      <c r="EXT20" s="21"/>
      <c r="EXU20" s="21"/>
      <c r="EXV20" s="21"/>
      <c r="EXW20" s="21"/>
      <c r="EXX20" s="21"/>
      <c r="EXY20" s="21"/>
      <c r="EXZ20" s="21"/>
      <c r="EYA20" s="21"/>
      <c r="EYB20" s="21"/>
      <c r="EYC20" s="21"/>
      <c r="EYD20" s="21"/>
      <c r="EYE20" s="21"/>
      <c r="EYF20" s="21"/>
      <c r="EYG20" s="21"/>
      <c r="EYH20" s="21"/>
      <c r="EYI20" s="21"/>
      <c r="EYJ20" s="21"/>
      <c r="EYK20" s="21"/>
      <c r="EYL20" s="21"/>
      <c r="EYM20" s="21"/>
      <c r="EYN20" s="21"/>
      <c r="EYO20" s="21"/>
      <c r="EYP20" s="21"/>
      <c r="EYQ20" s="21"/>
      <c r="EYR20" s="21"/>
      <c r="EYS20" s="21"/>
      <c r="EYT20" s="21"/>
      <c r="EYU20" s="21"/>
      <c r="EYV20" s="21"/>
      <c r="EYW20" s="21"/>
      <c r="EYX20" s="21"/>
      <c r="EYY20" s="21"/>
      <c r="EYZ20" s="21"/>
      <c r="EZA20" s="21"/>
      <c r="EZB20" s="21"/>
      <c r="EZC20" s="21"/>
      <c r="EZD20" s="21"/>
      <c r="EZE20" s="21"/>
      <c r="EZF20" s="21"/>
      <c r="EZG20" s="21"/>
      <c r="EZH20" s="21"/>
      <c r="EZI20" s="21"/>
      <c r="EZJ20" s="21"/>
      <c r="EZK20" s="21"/>
      <c r="EZL20" s="21"/>
      <c r="EZM20" s="21"/>
      <c r="EZN20" s="21"/>
      <c r="EZO20" s="21"/>
      <c r="EZP20" s="21"/>
      <c r="EZQ20" s="21"/>
      <c r="EZR20" s="21"/>
      <c r="EZS20" s="21"/>
      <c r="EZT20" s="21"/>
      <c r="EZU20" s="21"/>
      <c r="EZV20" s="21"/>
      <c r="EZW20" s="21"/>
      <c r="EZX20" s="21"/>
      <c r="EZY20" s="21"/>
      <c r="EZZ20" s="21"/>
      <c r="FAA20" s="21"/>
      <c r="FAB20" s="21"/>
      <c r="FAC20" s="21"/>
      <c r="FAD20" s="21"/>
      <c r="FAE20" s="21"/>
      <c r="FAF20" s="21"/>
      <c r="FAG20" s="21"/>
      <c r="FAH20" s="21"/>
      <c r="FAI20" s="21"/>
      <c r="FAJ20" s="21"/>
      <c r="FAK20" s="21"/>
      <c r="FAL20" s="21"/>
      <c r="FAM20" s="21"/>
      <c r="FAN20" s="21"/>
      <c r="FAO20" s="21"/>
      <c r="FAP20" s="21"/>
      <c r="FAQ20" s="21"/>
      <c r="FAR20" s="21"/>
      <c r="FAS20" s="21"/>
      <c r="FAT20" s="21"/>
      <c r="FAU20" s="21"/>
      <c r="FAV20" s="21"/>
      <c r="FAW20" s="21"/>
      <c r="FAX20" s="21"/>
      <c r="FAY20" s="21"/>
      <c r="FAZ20" s="21"/>
      <c r="FBA20" s="21"/>
      <c r="FBB20" s="21"/>
      <c r="FBC20" s="21"/>
      <c r="FBD20" s="21"/>
      <c r="FBE20" s="21"/>
      <c r="FBF20" s="21"/>
      <c r="FBG20" s="21"/>
      <c r="FBH20" s="21"/>
      <c r="FBI20" s="21"/>
      <c r="FBJ20" s="21"/>
      <c r="FBK20" s="21"/>
      <c r="FBL20" s="21"/>
      <c r="FBM20" s="21"/>
      <c r="FBN20" s="21"/>
      <c r="FBO20" s="21"/>
      <c r="FBP20" s="21"/>
      <c r="FBQ20" s="21"/>
      <c r="FBR20" s="21"/>
      <c r="FBS20" s="21"/>
      <c r="FBT20" s="21"/>
      <c r="FBU20" s="21"/>
      <c r="FBV20" s="21"/>
      <c r="FBW20" s="21"/>
      <c r="FBX20" s="21"/>
      <c r="FBY20" s="21"/>
      <c r="FBZ20" s="21"/>
      <c r="FCA20" s="21"/>
      <c r="FCB20" s="21"/>
      <c r="FCC20" s="21"/>
      <c r="FCD20" s="21"/>
      <c r="FCE20" s="21"/>
      <c r="FCF20" s="21"/>
      <c r="FCG20" s="21"/>
      <c r="FCH20" s="21"/>
      <c r="FCI20" s="21"/>
      <c r="FCJ20" s="21"/>
      <c r="FCK20" s="21"/>
      <c r="FCL20" s="21"/>
      <c r="FCM20" s="21"/>
      <c r="FCN20" s="21"/>
      <c r="FCO20" s="21"/>
      <c r="FCP20" s="21"/>
      <c r="FCQ20" s="21"/>
      <c r="FCR20" s="21"/>
      <c r="FCS20" s="21"/>
      <c r="FCT20" s="21"/>
      <c r="FCU20" s="21"/>
      <c r="FCV20" s="21"/>
      <c r="FCW20" s="21"/>
      <c r="FCX20" s="21"/>
      <c r="FCY20" s="21"/>
      <c r="FCZ20" s="21"/>
      <c r="FDA20" s="21"/>
      <c r="FDB20" s="21"/>
      <c r="FDC20" s="21"/>
      <c r="FDD20" s="21"/>
      <c r="FDE20" s="21"/>
      <c r="FDF20" s="21"/>
      <c r="FDG20" s="21"/>
      <c r="FDH20" s="21"/>
      <c r="FDI20" s="21"/>
      <c r="FDJ20" s="21"/>
      <c r="FDK20" s="21"/>
      <c r="FDL20" s="21"/>
      <c r="FDM20" s="21"/>
      <c r="FDN20" s="21"/>
      <c r="FDO20" s="21"/>
      <c r="FDP20" s="21"/>
      <c r="FDQ20" s="21"/>
      <c r="FDR20" s="21"/>
      <c r="FDS20" s="21"/>
      <c r="FDT20" s="21"/>
      <c r="FDU20" s="21"/>
      <c r="FDV20" s="21"/>
      <c r="FDW20" s="21"/>
      <c r="FDX20" s="21"/>
      <c r="FDY20" s="21"/>
      <c r="FDZ20" s="21"/>
      <c r="FEA20" s="21"/>
      <c r="FEB20" s="21"/>
      <c r="FEC20" s="21"/>
      <c r="FED20" s="21"/>
      <c r="FEE20" s="21"/>
      <c r="FEF20" s="21"/>
      <c r="FEG20" s="21"/>
      <c r="FEH20" s="21"/>
      <c r="FEI20" s="21"/>
      <c r="FEJ20" s="21"/>
      <c r="FEK20" s="21"/>
      <c r="FEL20" s="21"/>
      <c r="FEM20" s="21"/>
      <c r="FEN20" s="21"/>
      <c r="FEO20" s="21"/>
      <c r="FEP20" s="21"/>
      <c r="FEQ20" s="21"/>
      <c r="FER20" s="21"/>
      <c r="FES20" s="21"/>
      <c r="FET20" s="21"/>
      <c r="FEU20" s="21"/>
      <c r="FEV20" s="21"/>
      <c r="FEW20" s="21"/>
      <c r="FEX20" s="21"/>
      <c r="FEY20" s="21"/>
      <c r="FEZ20" s="21"/>
      <c r="FFA20" s="21"/>
      <c r="FFB20" s="21"/>
      <c r="FFC20" s="21"/>
      <c r="FFD20" s="21"/>
      <c r="FFE20" s="21"/>
      <c r="FFF20" s="21"/>
      <c r="FFG20" s="21"/>
      <c r="FFH20" s="21"/>
      <c r="FFI20" s="21"/>
      <c r="FFJ20" s="21"/>
      <c r="FFK20" s="21"/>
      <c r="FFL20" s="21"/>
      <c r="FFM20" s="21"/>
      <c r="FFN20" s="21"/>
      <c r="FFO20" s="21"/>
      <c r="FFP20" s="21"/>
      <c r="FFQ20" s="21"/>
      <c r="FFR20" s="21"/>
      <c r="FFS20" s="21"/>
      <c r="FFT20" s="21"/>
      <c r="FFU20" s="21"/>
      <c r="FFV20" s="21"/>
      <c r="FFW20" s="21"/>
      <c r="FFX20" s="21"/>
      <c r="FFY20" s="21"/>
      <c r="FFZ20" s="21"/>
      <c r="FGA20" s="21"/>
      <c r="FGB20" s="21"/>
      <c r="FGC20" s="21"/>
      <c r="FGD20" s="21"/>
      <c r="FGE20" s="21"/>
      <c r="FGF20" s="21"/>
      <c r="FGG20" s="21"/>
      <c r="FGH20" s="21"/>
      <c r="FGI20" s="21"/>
      <c r="FGJ20" s="21"/>
      <c r="FGK20" s="21"/>
      <c r="FGL20" s="21"/>
      <c r="FGM20" s="21"/>
      <c r="FGN20" s="21"/>
      <c r="FGO20" s="21"/>
      <c r="FGP20" s="21"/>
      <c r="FGQ20" s="21"/>
      <c r="FGR20" s="21"/>
      <c r="FGS20" s="21"/>
      <c r="FGT20" s="21"/>
      <c r="FGU20" s="21"/>
      <c r="FGV20" s="21"/>
      <c r="FGW20" s="21"/>
      <c r="FGX20" s="21"/>
      <c r="FGY20" s="21"/>
      <c r="FGZ20" s="21"/>
      <c r="FHA20" s="21"/>
      <c r="FHB20" s="21"/>
      <c r="FHC20" s="21"/>
      <c r="FHD20" s="21"/>
      <c r="FHE20" s="21"/>
      <c r="FHF20" s="21"/>
      <c r="FHG20" s="21"/>
      <c r="FHH20" s="21"/>
      <c r="FHI20" s="21"/>
      <c r="FHJ20" s="21"/>
      <c r="FHK20" s="21"/>
      <c r="FHL20" s="21"/>
      <c r="FHM20" s="21"/>
      <c r="FHN20" s="21"/>
      <c r="FHO20" s="21"/>
      <c r="FHP20" s="21"/>
      <c r="FHQ20" s="21"/>
      <c r="FHR20" s="21"/>
      <c r="FHS20" s="21"/>
      <c r="FHT20" s="21"/>
      <c r="FHU20" s="21"/>
      <c r="FHV20" s="21"/>
      <c r="FHW20" s="21"/>
      <c r="FHX20" s="21"/>
      <c r="FHY20" s="21"/>
      <c r="FHZ20" s="21"/>
      <c r="FIA20" s="21"/>
      <c r="FIB20" s="21"/>
      <c r="FIC20" s="21"/>
      <c r="FID20" s="21"/>
      <c r="FIE20" s="21"/>
      <c r="FIF20" s="21"/>
      <c r="FIG20" s="21"/>
      <c r="FIH20" s="21"/>
      <c r="FII20" s="21"/>
      <c r="FIJ20" s="21"/>
      <c r="FIK20" s="21"/>
      <c r="FIL20" s="21"/>
      <c r="FIM20" s="21"/>
      <c r="FIN20" s="21"/>
      <c r="FIO20" s="21"/>
      <c r="FIP20" s="21"/>
      <c r="FIQ20" s="21"/>
      <c r="FIR20" s="21"/>
      <c r="FIS20" s="21"/>
      <c r="FIT20" s="21"/>
      <c r="FIU20" s="21"/>
      <c r="FIV20" s="21"/>
      <c r="FIW20" s="21"/>
      <c r="FIX20" s="21"/>
      <c r="FIY20" s="21"/>
      <c r="FIZ20" s="21"/>
      <c r="FJA20" s="21"/>
      <c r="FJB20" s="21"/>
      <c r="FJC20" s="21"/>
      <c r="FJD20" s="21"/>
      <c r="FJE20" s="21"/>
      <c r="FJF20" s="21"/>
      <c r="FJG20" s="21"/>
      <c r="FJH20" s="21"/>
      <c r="FJI20" s="21"/>
      <c r="FJJ20" s="21"/>
      <c r="FJK20" s="21"/>
      <c r="FJL20" s="21"/>
      <c r="FJM20" s="21"/>
      <c r="FJN20" s="21"/>
      <c r="FJO20" s="21"/>
      <c r="FJP20" s="21"/>
      <c r="FJQ20" s="21"/>
      <c r="FJR20" s="21"/>
      <c r="FJS20" s="21"/>
      <c r="FJT20" s="21"/>
      <c r="FJU20" s="21"/>
      <c r="FJV20" s="21"/>
      <c r="FJW20" s="21"/>
      <c r="FJX20" s="21"/>
      <c r="FJY20" s="21"/>
      <c r="FJZ20" s="21"/>
      <c r="FKA20" s="21"/>
      <c r="FKB20" s="21"/>
      <c r="FKC20" s="21"/>
      <c r="FKD20" s="21"/>
      <c r="FKE20" s="21"/>
      <c r="FKF20" s="21"/>
      <c r="FKG20" s="21"/>
      <c r="FKH20" s="21"/>
      <c r="FKI20" s="21"/>
      <c r="FKJ20" s="21"/>
      <c r="FKK20" s="21"/>
      <c r="FKL20" s="21"/>
      <c r="FKM20" s="21"/>
      <c r="FKN20" s="21"/>
      <c r="FKO20" s="21"/>
      <c r="FKP20" s="21"/>
      <c r="FKQ20" s="21"/>
      <c r="FKR20" s="21"/>
      <c r="FKS20" s="21"/>
      <c r="FKT20" s="21"/>
      <c r="FKU20" s="21"/>
      <c r="FKV20" s="21"/>
      <c r="FKW20" s="21"/>
      <c r="FKX20" s="21"/>
      <c r="FKY20" s="21"/>
      <c r="FKZ20" s="21"/>
      <c r="FLA20" s="21"/>
      <c r="FLB20" s="21"/>
      <c r="FLC20" s="21"/>
      <c r="FLD20" s="21"/>
      <c r="FLE20" s="21"/>
      <c r="FLF20" s="21"/>
      <c r="FLG20" s="21"/>
      <c r="FLH20" s="21"/>
      <c r="FLI20" s="21"/>
      <c r="FLJ20" s="21"/>
      <c r="FLK20" s="21"/>
      <c r="FLL20" s="21"/>
      <c r="FLM20" s="21"/>
      <c r="FLN20" s="21"/>
      <c r="FLO20" s="21"/>
      <c r="FLP20" s="21"/>
      <c r="FLQ20" s="21"/>
      <c r="FLR20" s="21"/>
      <c r="FLS20" s="21"/>
      <c r="FLT20" s="21"/>
      <c r="FLU20" s="21"/>
      <c r="FLV20" s="21"/>
      <c r="FLW20" s="21"/>
      <c r="FLX20" s="21"/>
      <c r="FLY20" s="21"/>
      <c r="FLZ20" s="21"/>
      <c r="FMA20" s="21"/>
      <c r="FMB20" s="21"/>
      <c r="FMC20" s="21"/>
      <c r="FMD20" s="21"/>
      <c r="FME20" s="21"/>
      <c r="FMF20" s="21"/>
      <c r="FMG20" s="21"/>
      <c r="FMH20" s="21"/>
      <c r="FMI20" s="21"/>
      <c r="FMJ20" s="21"/>
      <c r="FMK20" s="21"/>
      <c r="FML20" s="21"/>
      <c r="FMM20" s="21"/>
      <c r="FMN20" s="21"/>
      <c r="FMO20" s="21"/>
      <c r="FMP20" s="21"/>
      <c r="FMQ20" s="21"/>
      <c r="FMR20" s="21"/>
      <c r="FMS20" s="21"/>
      <c r="FMT20" s="21"/>
      <c r="FMU20" s="21"/>
      <c r="FMV20" s="21"/>
      <c r="FMW20" s="21"/>
      <c r="FMX20" s="21"/>
      <c r="FMY20" s="21"/>
      <c r="FMZ20" s="21"/>
      <c r="FNA20" s="21"/>
      <c r="FNB20" s="21"/>
      <c r="FNC20" s="21"/>
      <c r="FND20" s="21"/>
      <c r="FNE20" s="21"/>
      <c r="FNF20" s="21"/>
      <c r="FNG20" s="21"/>
      <c r="FNH20" s="21"/>
      <c r="FNI20" s="21"/>
      <c r="FNJ20" s="21"/>
      <c r="FNK20" s="21"/>
      <c r="FNL20" s="21"/>
      <c r="FNM20" s="21"/>
      <c r="FNN20" s="21"/>
      <c r="FNO20" s="21"/>
      <c r="FNP20" s="21"/>
      <c r="FNQ20" s="21"/>
      <c r="FNR20" s="21"/>
      <c r="FNS20" s="21"/>
      <c r="FNT20" s="21"/>
      <c r="FNU20" s="21"/>
      <c r="FNV20" s="21"/>
      <c r="FNW20" s="21"/>
      <c r="FNX20" s="21"/>
      <c r="FNY20" s="21"/>
      <c r="FNZ20" s="21"/>
      <c r="FOA20" s="21"/>
      <c r="FOB20" s="21"/>
      <c r="FOC20" s="21"/>
      <c r="FOD20" s="21"/>
      <c r="FOE20" s="21"/>
      <c r="FOF20" s="21"/>
      <c r="FOG20" s="21"/>
      <c r="FOH20" s="21"/>
      <c r="FOI20" s="21"/>
      <c r="FOJ20" s="21"/>
      <c r="FOK20" s="21"/>
      <c r="FOL20" s="21"/>
      <c r="FOM20" s="21"/>
      <c r="FON20" s="21"/>
      <c r="FOO20" s="21"/>
      <c r="FOP20" s="21"/>
      <c r="FOQ20" s="21"/>
      <c r="FOR20" s="21"/>
      <c r="FOS20" s="21"/>
      <c r="FOT20" s="21"/>
      <c r="FOU20" s="21"/>
      <c r="FOV20" s="21"/>
      <c r="FOW20" s="21"/>
      <c r="FOX20" s="21"/>
      <c r="FOY20" s="21"/>
      <c r="FOZ20" s="21"/>
      <c r="FPA20" s="21"/>
      <c r="FPB20" s="21"/>
      <c r="FPC20" s="21"/>
      <c r="FPD20" s="21"/>
      <c r="FPE20" s="21"/>
      <c r="FPF20" s="21"/>
      <c r="FPG20" s="21"/>
      <c r="FPH20" s="21"/>
      <c r="FPI20" s="21"/>
      <c r="FPJ20" s="21"/>
      <c r="FPK20" s="21"/>
      <c r="FPL20" s="21"/>
      <c r="FPM20" s="21"/>
      <c r="FPN20" s="21"/>
      <c r="FPO20" s="21"/>
      <c r="FPP20" s="21"/>
      <c r="FPQ20" s="21"/>
      <c r="FPR20" s="21"/>
      <c r="FPS20" s="21"/>
      <c r="FPT20" s="21"/>
      <c r="FPU20" s="21"/>
      <c r="FPV20" s="21"/>
      <c r="FPW20" s="21"/>
      <c r="FPX20" s="21"/>
      <c r="FPY20" s="21"/>
      <c r="FPZ20" s="21"/>
      <c r="FQA20" s="21"/>
      <c r="FQB20" s="21"/>
      <c r="FQC20" s="21"/>
      <c r="FQD20" s="21"/>
      <c r="FQE20" s="21"/>
      <c r="FQF20" s="21"/>
      <c r="FQG20" s="21"/>
      <c r="FQH20" s="21"/>
      <c r="FQI20" s="21"/>
      <c r="FQJ20" s="21"/>
      <c r="FQK20" s="21"/>
      <c r="FQL20" s="21"/>
      <c r="FQM20" s="21"/>
      <c r="FQN20" s="21"/>
      <c r="FQO20" s="21"/>
      <c r="FQP20" s="21"/>
      <c r="FQQ20" s="21"/>
      <c r="FQR20" s="21"/>
      <c r="FQS20" s="21"/>
      <c r="FQT20" s="21"/>
      <c r="FQU20" s="21"/>
      <c r="FQV20" s="21"/>
      <c r="FQW20" s="21"/>
      <c r="FQX20" s="21"/>
      <c r="FQY20" s="21"/>
      <c r="FQZ20" s="21"/>
      <c r="FRA20" s="21"/>
      <c r="FRB20" s="21"/>
      <c r="FRC20" s="21"/>
      <c r="FRD20" s="21"/>
      <c r="FRE20" s="21"/>
      <c r="FRF20" s="21"/>
      <c r="FRG20" s="21"/>
      <c r="FRH20" s="21"/>
      <c r="FRI20" s="21"/>
      <c r="FRJ20" s="21"/>
      <c r="FRK20" s="21"/>
      <c r="FRL20" s="21"/>
      <c r="FRM20" s="21"/>
      <c r="FRN20" s="21"/>
      <c r="FRO20" s="21"/>
      <c r="FRP20" s="21"/>
      <c r="FRQ20" s="21"/>
      <c r="FRR20" s="21"/>
      <c r="FRS20" s="21"/>
      <c r="FRT20" s="21"/>
    </row>
    <row r="21" spans="1:4544" s="189" customFormat="1" ht="15" customHeight="1">
      <c r="A21" s="190"/>
      <c r="B21" s="190"/>
      <c r="C21" s="190"/>
      <c r="D21" s="190"/>
      <c r="E21" s="190"/>
      <c r="F21" s="190"/>
      <c r="G21" s="190"/>
      <c r="H21" s="191"/>
      <c r="I21" s="191"/>
      <c r="J21" s="193" t="s">
        <v>429</v>
      </c>
      <c r="K21" s="227" t="s">
        <v>514</v>
      </c>
      <c r="L21" s="228" t="s">
        <v>1</v>
      </c>
      <c r="M21" s="239">
        <f>M20*S21</f>
        <v>345.47281999999996</v>
      </c>
      <c r="N21" s="240">
        <f>N20*S21</f>
        <v>233.12904999999998</v>
      </c>
      <c r="O21" s="239">
        <f t="shared" si="3"/>
        <v>578.60186999999996</v>
      </c>
      <c r="P21" s="21"/>
      <c r="Q21" s="65">
        <f>40/25</f>
        <v>1.6</v>
      </c>
      <c r="R21" s="65">
        <v>0.7</v>
      </c>
      <c r="S21" s="21">
        <f t="shared" ref="S21:S26" si="4">Q21*R21</f>
        <v>1.1199999999999999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  <c r="AML21" s="21"/>
      <c r="AMM21" s="21"/>
      <c r="AMN21" s="21"/>
      <c r="AMO21" s="21"/>
      <c r="AMP21" s="21"/>
      <c r="AMQ21" s="21"/>
      <c r="AMR21" s="21"/>
      <c r="AMS21" s="21"/>
      <c r="AMT21" s="21"/>
      <c r="AMU21" s="21"/>
      <c r="AMV21" s="21"/>
      <c r="AMW21" s="21"/>
      <c r="AMX21" s="21"/>
      <c r="AMY21" s="21"/>
      <c r="AMZ21" s="21"/>
      <c r="ANA21" s="21"/>
      <c r="ANB21" s="21"/>
      <c r="ANC21" s="21"/>
      <c r="AND21" s="21"/>
      <c r="ANE21" s="21"/>
      <c r="ANF21" s="21"/>
      <c r="ANG21" s="21"/>
      <c r="ANH21" s="21"/>
      <c r="ANI21" s="21"/>
      <c r="ANJ21" s="21"/>
      <c r="ANK21" s="21"/>
      <c r="ANL21" s="21"/>
      <c r="ANM21" s="21"/>
      <c r="ANN21" s="21"/>
      <c r="ANO21" s="21"/>
      <c r="ANP21" s="21"/>
      <c r="ANQ21" s="21"/>
      <c r="ANR21" s="21"/>
      <c r="ANS21" s="21"/>
      <c r="ANT21" s="21"/>
      <c r="ANU21" s="21"/>
      <c r="ANV21" s="21"/>
      <c r="ANW21" s="21"/>
      <c r="ANX21" s="21"/>
      <c r="ANY21" s="21"/>
      <c r="ANZ21" s="21"/>
      <c r="AOA21" s="21"/>
      <c r="AOB21" s="21"/>
      <c r="AOC21" s="21"/>
      <c r="AOD21" s="21"/>
      <c r="AOE21" s="21"/>
      <c r="AOF21" s="21"/>
      <c r="AOG21" s="21"/>
      <c r="AOH21" s="21"/>
      <c r="AOI21" s="21"/>
      <c r="AOJ21" s="21"/>
      <c r="AOK21" s="21"/>
      <c r="AOL21" s="21"/>
      <c r="AOM21" s="21"/>
      <c r="AON21" s="21"/>
      <c r="AOO21" s="21"/>
      <c r="AOP21" s="21"/>
      <c r="AOQ21" s="21"/>
      <c r="AOR21" s="21"/>
      <c r="AOS21" s="21"/>
      <c r="AOT21" s="21"/>
      <c r="AOU21" s="21"/>
      <c r="AOV21" s="21"/>
      <c r="AOW21" s="21"/>
      <c r="AOX21" s="21"/>
      <c r="AOY21" s="21"/>
      <c r="AOZ21" s="21"/>
      <c r="APA21" s="21"/>
      <c r="APB21" s="21"/>
      <c r="APC21" s="21"/>
      <c r="APD21" s="21"/>
      <c r="APE21" s="21"/>
      <c r="APF21" s="21"/>
      <c r="APG21" s="21"/>
      <c r="APH21" s="21"/>
      <c r="API21" s="21"/>
      <c r="APJ21" s="21"/>
      <c r="APK21" s="21"/>
      <c r="APL21" s="21"/>
      <c r="APM21" s="21"/>
      <c r="APN21" s="21"/>
      <c r="APO21" s="21"/>
      <c r="APP21" s="21"/>
      <c r="APQ21" s="21"/>
      <c r="APR21" s="21"/>
      <c r="APS21" s="21"/>
      <c r="APT21" s="21"/>
      <c r="APU21" s="21"/>
      <c r="APV21" s="21"/>
      <c r="APW21" s="21"/>
      <c r="APX21" s="21"/>
      <c r="APY21" s="21"/>
      <c r="APZ21" s="21"/>
      <c r="AQA21" s="21"/>
      <c r="AQB21" s="21"/>
      <c r="AQC21" s="21"/>
      <c r="AQD21" s="21"/>
      <c r="AQE21" s="21"/>
      <c r="AQF21" s="21"/>
      <c r="AQG21" s="21"/>
      <c r="AQH21" s="21"/>
      <c r="AQI21" s="21"/>
      <c r="AQJ21" s="21"/>
      <c r="AQK21" s="21"/>
      <c r="AQL21" s="21"/>
      <c r="AQM21" s="21"/>
      <c r="AQN21" s="21"/>
      <c r="AQO21" s="21"/>
      <c r="AQP21" s="21"/>
      <c r="AQQ21" s="21"/>
      <c r="AQR21" s="21"/>
      <c r="AQS21" s="21"/>
      <c r="AQT21" s="21"/>
      <c r="AQU21" s="21"/>
      <c r="AQV21" s="21"/>
      <c r="AQW21" s="21"/>
      <c r="AQX21" s="21"/>
      <c r="AQY21" s="21"/>
      <c r="AQZ21" s="21"/>
      <c r="ARA21" s="21"/>
      <c r="ARB21" s="21"/>
      <c r="ARC21" s="21"/>
      <c r="ARD21" s="21"/>
      <c r="ARE21" s="21"/>
      <c r="ARF21" s="21"/>
      <c r="ARG21" s="21"/>
      <c r="ARH21" s="21"/>
      <c r="ARI21" s="21"/>
      <c r="ARJ21" s="21"/>
      <c r="ARK21" s="21"/>
      <c r="ARL21" s="21"/>
      <c r="ARM21" s="21"/>
      <c r="ARN21" s="21"/>
      <c r="ARO21" s="21"/>
      <c r="ARP21" s="21"/>
      <c r="ARQ21" s="21"/>
      <c r="ARR21" s="21"/>
      <c r="ARS21" s="21"/>
      <c r="ART21" s="21"/>
      <c r="ARU21" s="21"/>
      <c r="ARV21" s="21"/>
      <c r="ARW21" s="21"/>
      <c r="ARX21" s="21"/>
      <c r="ARY21" s="21"/>
      <c r="ARZ21" s="21"/>
      <c r="ASA21" s="21"/>
      <c r="ASB21" s="21"/>
      <c r="ASC21" s="21"/>
      <c r="ASD21" s="21"/>
      <c r="ASE21" s="21"/>
      <c r="ASF21" s="21"/>
      <c r="ASG21" s="21"/>
      <c r="ASH21" s="21"/>
      <c r="ASI21" s="21"/>
      <c r="ASJ21" s="21"/>
      <c r="ASK21" s="21"/>
      <c r="ASL21" s="21"/>
      <c r="ASM21" s="21"/>
      <c r="ASN21" s="21"/>
      <c r="ASO21" s="21"/>
      <c r="ASP21" s="21"/>
      <c r="ASQ21" s="21"/>
      <c r="ASR21" s="21"/>
      <c r="ASS21" s="21"/>
      <c r="AST21" s="21"/>
      <c r="ASU21" s="21"/>
      <c r="ASV21" s="21"/>
      <c r="ASW21" s="21"/>
      <c r="ASX21" s="21"/>
      <c r="ASY21" s="21"/>
      <c r="ASZ21" s="21"/>
      <c r="ATA21" s="21"/>
      <c r="ATB21" s="21"/>
      <c r="ATC21" s="21"/>
      <c r="ATD21" s="21"/>
      <c r="ATE21" s="21"/>
      <c r="ATF21" s="21"/>
      <c r="ATG21" s="21"/>
      <c r="ATH21" s="21"/>
      <c r="ATI21" s="21"/>
      <c r="ATJ21" s="21"/>
      <c r="ATK21" s="21"/>
      <c r="ATL21" s="21"/>
      <c r="ATM21" s="21"/>
      <c r="ATN21" s="21"/>
      <c r="ATO21" s="21"/>
      <c r="ATP21" s="21"/>
      <c r="ATQ21" s="21"/>
      <c r="ATR21" s="21"/>
      <c r="ATS21" s="21"/>
      <c r="ATT21" s="21"/>
      <c r="ATU21" s="21"/>
      <c r="ATV21" s="21"/>
      <c r="ATW21" s="21"/>
      <c r="ATX21" s="21"/>
      <c r="ATY21" s="21"/>
      <c r="ATZ21" s="21"/>
      <c r="AUA21" s="21"/>
      <c r="AUB21" s="21"/>
      <c r="AUC21" s="21"/>
      <c r="AUD21" s="21"/>
      <c r="AUE21" s="21"/>
      <c r="AUF21" s="21"/>
      <c r="AUG21" s="21"/>
      <c r="AUH21" s="21"/>
      <c r="AUI21" s="21"/>
      <c r="AUJ21" s="21"/>
      <c r="AUK21" s="21"/>
      <c r="AUL21" s="21"/>
      <c r="AUM21" s="21"/>
      <c r="AUN21" s="21"/>
      <c r="AUO21" s="21"/>
      <c r="AUP21" s="21"/>
      <c r="AUQ21" s="21"/>
      <c r="AUR21" s="21"/>
      <c r="AUS21" s="21"/>
      <c r="AUT21" s="21"/>
      <c r="AUU21" s="21"/>
      <c r="AUV21" s="21"/>
      <c r="AUW21" s="21"/>
      <c r="AUX21" s="21"/>
      <c r="AUY21" s="21"/>
      <c r="AUZ21" s="21"/>
      <c r="AVA21" s="21"/>
      <c r="AVB21" s="21"/>
      <c r="AVC21" s="21"/>
      <c r="AVD21" s="21"/>
      <c r="AVE21" s="21"/>
      <c r="AVF21" s="21"/>
      <c r="AVG21" s="21"/>
      <c r="AVH21" s="21"/>
      <c r="AVI21" s="21"/>
      <c r="AVJ21" s="21"/>
      <c r="AVK21" s="21"/>
      <c r="AVL21" s="21"/>
      <c r="AVM21" s="21"/>
      <c r="AVN21" s="21"/>
      <c r="AVO21" s="21"/>
      <c r="AVP21" s="21"/>
      <c r="AVQ21" s="21"/>
      <c r="AVR21" s="21"/>
      <c r="AVS21" s="21"/>
      <c r="AVT21" s="21"/>
      <c r="AVU21" s="21"/>
      <c r="AVV21" s="21"/>
      <c r="AVW21" s="21"/>
      <c r="AVX21" s="21"/>
      <c r="AVY21" s="21"/>
      <c r="AVZ21" s="21"/>
      <c r="AWA21" s="21"/>
      <c r="AWB21" s="21"/>
      <c r="AWC21" s="21"/>
      <c r="AWD21" s="21"/>
      <c r="AWE21" s="21"/>
      <c r="AWF21" s="21"/>
      <c r="AWG21" s="21"/>
      <c r="AWH21" s="21"/>
      <c r="AWI21" s="21"/>
      <c r="AWJ21" s="21"/>
      <c r="AWK21" s="21"/>
      <c r="AWL21" s="21"/>
      <c r="AWM21" s="21"/>
      <c r="AWN21" s="21"/>
      <c r="AWO21" s="21"/>
      <c r="AWP21" s="21"/>
      <c r="AWQ21" s="21"/>
      <c r="AWR21" s="21"/>
      <c r="AWS21" s="21"/>
      <c r="AWT21" s="21"/>
      <c r="AWU21" s="21"/>
      <c r="AWV21" s="21"/>
      <c r="AWW21" s="21"/>
      <c r="AWX21" s="21"/>
      <c r="AWY21" s="21"/>
      <c r="AWZ21" s="21"/>
      <c r="AXA21" s="21"/>
      <c r="AXB21" s="21"/>
      <c r="AXC21" s="21"/>
      <c r="AXD21" s="21"/>
      <c r="AXE21" s="21"/>
      <c r="AXF21" s="21"/>
      <c r="AXG21" s="21"/>
      <c r="AXH21" s="21"/>
      <c r="AXI21" s="21"/>
      <c r="AXJ21" s="21"/>
      <c r="AXK21" s="21"/>
      <c r="AXL21" s="21"/>
      <c r="AXM21" s="21"/>
      <c r="AXN21" s="21"/>
      <c r="AXO21" s="21"/>
      <c r="AXP21" s="21"/>
      <c r="AXQ21" s="21"/>
      <c r="AXR21" s="21"/>
      <c r="AXS21" s="21"/>
      <c r="AXT21" s="21"/>
      <c r="AXU21" s="21"/>
      <c r="AXV21" s="21"/>
      <c r="AXW21" s="21"/>
      <c r="AXX21" s="21"/>
      <c r="AXY21" s="21"/>
      <c r="AXZ21" s="21"/>
      <c r="AYA21" s="21"/>
      <c r="AYB21" s="21"/>
      <c r="AYC21" s="21"/>
      <c r="AYD21" s="21"/>
      <c r="AYE21" s="21"/>
      <c r="AYF21" s="21"/>
      <c r="AYG21" s="21"/>
      <c r="AYH21" s="21"/>
      <c r="AYI21" s="21"/>
      <c r="AYJ21" s="21"/>
      <c r="AYK21" s="21"/>
      <c r="AYL21" s="21"/>
      <c r="AYM21" s="21"/>
      <c r="AYN21" s="21"/>
      <c r="AYO21" s="21"/>
      <c r="AYP21" s="21"/>
      <c r="AYQ21" s="21"/>
      <c r="AYR21" s="21"/>
      <c r="AYS21" s="21"/>
      <c r="AYT21" s="21"/>
      <c r="AYU21" s="21"/>
      <c r="AYV21" s="21"/>
      <c r="AYW21" s="21"/>
      <c r="AYX21" s="21"/>
      <c r="AYY21" s="21"/>
      <c r="AYZ21" s="21"/>
      <c r="AZA21" s="21"/>
      <c r="AZB21" s="21"/>
      <c r="AZC21" s="21"/>
      <c r="AZD21" s="21"/>
      <c r="AZE21" s="21"/>
      <c r="AZF21" s="21"/>
      <c r="AZG21" s="21"/>
      <c r="AZH21" s="21"/>
      <c r="AZI21" s="21"/>
      <c r="AZJ21" s="21"/>
      <c r="AZK21" s="21"/>
      <c r="AZL21" s="21"/>
      <c r="AZM21" s="21"/>
      <c r="AZN21" s="21"/>
      <c r="AZO21" s="21"/>
      <c r="AZP21" s="21"/>
      <c r="AZQ21" s="21"/>
      <c r="AZR21" s="21"/>
      <c r="AZS21" s="21"/>
      <c r="AZT21" s="21"/>
      <c r="AZU21" s="21"/>
      <c r="AZV21" s="21"/>
      <c r="AZW21" s="21"/>
      <c r="AZX21" s="21"/>
      <c r="AZY21" s="21"/>
      <c r="AZZ21" s="21"/>
      <c r="BAA21" s="21"/>
      <c r="BAB21" s="21"/>
      <c r="BAC21" s="21"/>
      <c r="BAD21" s="21"/>
      <c r="BAE21" s="21"/>
      <c r="BAF21" s="21"/>
      <c r="BAG21" s="21"/>
      <c r="BAH21" s="21"/>
      <c r="BAI21" s="21"/>
      <c r="BAJ21" s="21"/>
      <c r="BAK21" s="21"/>
      <c r="BAL21" s="21"/>
      <c r="BAM21" s="21"/>
      <c r="BAN21" s="21"/>
      <c r="BAO21" s="21"/>
      <c r="BAP21" s="21"/>
      <c r="BAQ21" s="21"/>
      <c r="BAR21" s="21"/>
      <c r="BAS21" s="21"/>
      <c r="BAT21" s="21"/>
      <c r="BAU21" s="21"/>
      <c r="BAV21" s="21"/>
      <c r="BAW21" s="21"/>
      <c r="BAX21" s="21"/>
      <c r="BAY21" s="21"/>
      <c r="BAZ21" s="21"/>
      <c r="BBA21" s="21"/>
      <c r="BBB21" s="21"/>
      <c r="BBC21" s="21"/>
      <c r="BBD21" s="21"/>
      <c r="BBE21" s="21"/>
      <c r="BBF21" s="21"/>
      <c r="BBG21" s="21"/>
      <c r="BBH21" s="21"/>
      <c r="BBI21" s="21"/>
      <c r="BBJ21" s="21"/>
      <c r="BBK21" s="21"/>
      <c r="BBL21" s="21"/>
      <c r="BBM21" s="21"/>
      <c r="BBN21" s="21"/>
      <c r="BBO21" s="21"/>
      <c r="BBP21" s="21"/>
      <c r="BBQ21" s="21"/>
      <c r="BBR21" s="21"/>
      <c r="BBS21" s="21"/>
      <c r="BBT21" s="21"/>
      <c r="BBU21" s="21"/>
      <c r="BBV21" s="21"/>
      <c r="BBW21" s="21"/>
      <c r="BBX21" s="21"/>
      <c r="BBY21" s="21"/>
      <c r="BBZ21" s="21"/>
      <c r="BCA21" s="21"/>
      <c r="BCB21" s="21"/>
      <c r="BCC21" s="21"/>
      <c r="BCD21" s="21"/>
      <c r="BCE21" s="21"/>
      <c r="BCF21" s="21"/>
      <c r="BCG21" s="21"/>
      <c r="BCH21" s="21"/>
      <c r="BCI21" s="21"/>
      <c r="BCJ21" s="21"/>
      <c r="BCK21" s="21"/>
      <c r="BCL21" s="21"/>
      <c r="BCM21" s="21"/>
      <c r="BCN21" s="21"/>
      <c r="BCO21" s="21"/>
      <c r="BCP21" s="21"/>
      <c r="BCQ21" s="21"/>
      <c r="BCR21" s="21"/>
      <c r="BCS21" s="21"/>
      <c r="BCT21" s="21"/>
      <c r="BCU21" s="21"/>
      <c r="BCV21" s="21"/>
      <c r="BCW21" s="21"/>
      <c r="BCX21" s="21"/>
      <c r="BCY21" s="21"/>
      <c r="BCZ21" s="21"/>
      <c r="BDA21" s="21"/>
      <c r="BDB21" s="21"/>
      <c r="BDC21" s="21"/>
      <c r="BDD21" s="21"/>
      <c r="BDE21" s="21"/>
      <c r="BDF21" s="21"/>
      <c r="BDG21" s="21"/>
      <c r="BDH21" s="21"/>
      <c r="BDI21" s="21"/>
      <c r="BDJ21" s="21"/>
      <c r="BDK21" s="21"/>
      <c r="BDL21" s="21"/>
      <c r="BDM21" s="21"/>
      <c r="BDN21" s="21"/>
      <c r="BDO21" s="21"/>
      <c r="BDP21" s="21"/>
      <c r="BDQ21" s="21"/>
      <c r="BDR21" s="21"/>
      <c r="BDS21" s="21"/>
      <c r="BDT21" s="21"/>
      <c r="BDU21" s="21"/>
      <c r="BDV21" s="21"/>
      <c r="BDW21" s="21"/>
      <c r="BDX21" s="21"/>
      <c r="BDY21" s="21"/>
      <c r="BDZ21" s="21"/>
      <c r="BEA21" s="21"/>
      <c r="BEB21" s="21"/>
      <c r="BEC21" s="21"/>
      <c r="BED21" s="21"/>
      <c r="BEE21" s="21"/>
      <c r="BEF21" s="21"/>
      <c r="BEG21" s="21"/>
      <c r="BEH21" s="21"/>
      <c r="BEI21" s="21"/>
      <c r="BEJ21" s="21"/>
      <c r="BEK21" s="21"/>
      <c r="BEL21" s="21"/>
      <c r="BEM21" s="21"/>
      <c r="BEN21" s="21"/>
      <c r="BEO21" s="21"/>
      <c r="BEP21" s="21"/>
      <c r="BEQ21" s="21"/>
      <c r="BER21" s="21"/>
      <c r="BES21" s="21"/>
      <c r="BET21" s="21"/>
      <c r="BEU21" s="21"/>
      <c r="BEV21" s="21"/>
      <c r="BEW21" s="21"/>
      <c r="BEX21" s="21"/>
      <c r="BEY21" s="21"/>
      <c r="BEZ21" s="21"/>
      <c r="BFA21" s="21"/>
      <c r="BFB21" s="21"/>
      <c r="BFC21" s="21"/>
      <c r="BFD21" s="21"/>
      <c r="BFE21" s="21"/>
      <c r="BFF21" s="21"/>
      <c r="BFG21" s="21"/>
      <c r="BFH21" s="21"/>
      <c r="BFI21" s="21"/>
      <c r="BFJ21" s="21"/>
      <c r="BFK21" s="21"/>
      <c r="BFL21" s="21"/>
      <c r="BFM21" s="21"/>
      <c r="BFN21" s="21"/>
      <c r="BFO21" s="21"/>
      <c r="BFP21" s="21"/>
      <c r="BFQ21" s="21"/>
      <c r="BFR21" s="21"/>
      <c r="BFS21" s="21"/>
      <c r="BFT21" s="21"/>
      <c r="BFU21" s="21"/>
      <c r="BFV21" s="21"/>
      <c r="BFW21" s="21"/>
      <c r="BFX21" s="21"/>
      <c r="BFY21" s="21"/>
      <c r="BFZ21" s="21"/>
      <c r="BGA21" s="21"/>
      <c r="BGB21" s="21"/>
      <c r="BGC21" s="21"/>
      <c r="BGD21" s="21"/>
      <c r="BGE21" s="21"/>
      <c r="BGF21" s="21"/>
      <c r="BGG21" s="21"/>
      <c r="BGH21" s="21"/>
      <c r="BGI21" s="21"/>
      <c r="BGJ21" s="21"/>
      <c r="BGK21" s="21"/>
      <c r="BGL21" s="21"/>
      <c r="BGM21" s="21"/>
      <c r="BGN21" s="21"/>
      <c r="BGO21" s="21"/>
      <c r="BGP21" s="21"/>
      <c r="BGQ21" s="21"/>
      <c r="BGR21" s="21"/>
      <c r="BGS21" s="21"/>
      <c r="BGT21" s="21"/>
      <c r="BGU21" s="21"/>
      <c r="BGV21" s="21"/>
      <c r="BGW21" s="21"/>
      <c r="BGX21" s="21"/>
      <c r="BGY21" s="21"/>
      <c r="BGZ21" s="21"/>
      <c r="BHA21" s="21"/>
      <c r="BHB21" s="21"/>
      <c r="BHC21" s="21"/>
      <c r="BHD21" s="21"/>
      <c r="BHE21" s="21"/>
      <c r="BHF21" s="21"/>
      <c r="BHG21" s="21"/>
      <c r="BHH21" s="21"/>
      <c r="BHI21" s="21"/>
      <c r="BHJ21" s="21"/>
      <c r="BHK21" s="21"/>
      <c r="BHL21" s="21"/>
      <c r="BHM21" s="21"/>
      <c r="BHN21" s="21"/>
      <c r="BHO21" s="21"/>
      <c r="BHP21" s="21"/>
      <c r="BHQ21" s="21"/>
      <c r="BHR21" s="21"/>
      <c r="BHS21" s="21"/>
      <c r="BHT21" s="21"/>
      <c r="BHU21" s="21"/>
      <c r="BHV21" s="21"/>
      <c r="BHW21" s="21"/>
      <c r="BHX21" s="21"/>
      <c r="BHY21" s="21"/>
      <c r="BHZ21" s="21"/>
      <c r="BIA21" s="21"/>
      <c r="BIB21" s="21"/>
      <c r="BIC21" s="21"/>
      <c r="BID21" s="21"/>
      <c r="BIE21" s="21"/>
      <c r="BIF21" s="21"/>
      <c r="BIG21" s="21"/>
      <c r="BIH21" s="21"/>
      <c r="BII21" s="21"/>
      <c r="BIJ21" s="21"/>
      <c r="BIK21" s="21"/>
      <c r="BIL21" s="21"/>
      <c r="BIM21" s="21"/>
      <c r="BIN21" s="21"/>
      <c r="BIO21" s="21"/>
      <c r="BIP21" s="21"/>
      <c r="BIQ21" s="21"/>
      <c r="BIR21" s="21"/>
      <c r="BIS21" s="21"/>
      <c r="BIT21" s="21"/>
      <c r="BIU21" s="21"/>
      <c r="BIV21" s="21"/>
      <c r="BIW21" s="21"/>
      <c r="BIX21" s="21"/>
      <c r="BIY21" s="21"/>
      <c r="BIZ21" s="21"/>
      <c r="BJA21" s="21"/>
      <c r="BJB21" s="21"/>
      <c r="BJC21" s="21"/>
      <c r="BJD21" s="21"/>
      <c r="BJE21" s="21"/>
      <c r="BJF21" s="21"/>
      <c r="BJG21" s="21"/>
      <c r="BJH21" s="21"/>
      <c r="BJI21" s="21"/>
      <c r="BJJ21" s="21"/>
      <c r="BJK21" s="21"/>
      <c r="BJL21" s="21"/>
      <c r="BJM21" s="21"/>
      <c r="BJN21" s="21"/>
      <c r="BJO21" s="21"/>
      <c r="BJP21" s="21"/>
      <c r="BJQ21" s="21"/>
      <c r="BJR21" s="21"/>
      <c r="BJS21" s="21"/>
      <c r="BJT21" s="21"/>
      <c r="BJU21" s="21"/>
      <c r="BJV21" s="21"/>
      <c r="BJW21" s="21"/>
      <c r="BJX21" s="21"/>
      <c r="BJY21" s="21"/>
      <c r="BJZ21" s="21"/>
      <c r="BKA21" s="21"/>
      <c r="BKB21" s="21"/>
      <c r="BKC21" s="21"/>
      <c r="BKD21" s="21"/>
      <c r="BKE21" s="21"/>
      <c r="BKF21" s="21"/>
      <c r="BKG21" s="21"/>
      <c r="BKH21" s="21"/>
      <c r="BKI21" s="21"/>
      <c r="BKJ21" s="21"/>
      <c r="BKK21" s="21"/>
      <c r="BKL21" s="21"/>
      <c r="BKM21" s="21"/>
      <c r="BKN21" s="21"/>
      <c r="BKO21" s="21"/>
      <c r="BKP21" s="21"/>
      <c r="BKQ21" s="21"/>
      <c r="BKR21" s="21"/>
      <c r="BKS21" s="21"/>
      <c r="BKT21" s="21"/>
      <c r="BKU21" s="21"/>
      <c r="BKV21" s="21"/>
      <c r="BKW21" s="21"/>
      <c r="BKX21" s="21"/>
      <c r="BKY21" s="21"/>
      <c r="BKZ21" s="21"/>
      <c r="BLA21" s="21"/>
      <c r="BLB21" s="21"/>
      <c r="BLC21" s="21"/>
      <c r="BLD21" s="21"/>
      <c r="BLE21" s="21"/>
      <c r="BLF21" s="21"/>
      <c r="BLG21" s="21"/>
      <c r="BLH21" s="21"/>
      <c r="BLI21" s="21"/>
      <c r="BLJ21" s="21"/>
      <c r="BLK21" s="21"/>
      <c r="BLL21" s="21"/>
      <c r="BLM21" s="21"/>
      <c r="BLN21" s="21"/>
      <c r="BLO21" s="21"/>
      <c r="BLP21" s="21"/>
      <c r="BLQ21" s="21"/>
      <c r="BLR21" s="21"/>
      <c r="BLS21" s="21"/>
      <c r="BLT21" s="21"/>
      <c r="BLU21" s="21"/>
      <c r="BLV21" s="21"/>
      <c r="BLW21" s="21"/>
      <c r="BLX21" s="21"/>
      <c r="BLY21" s="21"/>
      <c r="BLZ21" s="21"/>
      <c r="BMA21" s="21"/>
      <c r="BMB21" s="21"/>
      <c r="BMC21" s="21"/>
      <c r="BMD21" s="21"/>
      <c r="BME21" s="21"/>
      <c r="BMF21" s="21"/>
      <c r="BMG21" s="21"/>
      <c r="BMH21" s="21"/>
      <c r="BMI21" s="21"/>
      <c r="BMJ21" s="21"/>
      <c r="BMK21" s="21"/>
      <c r="BML21" s="21"/>
      <c r="BMM21" s="21"/>
      <c r="BMN21" s="21"/>
      <c r="BMO21" s="21"/>
      <c r="BMP21" s="21"/>
      <c r="BMQ21" s="21"/>
      <c r="BMR21" s="21"/>
      <c r="BMS21" s="21"/>
      <c r="BMT21" s="21"/>
      <c r="BMU21" s="21"/>
      <c r="BMV21" s="21"/>
      <c r="BMW21" s="21"/>
      <c r="BMX21" s="21"/>
      <c r="BMY21" s="21"/>
      <c r="BMZ21" s="21"/>
      <c r="BNA21" s="21"/>
      <c r="BNB21" s="21"/>
      <c r="BNC21" s="21"/>
      <c r="BND21" s="21"/>
      <c r="BNE21" s="21"/>
      <c r="BNF21" s="21"/>
      <c r="BNG21" s="21"/>
      <c r="BNH21" s="21"/>
      <c r="BNI21" s="21"/>
      <c r="BNJ21" s="21"/>
      <c r="BNK21" s="21"/>
      <c r="BNL21" s="21"/>
      <c r="BNM21" s="21"/>
      <c r="BNN21" s="21"/>
      <c r="BNO21" s="21"/>
      <c r="BNP21" s="21"/>
      <c r="BNQ21" s="21"/>
      <c r="BNR21" s="21"/>
      <c r="BNS21" s="21"/>
      <c r="BNT21" s="21"/>
      <c r="BNU21" s="21"/>
      <c r="BNV21" s="21"/>
      <c r="BNW21" s="21"/>
      <c r="BNX21" s="21"/>
      <c r="BNY21" s="21"/>
      <c r="BNZ21" s="21"/>
      <c r="BOA21" s="21"/>
      <c r="BOB21" s="21"/>
      <c r="BOC21" s="21"/>
      <c r="BOD21" s="21"/>
      <c r="BOE21" s="21"/>
      <c r="BOF21" s="21"/>
      <c r="BOG21" s="21"/>
      <c r="BOH21" s="21"/>
      <c r="BOI21" s="21"/>
      <c r="BOJ21" s="21"/>
      <c r="BOK21" s="21"/>
      <c r="BOL21" s="21"/>
      <c r="BOM21" s="21"/>
      <c r="BON21" s="21"/>
      <c r="BOO21" s="21"/>
      <c r="BOP21" s="21"/>
      <c r="BOQ21" s="21"/>
      <c r="BOR21" s="21"/>
      <c r="BOS21" s="21"/>
      <c r="BOT21" s="21"/>
      <c r="BOU21" s="21"/>
      <c r="BOV21" s="21"/>
      <c r="BOW21" s="21"/>
      <c r="BOX21" s="21"/>
      <c r="BOY21" s="21"/>
      <c r="BOZ21" s="21"/>
      <c r="BPA21" s="21"/>
      <c r="BPB21" s="21"/>
      <c r="BPC21" s="21"/>
      <c r="BPD21" s="21"/>
      <c r="BPE21" s="21"/>
      <c r="BPF21" s="21"/>
      <c r="BPG21" s="21"/>
      <c r="BPH21" s="21"/>
      <c r="BPI21" s="21"/>
      <c r="BPJ21" s="21"/>
      <c r="BPK21" s="21"/>
      <c r="BPL21" s="21"/>
      <c r="BPM21" s="21"/>
      <c r="BPN21" s="21"/>
      <c r="BPO21" s="21"/>
      <c r="BPP21" s="21"/>
      <c r="BPQ21" s="21"/>
      <c r="BPR21" s="21"/>
      <c r="BPS21" s="21"/>
      <c r="BPT21" s="21"/>
      <c r="BPU21" s="21"/>
      <c r="BPV21" s="21"/>
      <c r="BPW21" s="21"/>
      <c r="BPX21" s="21"/>
      <c r="BPY21" s="21"/>
      <c r="BPZ21" s="21"/>
      <c r="BQA21" s="21"/>
      <c r="BQB21" s="21"/>
      <c r="BQC21" s="21"/>
      <c r="BQD21" s="21"/>
      <c r="BQE21" s="21"/>
      <c r="BQF21" s="21"/>
      <c r="BQG21" s="21"/>
      <c r="BQH21" s="21"/>
      <c r="BQI21" s="21"/>
      <c r="BQJ21" s="21"/>
      <c r="BQK21" s="21"/>
      <c r="BQL21" s="21"/>
      <c r="BQM21" s="21"/>
      <c r="BQN21" s="21"/>
      <c r="BQO21" s="21"/>
      <c r="BQP21" s="21"/>
      <c r="BQQ21" s="21"/>
      <c r="BQR21" s="21"/>
      <c r="BQS21" s="21"/>
      <c r="BQT21" s="21"/>
      <c r="BQU21" s="21"/>
      <c r="BQV21" s="21"/>
      <c r="BQW21" s="21"/>
      <c r="BQX21" s="21"/>
      <c r="BQY21" s="21"/>
      <c r="BQZ21" s="21"/>
      <c r="BRA21" s="21"/>
      <c r="BRB21" s="21"/>
      <c r="BRC21" s="21"/>
      <c r="BRD21" s="21"/>
      <c r="BRE21" s="21"/>
      <c r="BRF21" s="21"/>
      <c r="BRG21" s="21"/>
      <c r="BRH21" s="21"/>
      <c r="BRI21" s="21"/>
      <c r="BRJ21" s="21"/>
      <c r="BRK21" s="21"/>
      <c r="BRL21" s="21"/>
      <c r="BRM21" s="21"/>
      <c r="BRN21" s="21"/>
      <c r="BRO21" s="21"/>
      <c r="BRP21" s="21"/>
      <c r="BRQ21" s="21"/>
      <c r="BRR21" s="21"/>
      <c r="BRS21" s="21"/>
      <c r="BRT21" s="21"/>
      <c r="BRU21" s="21"/>
      <c r="BRV21" s="21"/>
      <c r="BRW21" s="21"/>
      <c r="BRX21" s="21"/>
      <c r="BRY21" s="21"/>
      <c r="BRZ21" s="21"/>
      <c r="BSA21" s="21"/>
      <c r="BSB21" s="21"/>
      <c r="BSC21" s="21"/>
      <c r="BSD21" s="21"/>
      <c r="BSE21" s="21"/>
      <c r="BSF21" s="21"/>
      <c r="BSG21" s="21"/>
      <c r="BSH21" s="21"/>
      <c r="BSI21" s="21"/>
      <c r="BSJ21" s="21"/>
      <c r="BSK21" s="21"/>
      <c r="BSL21" s="21"/>
      <c r="BSM21" s="21"/>
      <c r="BSN21" s="21"/>
      <c r="BSO21" s="21"/>
      <c r="BSP21" s="21"/>
      <c r="BSQ21" s="21"/>
      <c r="BSR21" s="21"/>
      <c r="BSS21" s="21"/>
      <c r="BST21" s="21"/>
      <c r="BSU21" s="21"/>
      <c r="BSV21" s="21"/>
      <c r="BSW21" s="21"/>
      <c r="BSX21" s="21"/>
      <c r="BSY21" s="21"/>
      <c r="BSZ21" s="21"/>
      <c r="BTA21" s="21"/>
      <c r="BTB21" s="21"/>
      <c r="BTC21" s="21"/>
      <c r="BTD21" s="21"/>
      <c r="BTE21" s="21"/>
      <c r="BTF21" s="21"/>
      <c r="BTG21" s="21"/>
      <c r="BTH21" s="21"/>
      <c r="BTI21" s="21"/>
      <c r="BTJ21" s="21"/>
      <c r="BTK21" s="21"/>
      <c r="BTL21" s="21"/>
      <c r="BTM21" s="21"/>
      <c r="BTN21" s="21"/>
      <c r="BTO21" s="21"/>
      <c r="BTP21" s="21"/>
      <c r="BTQ21" s="21"/>
      <c r="BTR21" s="21"/>
      <c r="BTS21" s="21"/>
      <c r="BTT21" s="21"/>
      <c r="BTU21" s="21"/>
      <c r="BTV21" s="21"/>
      <c r="BTW21" s="21"/>
      <c r="BTX21" s="21"/>
      <c r="BTY21" s="21"/>
      <c r="BTZ21" s="21"/>
      <c r="BUA21" s="21"/>
      <c r="BUB21" s="21"/>
      <c r="BUC21" s="21"/>
      <c r="BUD21" s="21"/>
      <c r="BUE21" s="21"/>
      <c r="BUF21" s="21"/>
      <c r="BUG21" s="21"/>
      <c r="BUH21" s="21"/>
      <c r="BUI21" s="21"/>
      <c r="BUJ21" s="21"/>
      <c r="BUK21" s="21"/>
      <c r="BUL21" s="21"/>
      <c r="BUM21" s="21"/>
      <c r="BUN21" s="21"/>
      <c r="BUO21" s="21"/>
      <c r="BUP21" s="21"/>
      <c r="BUQ21" s="21"/>
      <c r="BUR21" s="21"/>
      <c r="BUS21" s="21"/>
      <c r="BUT21" s="21"/>
      <c r="BUU21" s="21"/>
      <c r="BUV21" s="21"/>
      <c r="BUW21" s="21"/>
      <c r="BUX21" s="21"/>
      <c r="BUY21" s="21"/>
      <c r="BUZ21" s="21"/>
      <c r="BVA21" s="21"/>
      <c r="BVB21" s="21"/>
      <c r="BVC21" s="21"/>
      <c r="BVD21" s="21"/>
      <c r="BVE21" s="21"/>
      <c r="BVF21" s="21"/>
      <c r="BVG21" s="21"/>
      <c r="BVH21" s="21"/>
      <c r="BVI21" s="21"/>
      <c r="BVJ21" s="21"/>
      <c r="BVK21" s="21"/>
      <c r="BVL21" s="21"/>
      <c r="BVM21" s="21"/>
      <c r="BVN21" s="21"/>
      <c r="BVO21" s="21"/>
      <c r="BVP21" s="21"/>
      <c r="BVQ21" s="21"/>
      <c r="BVR21" s="21"/>
      <c r="BVS21" s="21"/>
      <c r="BVT21" s="21"/>
      <c r="BVU21" s="21"/>
      <c r="BVV21" s="21"/>
      <c r="BVW21" s="21"/>
      <c r="BVX21" s="21"/>
      <c r="BVY21" s="21"/>
      <c r="BVZ21" s="21"/>
      <c r="BWA21" s="21"/>
      <c r="BWB21" s="21"/>
      <c r="BWC21" s="21"/>
      <c r="BWD21" s="21"/>
      <c r="BWE21" s="21"/>
      <c r="BWF21" s="21"/>
      <c r="BWG21" s="21"/>
      <c r="BWH21" s="21"/>
      <c r="BWI21" s="21"/>
      <c r="BWJ21" s="21"/>
      <c r="BWK21" s="21"/>
      <c r="BWL21" s="21"/>
      <c r="BWM21" s="21"/>
      <c r="BWN21" s="21"/>
      <c r="BWO21" s="21"/>
      <c r="BWP21" s="21"/>
      <c r="BWQ21" s="21"/>
      <c r="BWR21" s="21"/>
      <c r="BWS21" s="21"/>
      <c r="BWT21" s="21"/>
      <c r="BWU21" s="21"/>
      <c r="BWV21" s="21"/>
      <c r="BWW21" s="21"/>
      <c r="BWX21" s="21"/>
      <c r="BWY21" s="21"/>
      <c r="BWZ21" s="21"/>
      <c r="BXA21" s="21"/>
      <c r="BXB21" s="21"/>
      <c r="BXC21" s="21"/>
      <c r="BXD21" s="21"/>
      <c r="BXE21" s="21"/>
      <c r="BXF21" s="21"/>
      <c r="BXG21" s="21"/>
      <c r="BXH21" s="21"/>
      <c r="BXI21" s="21"/>
      <c r="BXJ21" s="21"/>
      <c r="BXK21" s="21"/>
      <c r="BXL21" s="21"/>
      <c r="BXM21" s="21"/>
      <c r="BXN21" s="21"/>
      <c r="BXO21" s="21"/>
      <c r="BXP21" s="21"/>
      <c r="BXQ21" s="21"/>
      <c r="BXR21" s="21"/>
      <c r="BXS21" s="21"/>
      <c r="BXT21" s="21"/>
      <c r="BXU21" s="21"/>
      <c r="BXV21" s="21"/>
      <c r="BXW21" s="21"/>
      <c r="BXX21" s="21"/>
      <c r="BXY21" s="21"/>
      <c r="BXZ21" s="21"/>
      <c r="BYA21" s="21"/>
      <c r="BYB21" s="21"/>
      <c r="BYC21" s="21"/>
      <c r="BYD21" s="21"/>
      <c r="BYE21" s="21"/>
      <c r="BYF21" s="21"/>
      <c r="BYG21" s="21"/>
      <c r="BYH21" s="21"/>
      <c r="BYI21" s="21"/>
      <c r="BYJ21" s="21"/>
      <c r="BYK21" s="21"/>
      <c r="BYL21" s="21"/>
      <c r="BYM21" s="21"/>
      <c r="BYN21" s="21"/>
      <c r="BYO21" s="21"/>
      <c r="BYP21" s="21"/>
      <c r="BYQ21" s="21"/>
      <c r="BYR21" s="21"/>
      <c r="BYS21" s="21"/>
      <c r="BYT21" s="21"/>
      <c r="BYU21" s="21"/>
      <c r="BYV21" s="21"/>
      <c r="BYW21" s="21"/>
      <c r="BYX21" s="21"/>
      <c r="BYY21" s="21"/>
      <c r="BYZ21" s="21"/>
      <c r="BZA21" s="21"/>
      <c r="BZB21" s="21"/>
      <c r="BZC21" s="21"/>
      <c r="BZD21" s="21"/>
      <c r="BZE21" s="21"/>
      <c r="BZF21" s="21"/>
      <c r="BZG21" s="21"/>
      <c r="BZH21" s="21"/>
      <c r="BZI21" s="21"/>
      <c r="BZJ21" s="21"/>
      <c r="BZK21" s="21"/>
      <c r="BZL21" s="21"/>
      <c r="BZM21" s="21"/>
      <c r="BZN21" s="21"/>
      <c r="BZO21" s="21"/>
      <c r="BZP21" s="21"/>
      <c r="BZQ21" s="21"/>
      <c r="BZR21" s="21"/>
      <c r="BZS21" s="21"/>
      <c r="BZT21" s="21"/>
      <c r="BZU21" s="21"/>
      <c r="BZV21" s="21"/>
      <c r="BZW21" s="21"/>
      <c r="BZX21" s="21"/>
      <c r="BZY21" s="21"/>
      <c r="BZZ21" s="21"/>
      <c r="CAA21" s="21"/>
      <c r="CAB21" s="21"/>
      <c r="CAC21" s="21"/>
      <c r="CAD21" s="21"/>
      <c r="CAE21" s="21"/>
      <c r="CAF21" s="21"/>
      <c r="CAG21" s="21"/>
      <c r="CAH21" s="21"/>
      <c r="CAI21" s="21"/>
      <c r="CAJ21" s="21"/>
      <c r="CAK21" s="21"/>
      <c r="CAL21" s="21"/>
      <c r="CAM21" s="21"/>
      <c r="CAN21" s="21"/>
      <c r="CAO21" s="21"/>
      <c r="CAP21" s="21"/>
      <c r="CAQ21" s="21"/>
      <c r="CAR21" s="21"/>
      <c r="CAS21" s="21"/>
      <c r="CAT21" s="21"/>
      <c r="CAU21" s="21"/>
      <c r="CAV21" s="21"/>
      <c r="CAW21" s="21"/>
      <c r="CAX21" s="21"/>
      <c r="CAY21" s="21"/>
      <c r="CAZ21" s="21"/>
      <c r="CBA21" s="21"/>
      <c r="CBB21" s="21"/>
      <c r="CBC21" s="21"/>
      <c r="CBD21" s="21"/>
      <c r="CBE21" s="21"/>
      <c r="CBF21" s="21"/>
      <c r="CBG21" s="21"/>
      <c r="CBH21" s="21"/>
      <c r="CBI21" s="21"/>
      <c r="CBJ21" s="21"/>
      <c r="CBK21" s="21"/>
      <c r="CBL21" s="21"/>
      <c r="CBM21" s="21"/>
      <c r="CBN21" s="21"/>
      <c r="CBO21" s="21"/>
      <c r="CBP21" s="21"/>
      <c r="CBQ21" s="21"/>
      <c r="CBR21" s="21"/>
      <c r="CBS21" s="21"/>
      <c r="CBT21" s="21"/>
      <c r="CBU21" s="21"/>
      <c r="CBV21" s="21"/>
      <c r="CBW21" s="21"/>
      <c r="CBX21" s="21"/>
      <c r="CBY21" s="21"/>
      <c r="CBZ21" s="21"/>
      <c r="CCA21" s="21"/>
      <c r="CCB21" s="21"/>
      <c r="CCC21" s="21"/>
      <c r="CCD21" s="21"/>
      <c r="CCE21" s="21"/>
      <c r="CCF21" s="21"/>
      <c r="CCG21" s="21"/>
      <c r="CCH21" s="21"/>
      <c r="CCI21" s="21"/>
      <c r="CCJ21" s="21"/>
      <c r="CCK21" s="21"/>
      <c r="CCL21" s="21"/>
      <c r="CCM21" s="21"/>
      <c r="CCN21" s="21"/>
      <c r="CCO21" s="21"/>
      <c r="CCP21" s="21"/>
      <c r="CCQ21" s="21"/>
      <c r="CCR21" s="21"/>
      <c r="CCS21" s="21"/>
      <c r="CCT21" s="21"/>
      <c r="CCU21" s="21"/>
      <c r="CCV21" s="21"/>
      <c r="CCW21" s="21"/>
      <c r="CCX21" s="21"/>
      <c r="CCY21" s="21"/>
      <c r="CCZ21" s="21"/>
      <c r="CDA21" s="21"/>
      <c r="CDB21" s="21"/>
      <c r="CDC21" s="21"/>
      <c r="CDD21" s="21"/>
      <c r="CDE21" s="21"/>
      <c r="CDF21" s="21"/>
      <c r="CDG21" s="21"/>
      <c r="CDH21" s="21"/>
      <c r="CDI21" s="21"/>
      <c r="CDJ21" s="21"/>
      <c r="CDK21" s="21"/>
      <c r="CDL21" s="21"/>
      <c r="CDM21" s="21"/>
      <c r="CDN21" s="21"/>
      <c r="CDO21" s="21"/>
      <c r="CDP21" s="21"/>
      <c r="CDQ21" s="21"/>
      <c r="CDR21" s="21"/>
      <c r="CDS21" s="21"/>
      <c r="CDT21" s="21"/>
      <c r="CDU21" s="21"/>
      <c r="CDV21" s="21"/>
      <c r="CDW21" s="21"/>
      <c r="CDX21" s="21"/>
      <c r="CDY21" s="21"/>
      <c r="CDZ21" s="21"/>
      <c r="CEA21" s="21"/>
      <c r="CEB21" s="21"/>
      <c r="CEC21" s="21"/>
      <c r="CED21" s="21"/>
      <c r="CEE21" s="21"/>
      <c r="CEF21" s="21"/>
      <c r="CEG21" s="21"/>
      <c r="CEH21" s="21"/>
      <c r="CEI21" s="21"/>
      <c r="CEJ21" s="21"/>
      <c r="CEK21" s="21"/>
      <c r="CEL21" s="21"/>
      <c r="CEM21" s="21"/>
      <c r="CEN21" s="21"/>
      <c r="CEO21" s="21"/>
      <c r="CEP21" s="21"/>
      <c r="CEQ21" s="21"/>
      <c r="CER21" s="21"/>
      <c r="CES21" s="21"/>
      <c r="CET21" s="21"/>
      <c r="CEU21" s="21"/>
      <c r="CEV21" s="21"/>
      <c r="CEW21" s="21"/>
      <c r="CEX21" s="21"/>
      <c r="CEY21" s="21"/>
      <c r="CEZ21" s="21"/>
      <c r="CFA21" s="21"/>
      <c r="CFB21" s="21"/>
      <c r="CFC21" s="21"/>
      <c r="CFD21" s="21"/>
      <c r="CFE21" s="21"/>
      <c r="CFF21" s="21"/>
      <c r="CFG21" s="21"/>
      <c r="CFH21" s="21"/>
      <c r="CFI21" s="21"/>
      <c r="CFJ21" s="21"/>
      <c r="CFK21" s="21"/>
      <c r="CFL21" s="21"/>
      <c r="CFM21" s="21"/>
      <c r="CFN21" s="21"/>
      <c r="CFO21" s="21"/>
      <c r="CFP21" s="21"/>
      <c r="CFQ21" s="21"/>
      <c r="CFR21" s="21"/>
      <c r="CFS21" s="21"/>
      <c r="CFT21" s="21"/>
      <c r="CFU21" s="21"/>
      <c r="CFV21" s="21"/>
      <c r="CFW21" s="21"/>
      <c r="CFX21" s="21"/>
      <c r="CFY21" s="21"/>
      <c r="CFZ21" s="21"/>
      <c r="CGA21" s="21"/>
      <c r="CGB21" s="21"/>
      <c r="CGC21" s="21"/>
      <c r="CGD21" s="21"/>
      <c r="CGE21" s="21"/>
      <c r="CGF21" s="21"/>
      <c r="CGG21" s="21"/>
      <c r="CGH21" s="21"/>
      <c r="CGI21" s="21"/>
      <c r="CGJ21" s="21"/>
      <c r="CGK21" s="21"/>
      <c r="CGL21" s="21"/>
      <c r="CGM21" s="21"/>
      <c r="CGN21" s="21"/>
      <c r="CGO21" s="21"/>
      <c r="CGP21" s="21"/>
      <c r="CGQ21" s="21"/>
      <c r="CGR21" s="21"/>
      <c r="CGS21" s="21"/>
      <c r="CGT21" s="21"/>
      <c r="CGU21" s="21"/>
      <c r="CGV21" s="21"/>
      <c r="CGW21" s="21"/>
      <c r="CGX21" s="21"/>
      <c r="CGY21" s="21"/>
      <c r="CGZ21" s="21"/>
      <c r="CHA21" s="21"/>
      <c r="CHB21" s="21"/>
      <c r="CHC21" s="21"/>
      <c r="CHD21" s="21"/>
      <c r="CHE21" s="21"/>
      <c r="CHF21" s="21"/>
      <c r="CHG21" s="21"/>
      <c r="CHH21" s="21"/>
      <c r="CHI21" s="21"/>
      <c r="CHJ21" s="21"/>
      <c r="CHK21" s="21"/>
      <c r="CHL21" s="21"/>
      <c r="CHM21" s="21"/>
      <c r="CHN21" s="21"/>
      <c r="CHO21" s="21"/>
      <c r="CHP21" s="21"/>
      <c r="CHQ21" s="21"/>
      <c r="CHR21" s="21"/>
      <c r="CHS21" s="21"/>
      <c r="CHT21" s="21"/>
      <c r="CHU21" s="21"/>
      <c r="CHV21" s="21"/>
      <c r="CHW21" s="21"/>
      <c r="CHX21" s="21"/>
      <c r="CHY21" s="21"/>
      <c r="CHZ21" s="21"/>
      <c r="CIA21" s="21"/>
      <c r="CIB21" s="21"/>
      <c r="CIC21" s="21"/>
      <c r="CID21" s="21"/>
      <c r="CIE21" s="21"/>
      <c r="CIF21" s="21"/>
      <c r="CIG21" s="21"/>
      <c r="CIH21" s="21"/>
      <c r="CII21" s="21"/>
      <c r="CIJ21" s="21"/>
      <c r="CIK21" s="21"/>
      <c r="CIL21" s="21"/>
      <c r="CIM21" s="21"/>
      <c r="CIN21" s="21"/>
      <c r="CIO21" s="21"/>
      <c r="CIP21" s="21"/>
      <c r="CIQ21" s="21"/>
      <c r="CIR21" s="21"/>
      <c r="CIS21" s="21"/>
      <c r="CIT21" s="21"/>
      <c r="CIU21" s="21"/>
      <c r="CIV21" s="21"/>
      <c r="CIW21" s="21"/>
      <c r="CIX21" s="21"/>
      <c r="CIY21" s="21"/>
      <c r="CIZ21" s="21"/>
      <c r="CJA21" s="21"/>
      <c r="CJB21" s="21"/>
      <c r="CJC21" s="21"/>
      <c r="CJD21" s="21"/>
      <c r="CJE21" s="21"/>
      <c r="CJF21" s="21"/>
      <c r="CJG21" s="21"/>
      <c r="CJH21" s="21"/>
      <c r="CJI21" s="21"/>
      <c r="CJJ21" s="21"/>
      <c r="CJK21" s="21"/>
      <c r="CJL21" s="21"/>
      <c r="CJM21" s="21"/>
      <c r="CJN21" s="21"/>
      <c r="CJO21" s="21"/>
      <c r="CJP21" s="21"/>
      <c r="CJQ21" s="21"/>
      <c r="CJR21" s="21"/>
      <c r="CJS21" s="21"/>
      <c r="CJT21" s="21"/>
      <c r="CJU21" s="21"/>
      <c r="CJV21" s="21"/>
      <c r="CJW21" s="21"/>
      <c r="CJX21" s="21"/>
      <c r="CJY21" s="21"/>
      <c r="CJZ21" s="21"/>
      <c r="CKA21" s="21"/>
      <c r="CKB21" s="21"/>
      <c r="CKC21" s="21"/>
      <c r="CKD21" s="21"/>
      <c r="CKE21" s="21"/>
      <c r="CKF21" s="21"/>
      <c r="CKG21" s="21"/>
      <c r="CKH21" s="21"/>
      <c r="CKI21" s="21"/>
      <c r="CKJ21" s="21"/>
      <c r="CKK21" s="21"/>
      <c r="CKL21" s="21"/>
      <c r="CKM21" s="21"/>
      <c r="CKN21" s="21"/>
      <c r="CKO21" s="21"/>
      <c r="CKP21" s="21"/>
      <c r="CKQ21" s="21"/>
      <c r="CKR21" s="21"/>
      <c r="CKS21" s="21"/>
      <c r="CKT21" s="21"/>
      <c r="CKU21" s="21"/>
      <c r="CKV21" s="21"/>
      <c r="CKW21" s="21"/>
      <c r="CKX21" s="21"/>
      <c r="CKY21" s="21"/>
      <c r="CKZ21" s="21"/>
      <c r="CLA21" s="21"/>
      <c r="CLB21" s="21"/>
      <c r="CLC21" s="21"/>
      <c r="CLD21" s="21"/>
      <c r="CLE21" s="21"/>
      <c r="CLF21" s="21"/>
      <c r="CLG21" s="21"/>
      <c r="CLH21" s="21"/>
      <c r="CLI21" s="21"/>
      <c r="CLJ21" s="21"/>
      <c r="CLK21" s="21"/>
      <c r="CLL21" s="21"/>
      <c r="CLM21" s="21"/>
      <c r="CLN21" s="21"/>
      <c r="CLO21" s="21"/>
      <c r="CLP21" s="21"/>
      <c r="CLQ21" s="21"/>
      <c r="CLR21" s="21"/>
      <c r="CLS21" s="21"/>
      <c r="CLT21" s="21"/>
      <c r="CLU21" s="21"/>
      <c r="CLV21" s="21"/>
      <c r="CLW21" s="21"/>
      <c r="CLX21" s="21"/>
      <c r="CLY21" s="21"/>
      <c r="CLZ21" s="21"/>
      <c r="CMA21" s="21"/>
      <c r="CMB21" s="21"/>
      <c r="CMC21" s="21"/>
      <c r="CMD21" s="21"/>
      <c r="CME21" s="21"/>
      <c r="CMF21" s="21"/>
      <c r="CMG21" s="21"/>
      <c r="CMH21" s="21"/>
      <c r="CMI21" s="21"/>
      <c r="CMJ21" s="21"/>
      <c r="CMK21" s="21"/>
      <c r="CML21" s="21"/>
      <c r="CMM21" s="21"/>
      <c r="CMN21" s="21"/>
      <c r="CMO21" s="21"/>
      <c r="CMP21" s="21"/>
      <c r="CMQ21" s="21"/>
      <c r="CMR21" s="21"/>
      <c r="CMS21" s="21"/>
      <c r="CMT21" s="21"/>
      <c r="CMU21" s="21"/>
      <c r="CMV21" s="21"/>
      <c r="CMW21" s="21"/>
      <c r="CMX21" s="21"/>
      <c r="CMY21" s="21"/>
      <c r="CMZ21" s="21"/>
      <c r="CNA21" s="21"/>
      <c r="CNB21" s="21"/>
      <c r="CNC21" s="21"/>
      <c r="CND21" s="21"/>
      <c r="CNE21" s="21"/>
      <c r="CNF21" s="21"/>
      <c r="CNG21" s="21"/>
      <c r="CNH21" s="21"/>
      <c r="CNI21" s="21"/>
      <c r="CNJ21" s="21"/>
      <c r="CNK21" s="21"/>
      <c r="CNL21" s="21"/>
      <c r="CNM21" s="21"/>
      <c r="CNN21" s="21"/>
      <c r="CNO21" s="21"/>
      <c r="CNP21" s="21"/>
      <c r="CNQ21" s="21"/>
      <c r="CNR21" s="21"/>
      <c r="CNS21" s="21"/>
      <c r="CNT21" s="21"/>
      <c r="CNU21" s="21"/>
      <c r="CNV21" s="21"/>
      <c r="CNW21" s="21"/>
      <c r="CNX21" s="21"/>
      <c r="CNY21" s="21"/>
      <c r="CNZ21" s="21"/>
      <c r="COA21" s="21"/>
      <c r="COB21" s="21"/>
      <c r="COC21" s="21"/>
      <c r="COD21" s="21"/>
      <c r="COE21" s="21"/>
      <c r="COF21" s="21"/>
      <c r="COG21" s="21"/>
      <c r="COH21" s="21"/>
      <c r="COI21" s="21"/>
      <c r="COJ21" s="21"/>
      <c r="COK21" s="21"/>
      <c r="COL21" s="21"/>
      <c r="COM21" s="21"/>
      <c r="CON21" s="21"/>
      <c r="COO21" s="21"/>
      <c r="COP21" s="21"/>
      <c r="COQ21" s="21"/>
      <c r="COR21" s="21"/>
      <c r="COS21" s="21"/>
      <c r="COT21" s="21"/>
      <c r="COU21" s="21"/>
      <c r="COV21" s="21"/>
      <c r="COW21" s="21"/>
      <c r="COX21" s="21"/>
      <c r="COY21" s="21"/>
      <c r="COZ21" s="21"/>
      <c r="CPA21" s="21"/>
      <c r="CPB21" s="21"/>
      <c r="CPC21" s="21"/>
      <c r="CPD21" s="21"/>
      <c r="CPE21" s="21"/>
      <c r="CPF21" s="21"/>
      <c r="CPG21" s="21"/>
      <c r="CPH21" s="21"/>
      <c r="CPI21" s="21"/>
      <c r="CPJ21" s="21"/>
      <c r="CPK21" s="21"/>
      <c r="CPL21" s="21"/>
      <c r="CPM21" s="21"/>
      <c r="CPN21" s="21"/>
      <c r="CPO21" s="21"/>
      <c r="CPP21" s="21"/>
      <c r="CPQ21" s="21"/>
      <c r="CPR21" s="21"/>
      <c r="CPS21" s="21"/>
      <c r="CPT21" s="21"/>
      <c r="CPU21" s="21"/>
      <c r="CPV21" s="21"/>
      <c r="CPW21" s="21"/>
      <c r="CPX21" s="21"/>
      <c r="CPY21" s="21"/>
      <c r="CPZ21" s="21"/>
      <c r="CQA21" s="21"/>
      <c r="CQB21" s="21"/>
      <c r="CQC21" s="21"/>
      <c r="CQD21" s="21"/>
      <c r="CQE21" s="21"/>
      <c r="CQF21" s="21"/>
      <c r="CQG21" s="21"/>
      <c r="CQH21" s="21"/>
      <c r="CQI21" s="21"/>
      <c r="CQJ21" s="21"/>
      <c r="CQK21" s="21"/>
      <c r="CQL21" s="21"/>
      <c r="CQM21" s="21"/>
      <c r="CQN21" s="21"/>
      <c r="CQO21" s="21"/>
      <c r="CQP21" s="21"/>
      <c r="CQQ21" s="21"/>
      <c r="CQR21" s="21"/>
      <c r="CQS21" s="21"/>
      <c r="CQT21" s="21"/>
      <c r="CQU21" s="21"/>
      <c r="CQV21" s="21"/>
      <c r="CQW21" s="21"/>
      <c r="CQX21" s="21"/>
      <c r="CQY21" s="21"/>
      <c r="CQZ21" s="21"/>
      <c r="CRA21" s="21"/>
      <c r="CRB21" s="21"/>
      <c r="CRC21" s="21"/>
      <c r="CRD21" s="21"/>
      <c r="CRE21" s="21"/>
      <c r="CRF21" s="21"/>
      <c r="CRG21" s="21"/>
      <c r="CRH21" s="21"/>
      <c r="CRI21" s="21"/>
      <c r="CRJ21" s="21"/>
      <c r="CRK21" s="21"/>
      <c r="CRL21" s="21"/>
      <c r="CRM21" s="21"/>
      <c r="CRN21" s="21"/>
      <c r="CRO21" s="21"/>
      <c r="CRP21" s="21"/>
      <c r="CRQ21" s="21"/>
      <c r="CRR21" s="21"/>
      <c r="CRS21" s="21"/>
      <c r="CRT21" s="21"/>
      <c r="CRU21" s="21"/>
      <c r="CRV21" s="21"/>
      <c r="CRW21" s="21"/>
      <c r="CRX21" s="21"/>
      <c r="CRY21" s="21"/>
      <c r="CRZ21" s="21"/>
      <c r="CSA21" s="21"/>
      <c r="CSB21" s="21"/>
      <c r="CSC21" s="21"/>
      <c r="CSD21" s="21"/>
      <c r="CSE21" s="21"/>
      <c r="CSF21" s="21"/>
      <c r="CSG21" s="21"/>
      <c r="CSH21" s="21"/>
      <c r="CSI21" s="21"/>
      <c r="CSJ21" s="21"/>
      <c r="CSK21" s="21"/>
      <c r="CSL21" s="21"/>
      <c r="CSM21" s="21"/>
      <c r="CSN21" s="21"/>
      <c r="CSO21" s="21"/>
      <c r="CSP21" s="21"/>
      <c r="CSQ21" s="21"/>
      <c r="CSR21" s="21"/>
      <c r="CSS21" s="21"/>
      <c r="CST21" s="21"/>
      <c r="CSU21" s="21"/>
      <c r="CSV21" s="21"/>
      <c r="CSW21" s="21"/>
      <c r="CSX21" s="21"/>
      <c r="CSY21" s="21"/>
      <c r="CSZ21" s="21"/>
      <c r="CTA21" s="21"/>
      <c r="CTB21" s="21"/>
      <c r="CTC21" s="21"/>
      <c r="CTD21" s="21"/>
      <c r="CTE21" s="21"/>
      <c r="CTF21" s="21"/>
      <c r="CTG21" s="21"/>
      <c r="CTH21" s="21"/>
      <c r="CTI21" s="21"/>
      <c r="CTJ21" s="21"/>
      <c r="CTK21" s="21"/>
      <c r="CTL21" s="21"/>
      <c r="CTM21" s="21"/>
      <c r="CTN21" s="21"/>
      <c r="CTO21" s="21"/>
      <c r="CTP21" s="21"/>
      <c r="CTQ21" s="21"/>
      <c r="CTR21" s="21"/>
      <c r="CTS21" s="21"/>
      <c r="CTT21" s="21"/>
      <c r="CTU21" s="21"/>
      <c r="CTV21" s="21"/>
      <c r="CTW21" s="21"/>
      <c r="CTX21" s="21"/>
      <c r="CTY21" s="21"/>
      <c r="CTZ21" s="21"/>
      <c r="CUA21" s="21"/>
      <c r="CUB21" s="21"/>
      <c r="CUC21" s="21"/>
      <c r="CUD21" s="21"/>
      <c r="CUE21" s="21"/>
      <c r="CUF21" s="21"/>
      <c r="CUG21" s="21"/>
      <c r="CUH21" s="21"/>
      <c r="CUI21" s="21"/>
      <c r="CUJ21" s="21"/>
      <c r="CUK21" s="21"/>
      <c r="CUL21" s="21"/>
      <c r="CUM21" s="21"/>
      <c r="CUN21" s="21"/>
      <c r="CUO21" s="21"/>
      <c r="CUP21" s="21"/>
      <c r="CUQ21" s="21"/>
      <c r="CUR21" s="21"/>
      <c r="CUS21" s="21"/>
      <c r="CUT21" s="21"/>
      <c r="CUU21" s="21"/>
      <c r="CUV21" s="21"/>
      <c r="CUW21" s="21"/>
      <c r="CUX21" s="21"/>
      <c r="CUY21" s="21"/>
      <c r="CUZ21" s="21"/>
      <c r="CVA21" s="21"/>
      <c r="CVB21" s="21"/>
      <c r="CVC21" s="21"/>
      <c r="CVD21" s="21"/>
      <c r="CVE21" s="21"/>
      <c r="CVF21" s="21"/>
      <c r="CVG21" s="21"/>
      <c r="CVH21" s="21"/>
      <c r="CVI21" s="21"/>
      <c r="CVJ21" s="21"/>
      <c r="CVK21" s="21"/>
      <c r="CVL21" s="21"/>
      <c r="CVM21" s="21"/>
      <c r="CVN21" s="21"/>
      <c r="CVO21" s="21"/>
      <c r="CVP21" s="21"/>
      <c r="CVQ21" s="21"/>
      <c r="CVR21" s="21"/>
      <c r="CVS21" s="21"/>
      <c r="CVT21" s="21"/>
      <c r="CVU21" s="21"/>
      <c r="CVV21" s="21"/>
      <c r="CVW21" s="21"/>
      <c r="CVX21" s="21"/>
      <c r="CVY21" s="21"/>
      <c r="CVZ21" s="21"/>
      <c r="CWA21" s="21"/>
      <c r="CWB21" s="21"/>
      <c r="CWC21" s="21"/>
      <c r="CWD21" s="21"/>
      <c r="CWE21" s="21"/>
      <c r="CWF21" s="21"/>
      <c r="CWG21" s="21"/>
      <c r="CWH21" s="21"/>
      <c r="CWI21" s="21"/>
      <c r="CWJ21" s="21"/>
      <c r="CWK21" s="21"/>
      <c r="CWL21" s="21"/>
      <c r="CWM21" s="21"/>
      <c r="CWN21" s="21"/>
      <c r="CWO21" s="21"/>
      <c r="CWP21" s="21"/>
      <c r="CWQ21" s="21"/>
      <c r="CWR21" s="21"/>
      <c r="CWS21" s="21"/>
      <c r="CWT21" s="21"/>
      <c r="CWU21" s="21"/>
      <c r="CWV21" s="21"/>
      <c r="CWW21" s="21"/>
      <c r="CWX21" s="21"/>
      <c r="CWY21" s="21"/>
      <c r="CWZ21" s="21"/>
      <c r="CXA21" s="21"/>
      <c r="CXB21" s="21"/>
      <c r="CXC21" s="21"/>
      <c r="CXD21" s="21"/>
      <c r="CXE21" s="21"/>
      <c r="CXF21" s="21"/>
      <c r="CXG21" s="21"/>
      <c r="CXH21" s="21"/>
      <c r="CXI21" s="21"/>
      <c r="CXJ21" s="21"/>
      <c r="CXK21" s="21"/>
      <c r="CXL21" s="21"/>
      <c r="CXM21" s="21"/>
      <c r="CXN21" s="21"/>
      <c r="CXO21" s="21"/>
      <c r="CXP21" s="21"/>
      <c r="CXQ21" s="21"/>
      <c r="CXR21" s="21"/>
      <c r="CXS21" s="21"/>
      <c r="CXT21" s="21"/>
      <c r="CXU21" s="21"/>
      <c r="CXV21" s="21"/>
      <c r="CXW21" s="21"/>
      <c r="CXX21" s="21"/>
      <c r="CXY21" s="21"/>
      <c r="CXZ21" s="21"/>
      <c r="CYA21" s="21"/>
      <c r="CYB21" s="21"/>
      <c r="CYC21" s="21"/>
      <c r="CYD21" s="21"/>
      <c r="CYE21" s="21"/>
      <c r="CYF21" s="21"/>
      <c r="CYG21" s="21"/>
      <c r="CYH21" s="21"/>
      <c r="CYI21" s="21"/>
      <c r="CYJ21" s="21"/>
      <c r="CYK21" s="21"/>
      <c r="CYL21" s="21"/>
      <c r="CYM21" s="21"/>
      <c r="CYN21" s="21"/>
      <c r="CYO21" s="21"/>
      <c r="CYP21" s="21"/>
      <c r="CYQ21" s="21"/>
      <c r="CYR21" s="21"/>
      <c r="CYS21" s="21"/>
      <c r="CYT21" s="21"/>
      <c r="CYU21" s="21"/>
      <c r="CYV21" s="21"/>
      <c r="CYW21" s="21"/>
      <c r="CYX21" s="21"/>
      <c r="CYY21" s="21"/>
      <c r="CYZ21" s="21"/>
      <c r="CZA21" s="21"/>
      <c r="CZB21" s="21"/>
      <c r="CZC21" s="21"/>
      <c r="CZD21" s="21"/>
      <c r="CZE21" s="21"/>
      <c r="CZF21" s="21"/>
      <c r="CZG21" s="21"/>
      <c r="CZH21" s="21"/>
      <c r="CZI21" s="21"/>
      <c r="CZJ21" s="21"/>
      <c r="CZK21" s="21"/>
      <c r="CZL21" s="21"/>
      <c r="CZM21" s="21"/>
      <c r="CZN21" s="21"/>
      <c r="CZO21" s="21"/>
      <c r="CZP21" s="21"/>
      <c r="CZQ21" s="21"/>
      <c r="CZR21" s="21"/>
      <c r="CZS21" s="21"/>
      <c r="CZT21" s="21"/>
      <c r="CZU21" s="21"/>
      <c r="CZV21" s="21"/>
      <c r="CZW21" s="21"/>
      <c r="CZX21" s="21"/>
      <c r="CZY21" s="21"/>
      <c r="CZZ21" s="21"/>
      <c r="DAA21" s="21"/>
      <c r="DAB21" s="21"/>
      <c r="DAC21" s="21"/>
      <c r="DAD21" s="21"/>
      <c r="DAE21" s="21"/>
      <c r="DAF21" s="21"/>
      <c r="DAG21" s="21"/>
      <c r="DAH21" s="21"/>
      <c r="DAI21" s="21"/>
      <c r="DAJ21" s="21"/>
      <c r="DAK21" s="21"/>
      <c r="DAL21" s="21"/>
      <c r="DAM21" s="21"/>
      <c r="DAN21" s="21"/>
      <c r="DAO21" s="21"/>
      <c r="DAP21" s="21"/>
      <c r="DAQ21" s="21"/>
      <c r="DAR21" s="21"/>
      <c r="DAS21" s="21"/>
      <c r="DAT21" s="21"/>
      <c r="DAU21" s="21"/>
      <c r="DAV21" s="21"/>
      <c r="DAW21" s="21"/>
      <c r="DAX21" s="21"/>
      <c r="DAY21" s="21"/>
      <c r="DAZ21" s="21"/>
      <c r="DBA21" s="21"/>
      <c r="DBB21" s="21"/>
      <c r="DBC21" s="21"/>
      <c r="DBD21" s="21"/>
      <c r="DBE21" s="21"/>
      <c r="DBF21" s="21"/>
      <c r="DBG21" s="21"/>
      <c r="DBH21" s="21"/>
      <c r="DBI21" s="21"/>
      <c r="DBJ21" s="21"/>
      <c r="DBK21" s="21"/>
      <c r="DBL21" s="21"/>
      <c r="DBM21" s="21"/>
      <c r="DBN21" s="21"/>
      <c r="DBO21" s="21"/>
      <c r="DBP21" s="21"/>
      <c r="DBQ21" s="21"/>
      <c r="DBR21" s="21"/>
      <c r="DBS21" s="21"/>
      <c r="DBT21" s="21"/>
      <c r="DBU21" s="21"/>
      <c r="DBV21" s="21"/>
      <c r="DBW21" s="21"/>
      <c r="DBX21" s="21"/>
      <c r="DBY21" s="21"/>
      <c r="DBZ21" s="21"/>
      <c r="DCA21" s="21"/>
      <c r="DCB21" s="21"/>
      <c r="DCC21" s="21"/>
      <c r="DCD21" s="21"/>
      <c r="DCE21" s="21"/>
      <c r="DCF21" s="21"/>
      <c r="DCG21" s="21"/>
      <c r="DCH21" s="21"/>
      <c r="DCI21" s="21"/>
      <c r="DCJ21" s="21"/>
      <c r="DCK21" s="21"/>
      <c r="DCL21" s="21"/>
      <c r="DCM21" s="21"/>
      <c r="DCN21" s="21"/>
      <c r="DCO21" s="21"/>
      <c r="DCP21" s="21"/>
      <c r="DCQ21" s="21"/>
      <c r="DCR21" s="21"/>
      <c r="DCS21" s="21"/>
      <c r="DCT21" s="21"/>
      <c r="DCU21" s="21"/>
      <c r="DCV21" s="21"/>
      <c r="DCW21" s="21"/>
      <c r="DCX21" s="21"/>
      <c r="DCY21" s="21"/>
      <c r="DCZ21" s="21"/>
      <c r="DDA21" s="21"/>
      <c r="DDB21" s="21"/>
      <c r="DDC21" s="21"/>
      <c r="DDD21" s="21"/>
      <c r="DDE21" s="21"/>
      <c r="DDF21" s="21"/>
      <c r="DDG21" s="21"/>
      <c r="DDH21" s="21"/>
      <c r="DDI21" s="21"/>
      <c r="DDJ21" s="21"/>
      <c r="DDK21" s="21"/>
      <c r="DDL21" s="21"/>
      <c r="DDM21" s="21"/>
      <c r="DDN21" s="21"/>
      <c r="DDO21" s="21"/>
      <c r="DDP21" s="21"/>
      <c r="DDQ21" s="21"/>
      <c r="DDR21" s="21"/>
      <c r="DDS21" s="21"/>
      <c r="DDT21" s="21"/>
      <c r="DDU21" s="21"/>
      <c r="DDV21" s="21"/>
      <c r="DDW21" s="21"/>
      <c r="DDX21" s="21"/>
      <c r="DDY21" s="21"/>
      <c r="DDZ21" s="21"/>
      <c r="DEA21" s="21"/>
      <c r="DEB21" s="21"/>
      <c r="DEC21" s="21"/>
      <c r="DED21" s="21"/>
      <c r="DEE21" s="21"/>
      <c r="DEF21" s="21"/>
      <c r="DEG21" s="21"/>
      <c r="DEH21" s="21"/>
      <c r="DEI21" s="21"/>
      <c r="DEJ21" s="21"/>
      <c r="DEK21" s="21"/>
      <c r="DEL21" s="21"/>
      <c r="DEM21" s="21"/>
      <c r="DEN21" s="21"/>
      <c r="DEO21" s="21"/>
      <c r="DEP21" s="21"/>
      <c r="DEQ21" s="21"/>
      <c r="DER21" s="21"/>
      <c r="DES21" s="21"/>
      <c r="DET21" s="21"/>
      <c r="DEU21" s="21"/>
      <c r="DEV21" s="21"/>
      <c r="DEW21" s="21"/>
      <c r="DEX21" s="21"/>
      <c r="DEY21" s="21"/>
      <c r="DEZ21" s="21"/>
      <c r="DFA21" s="21"/>
      <c r="DFB21" s="21"/>
      <c r="DFC21" s="21"/>
      <c r="DFD21" s="21"/>
      <c r="DFE21" s="21"/>
      <c r="DFF21" s="21"/>
      <c r="DFG21" s="21"/>
      <c r="DFH21" s="21"/>
      <c r="DFI21" s="21"/>
      <c r="DFJ21" s="21"/>
      <c r="DFK21" s="21"/>
      <c r="DFL21" s="21"/>
      <c r="DFM21" s="21"/>
      <c r="DFN21" s="21"/>
      <c r="DFO21" s="21"/>
      <c r="DFP21" s="21"/>
      <c r="DFQ21" s="21"/>
      <c r="DFR21" s="21"/>
      <c r="DFS21" s="21"/>
      <c r="DFT21" s="21"/>
      <c r="DFU21" s="21"/>
      <c r="DFV21" s="21"/>
      <c r="DFW21" s="21"/>
      <c r="DFX21" s="21"/>
      <c r="DFY21" s="21"/>
      <c r="DFZ21" s="21"/>
      <c r="DGA21" s="21"/>
      <c r="DGB21" s="21"/>
      <c r="DGC21" s="21"/>
      <c r="DGD21" s="21"/>
      <c r="DGE21" s="21"/>
      <c r="DGF21" s="21"/>
      <c r="DGG21" s="21"/>
      <c r="DGH21" s="21"/>
      <c r="DGI21" s="21"/>
      <c r="DGJ21" s="21"/>
      <c r="DGK21" s="21"/>
      <c r="DGL21" s="21"/>
      <c r="DGM21" s="21"/>
      <c r="DGN21" s="21"/>
      <c r="DGO21" s="21"/>
      <c r="DGP21" s="21"/>
      <c r="DGQ21" s="21"/>
      <c r="DGR21" s="21"/>
      <c r="DGS21" s="21"/>
      <c r="DGT21" s="21"/>
      <c r="DGU21" s="21"/>
      <c r="DGV21" s="21"/>
      <c r="DGW21" s="21"/>
      <c r="DGX21" s="21"/>
      <c r="DGY21" s="21"/>
      <c r="DGZ21" s="21"/>
      <c r="DHA21" s="21"/>
      <c r="DHB21" s="21"/>
      <c r="DHC21" s="21"/>
      <c r="DHD21" s="21"/>
      <c r="DHE21" s="21"/>
      <c r="DHF21" s="21"/>
      <c r="DHG21" s="21"/>
      <c r="DHH21" s="21"/>
      <c r="DHI21" s="21"/>
      <c r="DHJ21" s="21"/>
      <c r="DHK21" s="21"/>
      <c r="DHL21" s="21"/>
      <c r="DHM21" s="21"/>
      <c r="DHN21" s="21"/>
      <c r="DHO21" s="21"/>
      <c r="DHP21" s="21"/>
      <c r="DHQ21" s="21"/>
      <c r="DHR21" s="21"/>
      <c r="DHS21" s="21"/>
      <c r="DHT21" s="21"/>
      <c r="DHU21" s="21"/>
      <c r="DHV21" s="21"/>
      <c r="DHW21" s="21"/>
      <c r="DHX21" s="21"/>
      <c r="DHY21" s="21"/>
      <c r="DHZ21" s="21"/>
      <c r="DIA21" s="21"/>
      <c r="DIB21" s="21"/>
      <c r="DIC21" s="21"/>
      <c r="DID21" s="21"/>
      <c r="DIE21" s="21"/>
      <c r="DIF21" s="21"/>
      <c r="DIG21" s="21"/>
      <c r="DIH21" s="21"/>
      <c r="DII21" s="21"/>
      <c r="DIJ21" s="21"/>
      <c r="DIK21" s="21"/>
      <c r="DIL21" s="21"/>
      <c r="DIM21" s="21"/>
      <c r="DIN21" s="21"/>
      <c r="DIO21" s="21"/>
      <c r="DIP21" s="21"/>
      <c r="DIQ21" s="21"/>
      <c r="DIR21" s="21"/>
      <c r="DIS21" s="21"/>
      <c r="DIT21" s="21"/>
      <c r="DIU21" s="21"/>
      <c r="DIV21" s="21"/>
      <c r="DIW21" s="21"/>
      <c r="DIX21" s="21"/>
      <c r="DIY21" s="21"/>
      <c r="DIZ21" s="21"/>
      <c r="DJA21" s="21"/>
      <c r="DJB21" s="21"/>
      <c r="DJC21" s="21"/>
      <c r="DJD21" s="21"/>
      <c r="DJE21" s="21"/>
      <c r="DJF21" s="21"/>
      <c r="DJG21" s="21"/>
      <c r="DJH21" s="21"/>
      <c r="DJI21" s="21"/>
      <c r="DJJ21" s="21"/>
      <c r="DJK21" s="21"/>
      <c r="DJL21" s="21"/>
      <c r="DJM21" s="21"/>
      <c r="DJN21" s="21"/>
      <c r="DJO21" s="21"/>
      <c r="DJP21" s="21"/>
      <c r="DJQ21" s="21"/>
      <c r="DJR21" s="21"/>
      <c r="DJS21" s="21"/>
      <c r="DJT21" s="21"/>
      <c r="DJU21" s="21"/>
      <c r="DJV21" s="21"/>
      <c r="DJW21" s="21"/>
      <c r="DJX21" s="21"/>
      <c r="DJY21" s="21"/>
      <c r="DJZ21" s="21"/>
      <c r="DKA21" s="21"/>
      <c r="DKB21" s="21"/>
      <c r="DKC21" s="21"/>
      <c r="DKD21" s="21"/>
      <c r="DKE21" s="21"/>
      <c r="DKF21" s="21"/>
      <c r="DKG21" s="21"/>
      <c r="DKH21" s="21"/>
      <c r="DKI21" s="21"/>
      <c r="DKJ21" s="21"/>
      <c r="DKK21" s="21"/>
      <c r="DKL21" s="21"/>
      <c r="DKM21" s="21"/>
      <c r="DKN21" s="21"/>
      <c r="DKO21" s="21"/>
      <c r="DKP21" s="21"/>
      <c r="DKQ21" s="21"/>
      <c r="DKR21" s="21"/>
      <c r="DKS21" s="21"/>
      <c r="DKT21" s="21"/>
      <c r="DKU21" s="21"/>
      <c r="DKV21" s="21"/>
      <c r="DKW21" s="21"/>
      <c r="DKX21" s="21"/>
      <c r="DKY21" s="21"/>
      <c r="DKZ21" s="21"/>
      <c r="DLA21" s="21"/>
      <c r="DLB21" s="21"/>
      <c r="DLC21" s="21"/>
      <c r="DLD21" s="21"/>
      <c r="DLE21" s="21"/>
      <c r="DLF21" s="21"/>
      <c r="DLG21" s="21"/>
      <c r="DLH21" s="21"/>
      <c r="DLI21" s="21"/>
      <c r="DLJ21" s="21"/>
      <c r="DLK21" s="21"/>
      <c r="DLL21" s="21"/>
      <c r="DLM21" s="21"/>
      <c r="DLN21" s="21"/>
      <c r="DLO21" s="21"/>
      <c r="DLP21" s="21"/>
      <c r="DLQ21" s="21"/>
      <c r="DLR21" s="21"/>
      <c r="DLS21" s="21"/>
      <c r="DLT21" s="21"/>
      <c r="DLU21" s="21"/>
      <c r="DLV21" s="21"/>
      <c r="DLW21" s="21"/>
      <c r="DLX21" s="21"/>
      <c r="DLY21" s="21"/>
      <c r="DLZ21" s="21"/>
      <c r="DMA21" s="21"/>
      <c r="DMB21" s="21"/>
      <c r="DMC21" s="21"/>
      <c r="DMD21" s="21"/>
      <c r="DME21" s="21"/>
      <c r="DMF21" s="21"/>
      <c r="DMG21" s="21"/>
      <c r="DMH21" s="21"/>
      <c r="DMI21" s="21"/>
      <c r="DMJ21" s="21"/>
      <c r="DMK21" s="21"/>
      <c r="DML21" s="21"/>
      <c r="DMM21" s="21"/>
      <c r="DMN21" s="21"/>
      <c r="DMO21" s="21"/>
      <c r="DMP21" s="21"/>
      <c r="DMQ21" s="21"/>
      <c r="DMR21" s="21"/>
      <c r="DMS21" s="21"/>
      <c r="DMT21" s="21"/>
      <c r="DMU21" s="21"/>
      <c r="DMV21" s="21"/>
      <c r="DMW21" s="21"/>
      <c r="DMX21" s="21"/>
      <c r="DMY21" s="21"/>
      <c r="DMZ21" s="21"/>
      <c r="DNA21" s="21"/>
      <c r="DNB21" s="21"/>
      <c r="DNC21" s="21"/>
      <c r="DND21" s="21"/>
      <c r="DNE21" s="21"/>
      <c r="DNF21" s="21"/>
      <c r="DNG21" s="21"/>
      <c r="DNH21" s="21"/>
      <c r="DNI21" s="21"/>
      <c r="DNJ21" s="21"/>
      <c r="DNK21" s="21"/>
      <c r="DNL21" s="21"/>
      <c r="DNM21" s="21"/>
      <c r="DNN21" s="21"/>
      <c r="DNO21" s="21"/>
      <c r="DNP21" s="21"/>
      <c r="DNQ21" s="21"/>
      <c r="DNR21" s="21"/>
      <c r="DNS21" s="21"/>
      <c r="DNT21" s="21"/>
      <c r="DNU21" s="21"/>
      <c r="DNV21" s="21"/>
      <c r="DNW21" s="21"/>
      <c r="DNX21" s="21"/>
      <c r="DNY21" s="21"/>
      <c r="DNZ21" s="21"/>
      <c r="DOA21" s="21"/>
      <c r="DOB21" s="21"/>
      <c r="DOC21" s="21"/>
      <c r="DOD21" s="21"/>
      <c r="DOE21" s="21"/>
      <c r="DOF21" s="21"/>
      <c r="DOG21" s="21"/>
      <c r="DOH21" s="21"/>
      <c r="DOI21" s="21"/>
      <c r="DOJ21" s="21"/>
      <c r="DOK21" s="21"/>
      <c r="DOL21" s="21"/>
      <c r="DOM21" s="21"/>
      <c r="DON21" s="21"/>
      <c r="DOO21" s="21"/>
      <c r="DOP21" s="21"/>
      <c r="DOQ21" s="21"/>
      <c r="DOR21" s="21"/>
      <c r="DOS21" s="21"/>
      <c r="DOT21" s="21"/>
      <c r="DOU21" s="21"/>
      <c r="DOV21" s="21"/>
      <c r="DOW21" s="21"/>
      <c r="DOX21" s="21"/>
      <c r="DOY21" s="21"/>
      <c r="DOZ21" s="21"/>
      <c r="DPA21" s="21"/>
      <c r="DPB21" s="21"/>
      <c r="DPC21" s="21"/>
      <c r="DPD21" s="21"/>
      <c r="DPE21" s="21"/>
      <c r="DPF21" s="21"/>
      <c r="DPG21" s="21"/>
      <c r="DPH21" s="21"/>
      <c r="DPI21" s="21"/>
      <c r="DPJ21" s="21"/>
      <c r="DPK21" s="21"/>
      <c r="DPL21" s="21"/>
      <c r="DPM21" s="21"/>
      <c r="DPN21" s="21"/>
      <c r="DPO21" s="21"/>
      <c r="DPP21" s="21"/>
      <c r="DPQ21" s="21"/>
      <c r="DPR21" s="21"/>
      <c r="DPS21" s="21"/>
      <c r="DPT21" s="21"/>
      <c r="DPU21" s="21"/>
      <c r="DPV21" s="21"/>
      <c r="DPW21" s="21"/>
      <c r="DPX21" s="21"/>
      <c r="DPY21" s="21"/>
      <c r="DPZ21" s="21"/>
      <c r="DQA21" s="21"/>
      <c r="DQB21" s="21"/>
      <c r="DQC21" s="21"/>
      <c r="DQD21" s="21"/>
      <c r="DQE21" s="21"/>
      <c r="DQF21" s="21"/>
      <c r="DQG21" s="21"/>
      <c r="DQH21" s="21"/>
      <c r="DQI21" s="21"/>
      <c r="DQJ21" s="21"/>
      <c r="DQK21" s="21"/>
      <c r="DQL21" s="21"/>
      <c r="DQM21" s="21"/>
      <c r="DQN21" s="21"/>
      <c r="DQO21" s="21"/>
      <c r="DQP21" s="21"/>
      <c r="DQQ21" s="21"/>
      <c r="DQR21" s="21"/>
      <c r="DQS21" s="21"/>
      <c r="DQT21" s="21"/>
      <c r="DQU21" s="21"/>
      <c r="DQV21" s="21"/>
      <c r="DQW21" s="21"/>
      <c r="DQX21" s="21"/>
      <c r="DQY21" s="21"/>
      <c r="DQZ21" s="21"/>
      <c r="DRA21" s="21"/>
      <c r="DRB21" s="21"/>
      <c r="DRC21" s="21"/>
      <c r="DRD21" s="21"/>
      <c r="DRE21" s="21"/>
      <c r="DRF21" s="21"/>
      <c r="DRG21" s="21"/>
      <c r="DRH21" s="21"/>
      <c r="DRI21" s="21"/>
      <c r="DRJ21" s="21"/>
      <c r="DRK21" s="21"/>
      <c r="DRL21" s="21"/>
      <c r="DRM21" s="21"/>
      <c r="DRN21" s="21"/>
      <c r="DRO21" s="21"/>
      <c r="DRP21" s="21"/>
      <c r="DRQ21" s="21"/>
      <c r="DRR21" s="21"/>
      <c r="DRS21" s="21"/>
      <c r="DRT21" s="21"/>
      <c r="DRU21" s="21"/>
      <c r="DRV21" s="21"/>
      <c r="DRW21" s="21"/>
      <c r="DRX21" s="21"/>
      <c r="DRY21" s="21"/>
      <c r="DRZ21" s="21"/>
      <c r="DSA21" s="21"/>
      <c r="DSB21" s="21"/>
      <c r="DSC21" s="21"/>
      <c r="DSD21" s="21"/>
      <c r="DSE21" s="21"/>
      <c r="DSF21" s="21"/>
      <c r="DSG21" s="21"/>
      <c r="DSH21" s="21"/>
      <c r="DSI21" s="21"/>
      <c r="DSJ21" s="21"/>
      <c r="DSK21" s="21"/>
      <c r="DSL21" s="21"/>
      <c r="DSM21" s="21"/>
      <c r="DSN21" s="21"/>
      <c r="DSO21" s="21"/>
      <c r="DSP21" s="21"/>
      <c r="DSQ21" s="21"/>
      <c r="DSR21" s="21"/>
      <c r="DSS21" s="21"/>
      <c r="DST21" s="21"/>
      <c r="DSU21" s="21"/>
      <c r="DSV21" s="21"/>
      <c r="DSW21" s="21"/>
      <c r="DSX21" s="21"/>
      <c r="DSY21" s="21"/>
      <c r="DSZ21" s="21"/>
      <c r="DTA21" s="21"/>
      <c r="DTB21" s="21"/>
      <c r="DTC21" s="21"/>
      <c r="DTD21" s="21"/>
      <c r="DTE21" s="21"/>
      <c r="DTF21" s="21"/>
      <c r="DTG21" s="21"/>
      <c r="DTH21" s="21"/>
      <c r="DTI21" s="21"/>
      <c r="DTJ21" s="21"/>
      <c r="DTK21" s="21"/>
      <c r="DTL21" s="21"/>
      <c r="DTM21" s="21"/>
      <c r="DTN21" s="21"/>
      <c r="DTO21" s="21"/>
      <c r="DTP21" s="21"/>
      <c r="DTQ21" s="21"/>
      <c r="DTR21" s="21"/>
      <c r="DTS21" s="21"/>
      <c r="DTT21" s="21"/>
      <c r="DTU21" s="21"/>
      <c r="DTV21" s="21"/>
      <c r="DTW21" s="21"/>
      <c r="DTX21" s="21"/>
      <c r="DTY21" s="21"/>
      <c r="DTZ21" s="21"/>
      <c r="DUA21" s="21"/>
      <c r="DUB21" s="21"/>
      <c r="DUC21" s="21"/>
      <c r="DUD21" s="21"/>
      <c r="DUE21" s="21"/>
      <c r="DUF21" s="21"/>
      <c r="DUG21" s="21"/>
      <c r="DUH21" s="21"/>
      <c r="DUI21" s="21"/>
      <c r="DUJ21" s="21"/>
      <c r="DUK21" s="21"/>
      <c r="DUL21" s="21"/>
      <c r="DUM21" s="21"/>
      <c r="DUN21" s="21"/>
      <c r="DUO21" s="21"/>
      <c r="DUP21" s="21"/>
      <c r="DUQ21" s="21"/>
      <c r="DUR21" s="21"/>
      <c r="DUS21" s="21"/>
      <c r="DUT21" s="21"/>
      <c r="DUU21" s="21"/>
      <c r="DUV21" s="21"/>
      <c r="DUW21" s="21"/>
      <c r="DUX21" s="21"/>
      <c r="DUY21" s="21"/>
      <c r="DUZ21" s="21"/>
      <c r="DVA21" s="21"/>
      <c r="DVB21" s="21"/>
      <c r="DVC21" s="21"/>
      <c r="DVD21" s="21"/>
      <c r="DVE21" s="21"/>
      <c r="DVF21" s="21"/>
      <c r="DVG21" s="21"/>
      <c r="DVH21" s="21"/>
      <c r="DVI21" s="21"/>
      <c r="DVJ21" s="21"/>
      <c r="DVK21" s="21"/>
      <c r="DVL21" s="21"/>
      <c r="DVM21" s="21"/>
      <c r="DVN21" s="21"/>
      <c r="DVO21" s="21"/>
      <c r="DVP21" s="21"/>
      <c r="DVQ21" s="21"/>
      <c r="DVR21" s="21"/>
      <c r="DVS21" s="21"/>
      <c r="DVT21" s="21"/>
      <c r="DVU21" s="21"/>
      <c r="DVV21" s="21"/>
      <c r="DVW21" s="21"/>
      <c r="DVX21" s="21"/>
      <c r="DVY21" s="21"/>
      <c r="DVZ21" s="21"/>
      <c r="DWA21" s="21"/>
      <c r="DWB21" s="21"/>
      <c r="DWC21" s="21"/>
      <c r="DWD21" s="21"/>
      <c r="DWE21" s="21"/>
      <c r="DWF21" s="21"/>
      <c r="DWG21" s="21"/>
      <c r="DWH21" s="21"/>
      <c r="DWI21" s="21"/>
      <c r="DWJ21" s="21"/>
      <c r="DWK21" s="21"/>
      <c r="DWL21" s="21"/>
      <c r="DWM21" s="21"/>
      <c r="DWN21" s="21"/>
      <c r="DWO21" s="21"/>
      <c r="DWP21" s="21"/>
      <c r="DWQ21" s="21"/>
      <c r="DWR21" s="21"/>
      <c r="DWS21" s="21"/>
      <c r="DWT21" s="21"/>
      <c r="DWU21" s="21"/>
      <c r="DWV21" s="21"/>
      <c r="DWW21" s="21"/>
      <c r="DWX21" s="21"/>
      <c r="DWY21" s="21"/>
      <c r="DWZ21" s="21"/>
      <c r="DXA21" s="21"/>
      <c r="DXB21" s="21"/>
      <c r="DXC21" s="21"/>
      <c r="DXD21" s="21"/>
      <c r="DXE21" s="21"/>
      <c r="DXF21" s="21"/>
      <c r="DXG21" s="21"/>
      <c r="DXH21" s="21"/>
      <c r="DXI21" s="21"/>
      <c r="DXJ21" s="21"/>
      <c r="DXK21" s="21"/>
      <c r="DXL21" s="21"/>
      <c r="DXM21" s="21"/>
      <c r="DXN21" s="21"/>
      <c r="DXO21" s="21"/>
      <c r="DXP21" s="21"/>
      <c r="DXQ21" s="21"/>
      <c r="DXR21" s="21"/>
      <c r="DXS21" s="21"/>
      <c r="DXT21" s="21"/>
      <c r="DXU21" s="21"/>
      <c r="DXV21" s="21"/>
      <c r="DXW21" s="21"/>
      <c r="DXX21" s="21"/>
      <c r="DXY21" s="21"/>
      <c r="DXZ21" s="21"/>
      <c r="DYA21" s="21"/>
      <c r="DYB21" s="21"/>
      <c r="DYC21" s="21"/>
      <c r="DYD21" s="21"/>
      <c r="DYE21" s="21"/>
      <c r="DYF21" s="21"/>
      <c r="DYG21" s="21"/>
      <c r="DYH21" s="21"/>
      <c r="DYI21" s="21"/>
      <c r="DYJ21" s="21"/>
      <c r="DYK21" s="21"/>
      <c r="DYL21" s="21"/>
      <c r="DYM21" s="21"/>
      <c r="DYN21" s="21"/>
      <c r="DYO21" s="21"/>
      <c r="DYP21" s="21"/>
      <c r="DYQ21" s="21"/>
      <c r="DYR21" s="21"/>
      <c r="DYS21" s="21"/>
      <c r="DYT21" s="21"/>
      <c r="DYU21" s="21"/>
      <c r="DYV21" s="21"/>
      <c r="DYW21" s="21"/>
      <c r="DYX21" s="21"/>
      <c r="DYY21" s="21"/>
      <c r="DYZ21" s="21"/>
      <c r="DZA21" s="21"/>
      <c r="DZB21" s="21"/>
      <c r="DZC21" s="21"/>
      <c r="DZD21" s="21"/>
      <c r="DZE21" s="21"/>
      <c r="DZF21" s="21"/>
      <c r="DZG21" s="21"/>
      <c r="DZH21" s="21"/>
      <c r="DZI21" s="21"/>
      <c r="DZJ21" s="21"/>
      <c r="DZK21" s="21"/>
      <c r="DZL21" s="21"/>
      <c r="DZM21" s="21"/>
      <c r="DZN21" s="21"/>
      <c r="DZO21" s="21"/>
      <c r="DZP21" s="21"/>
      <c r="DZQ21" s="21"/>
      <c r="DZR21" s="21"/>
      <c r="DZS21" s="21"/>
      <c r="DZT21" s="21"/>
      <c r="DZU21" s="21"/>
      <c r="DZV21" s="21"/>
      <c r="DZW21" s="21"/>
      <c r="DZX21" s="21"/>
      <c r="DZY21" s="21"/>
      <c r="DZZ21" s="21"/>
      <c r="EAA21" s="21"/>
      <c r="EAB21" s="21"/>
      <c r="EAC21" s="21"/>
      <c r="EAD21" s="21"/>
      <c r="EAE21" s="21"/>
      <c r="EAF21" s="21"/>
      <c r="EAG21" s="21"/>
      <c r="EAH21" s="21"/>
      <c r="EAI21" s="21"/>
      <c r="EAJ21" s="21"/>
      <c r="EAK21" s="21"/>
      <c r="EAL21" s="21"/>
      <c r="EAM21" s="21"/>
      <c r="EAN21" s="21"/>
      <c r="EAO21" s="21"/>
      <c r="EAP21" s="21"/>
      <c r="EAQ21" s="21"/>
      <c r="EAR21" s="21"/>
      <c r="EAS21" s="21"/>
      <c r="EAT21" s="21"/>
      <c r="EAU21" s="21"/>
      <c r="EAV21" s="21"/>
      <c r="EAW21" s="21"/>
      <c r="EAX21" s="21"/>
      <c r="EAY21" s="21"/>
      <c r="EAZ21" s="21"/>
      <c r="EBA21" s="21"/>
      <c r="EBB21" s="21"/>
      <c r="EBC21" s="21"/>
      <c r="EBD21" s="21"/>
      <c r="EBE21" s="21"/>
      <c r="EBF21" s="21"/>
      <c r="EBG21" s="21"/>
      <c r="EBH21" s="21"/>
      <c r="EBI21" s="21"/>
      <c r="EBJ21" s="21"/>
      <c r="EBK21" s="21"/>
      <c r="EBL21" s="21"/>
      <c r="EBM21" s="21"/>
      <c r="EBN21" s="21"/>
      <c r="EBO21" s="21"/>
      <c r="EBP21" s="21"/>
      <c r="EBQ21" s="21"/>
      <c r="EBR21" s="21"/>
      <c r="EBS21" s="21"/>
      <c r="EBT21" s="21"/>
      <c r="EBU21" s="21"/>
      <c r="EBV21" s="21"/>
      <c r="EBW21" s="21"/>
      <c r="EBX21" s="21"/>
      <c r="EBY21" s="21"/>
      <c r="EBZ21" s="21"/>
      <c r="ECA21" s="21"/>
      <c r="ECB21" s="21"/>
      <c r="ECC21" s="21"/>
      <c r="ECD21" s="21"/>
      <c r="ECE21" s="21"/>
      <c r="ECF21" s="21"/>
      <c r="ECG21" s="21"/>
      <c r="ECH21" s="21"/>
      <c r="ECI21" s="21"/>
      <c r="ECJ21" s="21"/>
      <c r="ECK21" s="21"/>
      <c r="ECL21" s="21"/>
      <c r="ECM21" s="21"/>
      <c r="ECN21" s="21"/>
      <c r="ECO21" s="21"/>
      <c r="ECP21" s="21"/>
      <c r="ECQ21" s="21"/>
      <c r="ECR21" s="21"/>
      <c r="ECS21" s="21"/>
      <c r="ECT21" s="21"/>
      <c r="ECU21" s="21"/>
      <c r="ECV21" s="21"/>
      <c r="ECW21" s="21"/>
      <c r="ECX21" s="21"/>
      <c r="ECY21" s="21"/>
      <c r="ECZ21" s="21"/>
      <c r="EDA21" s="21"/>
      <c r="EDB21" s="21"/>
      <c r="EDC21" s="21"/>
      <c r="EDD21" s="21"/>
      <c r="EDE21" s="21"/>
      <c r="EDF21" s="21"/>
      <c r="EDG21" s="21"/>
      <c r="EDH21" s="21"/>
      <c r="EDI21" s="21"/>
      <c r="EDJ21" s="21"/>
      <c r="EDK21" s="21"/>
      <c r="EDL21" s="21"/>
      <c r="EDM21" s="21"/>
      <c r="EDN21" s="21"/>
      <c r="EDO21" s="21"/>
      <c r="EDP21" s="21"/>
      <c r="EDQ21" s="21"/>
      <c r="EDR21" s="21"/>
      <c r="EDS21" s="21"/>
      <c r="EDT21" s="21"/>
      <c r="EDU21" s="21"/>
      <c r="EDV21" s="21"/>
      <c r="EDW21" s="21"/>
      <c r="EDX21" s="21"/>
      <c r="EDY21" s="21"/>
      <c r="EDZ21" s="21"/>
      <c r="EEA21" s="21"/>
      <c r="EEB21" s="21"/>
      <c r="EEC21" s="21"/>
      <c r="EED21" s="21"/>
      <c r="EEE21" s="21"/>
      <c r="EEF21" s="21"/>
      <c r="EEG21" s="21"/>
      <c r="EEH21" s="21"/>
      <c r="EEI21" s="21"/>
      <c r="EEJ21" s="21"/>
      <c r="EEK21" s="21"/>
      <c r="EEL21" s="21"/>
      <c r="EEM21" s="21"/>
      <c r="EEN21" s="21"/>
      <c r="EEO21" s="21"/>
      <c r="EEP21" s="21"/>
      <c r="EEQ21" s="21"/>
      <c r="EER21" s="21"/>
      <c r="EES21" s="21"/>
      <c r="EET21" s="21"/>
      <c r="EEU21" s="21"/>
      <c r="EEV21" s="21"/>
      <c r="EEW21" s="21"/>
      <c r="EEX21" s="21"/>
      <c r="EEY21" s="21"/>
      <c r="EEZ21" s="21"/>
      <c r="EFA21" s="21"/>
      <c r="EFB21" s="21"/>
      <c r="EFC21" s="21"/>
      <c r="EFD21" s="21"/>
      <c r="EFE21" s="21"/>
      <c r="EFF21" s="21"/>
      <c r="EFG21" s="21"/>
      <c r="EFH21" s="21"/>
      <c r="EFI21" s="21"/>
      <c r="EFJ21" s="21"/>
      <c r="EFK21" s="21"/>
      <c r="EFL21" s="21"/>
      <c r="EFM21" s="21"/>
      <c r="EFN21" s="21"/>
      <c r="EFO21" s="21"/>
      <c r="EFP21" s="21"/>
      <c r="EFQ21" s="21"/>
      <c r="EFR21" s="21"/>
      <c r="EFS21" s="21"/>
      <c r="EFT21" s="21"/>
      <c r="EFU21" s="21"/>
      <c r="EFV21" s="21"/>
      <c r="EFW21" s="21"/>
      <c r="EFX21" s="21"/>
      <c r="EFY21" s="21"/>
      <c r="EFZ21" s="21"/>
      <c r="EGA21" s="21"/>
      <c r="EGB21" s="21"/>
      <c r="EGC21" s="21"/>
      <c r="EGD21" s="21"/>
      <c r="EGE21" s="21"/>
      <c r="EGF21" s="21"/>
      <c r="EGG21" s="21"/>
      <c r="EGH21" s="21"/>
      <c r="EGI21" s="21"/>
      <c r="EGJ21" s="21"/>
      <c r="EGK21" s="21"/>
      <c r="EGL21" s="21"/>
      <c r="EGM21" s="21"/>
      <c r="EGN21" s="21"/>
      <c r="EGO21" s="21"/>
      <c r="EGP21" s="21"/>
      <c r="EGQ21" s="21"/>
      <c r="EGR21" s="21"/>
      <c r="EGS21" s="21"/>
      <c r="EGT21" s="21"/>
      <c r="EGU21" s="21"/>
      <c r="EGV21" s="21"/>
      <c r="EGW21" s="21"/>
      <c r="EGX21" s="21"/>
      <c r="EGY21" s="21"/>
      <c r="EGZ21" s="21"/>
      <c r="EHA21" s="21"/>
      <c r="EHB21" s="21"/>
      <c r="EHC21" s="21"/>
      <c r="EHD21" s="21"/>
      <c r="EHE21" s="21"/>
      <c r="EHF21" s="21"/>
      <c r="EHG21" s="21"/>
      <c r="EHH21" s="21"/>
      <c r="EHI21" s="21"/>
      <c r="EHJ21" s="21"/>
      <c r="EHK21" s="21"/>
      <c r="EHL21" s="21"/>
      <c r="EHM21" s="21"/>
      <c r="EHN21" s="21"/>
      <c r="EHO21" s="21"/>
      <c r="EHP21" s="21"/>
      <c r="EHQ21" s="21"/>
      <c r="EHR21" s="21"/>
      <c r="EHS21" s="21"/>
      <c r="EHT21" s="21"/>
      <c r="EHU21" s="21"/>
      <c r="EHV21" s="21"/>
      <c r="EHW21" s="21"/>
      <c r="EHX21" s="21"/>
      <c r="EHY21" s="21"/>
      <c r="EHZ21" s="21"/>
      <c r="EIA21" s="21"/>
      <c r="EIB21" s="21"/>
      <c r="EIC21" s="21"/>
      <c r="EID21" s="21"/>
      <c r="EIE21" s="21"/>
      <c r="EIF21" s="21"/>
      <c r="EIG21" s="21"/>
      <c r="EIH21" s="21"/>
      <c r="EII21" s="21"/>
      <c r="EIJ21" s="21"/>
      <c r="EIK21" s="21"/>
      <c r="EIL21" s="21"/>
      <c r="EIM21" s="21"/>
      <c r="EIN21" s="21"/>
      <c r="EIO21" s="21"/>
      <c r="EIP21" s="21"/>
      <c r="EIQ21" s="21"/>
      <c r="EIR21" s="21"/>
      <c r="EIS21" s="21"/>
      <c r="EIT21" s="21"/>
      <c r="EIU21" s="21"/>
      <c r="EIV21" s="21"/>
      <c r="EIW21" s="21"/>
      <c r="EIX21" s="21"/>
      <c r="EIY21" s="21"/>
      <c r="EIZ21" s="21"/>
      <c r="EJA21" s="21"/>
      <c r="EJB21" s="21"/>
      <c r="EJC21" s="21"/>
      <c r="EJD21" s="21"/>
      <c r="EJE21" s="21"/>
      <c r="EJF21" s="21"/>
      <c r="EJG21" s="21"/>
      <c r="EJH21" s="21"/>
      <c r="EJI21" s="21"/>
      <c r="EJJ21" s="21"/>
      <c r="EJK21" s="21"/>
      <c r="EJL21" s="21"/>
      <c r="EJM21" s="21"/>
      <c r="EJN21" s="21"/>
      <c r="EJO21" s="21"/>
      <c r="EJP21" s="21"/>
      <c r="EJQ21" s="21"/>
      <c r="EJR21" s="21"/>
      <c r="EJS21" s="21"/>
      <c r="EJT21" s="21"/>
      <c r="EJU21" s="21"/>
      <c r="EJV21" s="21"/>
      <c r="EJW21" s="21"/>
      <c r="EJX21" s="21"/>
      <c r="EJY21" s="21"/>
      <c r="EJZ21" s="21"/>
      <c r="EKA21" s="21"/>
      <c r="EKB21" s="21"/>
      <c r="EKC21" s="21"/>
      <c r="EKD21" s="21"/>
      <c r="EKE21" s="21"/>
      <c r="EKF21" s="21"/>
      <c r="EKG21" s="21"/>
      <c r="EKH21" s="21"/>
      <c r="EKI21" s="21"/>
      <c r="EKJ21" s="21"/>
      <c r="EKK21" s="21"/>
      <c r="EKL21" s="21"/>
      <c r="EKM21" s="21"/>
      <c r="EKN21" s="21"/>
      <c r="EKO21" s="21"/>
      <c r="EKP21" s="21"/>
      <c r="EKQ21" s="21"/>
      <c r="EKR21" s="21"/>
      <c r="EKS21" s="21"/>
      <c r="EKT21" s="21"/>
      <c r="EKU21" s="21"/>
      <c r="EKV21" s="21"/>
      <c r="EKW21" s="21"/>
      <c r="EKX21" s="21"/>
      <c r="EKY21" s="21"/>
      <c r="EKZ21" s="21"/>
      <c r="ELA21" s="21"/>
      <c r="ELB21" s="21"/>
      <c r="ELC21" s="21"/>
      <c r="ELD21" s="21"/>
      <c r="ELE21" s="21"/>
      <c r="ELF21" s="21"/>
      <c r="ELG21" s="21"/>
      <c r="ELH21" s="21"/>
      <c r="ELI21" s="21"/>
      <c r="ELJ21" s="21"/>
      <c r="ELK21" s="21"/>
      <c r="ELL21" s="21"/>
      <c r="ELM21" s="21"/>
      <c r="ELN21" s="21"/>
      <c r="ELO21" s="21"/>
      <c r="ELP21" s="21"/>
      <c r="ELQ21" s="21"/>
      <c r="ELR21" s="21"/>
      <c r="ELS21" s="21"/>
      <c r="ELT21" s="21"/>
      <c r="ELU21" s="21"/>
      <c r="ELV21" s="21"/>
      <c r="ELW21" s="21"/>
      <c r="ELX21" s="21"/>
      <c r="ELY21" s="21"/>
      <c r="ELZ21" s="21"/>
      <c r="EMA21" s="21"/>
      <c r="EMB21" s="21"/>
      <c r="EMC21" s="21"/>
      <c r="EMD21" s="21"/>
      <c r="EME21" s="21"/>
      <c r="EMF21" s="21"/>
      <c r="EMG21" s="21"/>
      <c r="EMH21" s="21"/>
      <c r="EMI21" s="21"/>
      <c r="EMJ21" s="21"/>
      <c r="EMK21" s="21"/>
      <c r="EML21" s="21"/>
      <c r="EMM21" s="21"/>
      <c r="EMN21" s="21"/>
      <c r="EMO21" s="21"/>
      <c r="EMP21" s="21"/>
      <c r="EMQ21" s="21"/>
      <c r="EMR21" s="21"/>
      <c r="EMS21" s="21"/>
      <c r="EMT21" s="21"/>
      <c r="EMU21" s="21"/>
      <c r="EMV21" s="21"/>
      <c r="EMW21" s="21"/>
      <c r="EMX21" s="21"/>
      <c r="EMY21" s="21"/>
      <c r="EMZ21" s="21"/>
      <c r="ENA21" s="21"/>
      <c r="ENB21" s="21"/>
      <c r="ENC21" s="21"/>
      <c r="END21" s="21"/>
      <c r="ENE21" s="21"/>
      <c r="ENF21" s="21"/>
      <c r="ENG21" s="21"/>
      <c r="ENH21" s="21"/>
      <c r="ENI21" s="21"/>
      <c r="ENJ21" s="21"/>
      <c r="ENK21" s="21"/>
      <c r="ENL21" s="21"/>
      <c r="ENM21" s="21"/>
      <c r="ENN21" s="21"/>
      <c r="ENO21" s="21"/>
      <c r="ENP21" s="21"/>
      <c r="ENQ21" s="21"/>
      <c r="ENR21" s="21"/>
      <c r="ENS21" s="21"/>
      <c r="ENT21" s="21"/>
      <c r="ENU21" s="21"/>
      <c r="ENV21" s="21"/>
      <c r="ENW21" s="21"/>
      <c r="ENX21" s="21"/>
      <c r="ENY21" s="21"/>
      <c r="ENZ21" s="21"/>
      <c r="EOA21" s="21"/>
      <c r="EOB21" s="21"/>
      <c r="EOC21" s="21"/>
      <c r="EOD21" s="21"/>
      <c r="EOE21" s="21"/>
      <c r="EOF21" s="21"/>
      <c r="EOG21" s="21"/>
      <c r="EOH21" s="21"/>
      <c r="EOI21" s="21"/>
      <c r="EOJ21" s="21"/>
      <c r="EOK21" s="21"/>
      <c r="EOL21" s="21"/>
      <c r="EOM21" s="21"/>
      <c r="EON21" s="21"/>
      <c r="EOO21" s="21"/>
      <c r="EOP21" s="21"/>
      <c r="EOQ21" s="21"/>
      <c r="EOR21" s="21"/>
      <c r="EOS21" s="21"/>
      <c r="EOT21" s="21"/>
      <c r="EOU21" s="21"/>
      <c r="EOV21" s="21"/>
      <c r="EOW21" s="21"/>
      <c r="EOX21" s="21"/>
      <c r="EOY21" s="21"/>
      <c r="EOZ21" s="21"/>
      <c r="EPA21" s="21"/>
      <c r="EPB21" s="21"/>
      <c r="EPC21" s="21"/>
      <c r="EPD21" s="21"/>
      <c r="EPE21" s="21"/>
      <c r="EPF21" s="21"/>
      <c r="EPG21" s="21"/>
      <c r="EPH21" s="21"/>
      <c r="EPI21" s="21"/>
      <c r="EPJ21" s="21"/>
      <c r="EPK21" s="21"/>
      <c r="EPL21" s="21"/>
      <c r="EPM21" s="21"/>
      <c r="EPN21" s="21"/>
      <c r="EPO21" s="21"/>
      <c r="EPP21" s="21"/>
      <c r="EPQ21" s="21"/>
      <c r="EPR21" s="21"/>
      <c r="EPS21" s="21"/>
      <c r="EPT21" s="21"/>
      <c r="EPU21" s="21"/>
      <c r="EPV21" s="21"/>
      <c r="EPW21" s="21"/>
      <c r="EPX21" s="21"/>
      <c r="EPY21" s="21"/>
      <c r="EPZ21" s="21"/>
      <c r="EQA21" s="21"/>
      <c r="EQB21" s="21"/>
      <c r="EQC21" s="21"/>
      <c r="EQD21" s="21"/>
      <c r="EQE21" s="21"/>
      <c r="EQF21" s="21"/>
      <c r="EQG21" s="21"/>
      <c r="EQH21" s="21"/>
      <c r="EQI21" s="21"/>
      <c r="EQJ21" s="21"/>
      <c r="EQK21" s="21"/>
      <c r="EQL21" s="21"/>
      <c r="EQM21" s="21"/>
      <c r="EQN21" s="21"/>
      <c r="EQO21" s="21"/>
      <c r="EQP21" s="21"/>
      <c r="EQQ21" s="21"/>
      <c r="EQR21" s="21"/>
      <c r="EQS21" s="21"/>
      <c r="EQT21" s="21"/>
      <c r="EQU21" s="21"/>
      <c r="EQV21" s="21"/>
      <c r="EQW21" s="21"/>
      <c r="EQX21" s="21"/>
      <c r="EQY21" s="21"/>
      <c r="EQZ21" s="21"/>
      <c r="ERA21" s="21"/>
      <c r="ERB21" s="21"/>
      <c r="ERC21" s="21"/>
      <c r="ERD21" s="21"/>
      <c r="ERE21" s="21"/>
      <c r="ERF21" s="21"/>
      <c r="ERG21" s="21"/>
      <c r="ERH21" s="21"/>
      <c r="ERI21" s="21"/>
      <c r="ERJ21" s="21"/>
      <c r="ERK21" s="21"/>
      <c r="ERL21" s="21"/>
      <c r="ERM21" s="21"/>
      <c r="ERN21" s="21"/>
      <c r="ERO21" s="21"/>
      <c r="ERP21" s="21"/>
      <c r="ERQ21" s="21"/>
      <c r="ERR21" s="21"/>
      <c r="ERS21" s="21"/>
      <c r="ERT21" s="21"/>
      <c r="ERU21" s="21"/>
      <c r="ERV21" s="21"/>
      <c r="ERW21" s="21"/>
      <c r="ERX21" s="21"/>
      <c r="ERY21" s="21"/>
      <c r="ERZ21" s="21"/>
      <c r="ESA21" s="21"/>
      <c r="ESB21" s="21"/>
      <c r="ESC21" s="21"/>
      <c r="ESD21" s="21"/>
      <c r="ESE21" s="21"/>
      <c r="ESF21" s="21"/>
      <c r="ESG21" s="21"/>
      <c r="ESH21" s="21"/>
      <c r="ESI21" s="21"/>
      <c r="ESJ21" s="21"/>
      <c r="ESK21" s="21"/>
      <c r="ESL21" s="21"/>
      <c r="ESM21" s="21"/>
      <c r="ESN21" s="21"/>
      <c r="ESO21" s="21"/>
      <c r="ESP21" s="21"/>
      <c r="ESQ21" s="21"/>
      <c r="ESR21" s="21"/>
      <c r="ESS21" s="21"/>
      <c r="EST21" s="21"/>
      <c r="ESU21" s="21"/>
      <c r="ESV21" s="21"/>
      <c r="ESW21" s="21"/>
      <c r="ESX21" s="21"/>
      <c r="ESY21" s="21"/>
      <c r="ESZ21" s="21"/>
      <c r="ETA21" s="21"/>
      <c r="ETB21" s="21"/>
      <c r="ETC21" s="21"/>
      <c r="ETD21" s="21"/>
      <c r="ETE21" s="21"/>
      <c r="ETF21" s="21"/>
      <c r="ETG21" s="21"/>
      <c r="ETH21" s="21"/>
      <c r="ETI21" s="21"/>
      <c r="ETJ21" s="21"/>
      <c r="ETK21" s="21"/>
      <c r="ETL21" s="21"/>
      <c r="ETM21" s="21"/>
      <c r="ETN21" s="21"/>
      <c r="ETO21" s="21"/>
      <c r="ETP21" s="21"/>
      <c r="ETQ21" s="21"/>
      <c r="ETR21" s="21"/>
      <c r="ETS21" s="21"/>
      <c r="ETT21" s="21"/>
      <c r="ETU21" s="21"/>
      <c r="ETV21" s="21"/>
      <c r="ETW21" s="21"/>
      <c r="ETX21" s="21"/>
      <c r="ETY21" s="21"/>
      <c r="ETZ21" s="21"/>
      <c r="EUA21" s="21"/>
      <c r="EUB21" s="21"/>
      <c r="EUC21" s="21"/>
      <c r="EUD21" s="21"/>
      <c r="EUE21" s="21"/>
      <c r="EUF21" s="21"/>
      <c r="EUG21" s="21"/>
      <c r="EUH21" s="21"/>
      <c r="EUI21" s="21"/>
      <c r="EUJ21" s="21"/>
      <c r="EUK21" s="21"/>
      <c r="EUL21" s="21"/>
      <c r="EUM21" s="21"/>
      <c r="EUN21" s="21"/>
      <c r="EUO21" s="21"/>
      <c r="EUP21" s="21"/>
      <c r="EUQ21" s="21"/>
      <c r="EUR21" s="21"/>
      <c r="EUS21" s="21"/>
      <c r="EUT21" s="21"/>
      <c r="EUU21" s="21"/>
      <c r="EUV21" s="21"/>
      <c r="EUW21" s="21"/>
      <c r="EUX21" s="21"/>
      <c r="EUY21" s="21"/>
      <c r="EUZ21" s="21"/>
      <c r="EVA21" s="21"/>
      <c r="EVB21" s="21"/>
      <c r="EVC21" s="21"/>
      <c r="EVD21" s="21"/>
      <c r="EVE21" s="21"/>
      <c r="EVF21" s="21"/>
      <c r="EVG21" s="21"/>
      <c r="EVH21" s="21"/>
      <c r="EVI21" s="21"/>
      <c r="EVJ21" s="21"/>
      <c r="EVK21" s="21"/>
      <c r="EVL21" s="21"/>
      <c r="EVM21" s="21"/>
      <c r="EVN21" s="21"/>
      <c r="EVO21" s="21"/>
      <c r="EVP21" s="21"/>
      <c r="EVQ21" s="21"/>
      <c r="EVR21" s="21"/>
      <c r="EVS21" s="21"/>
      <c r="EVT21" s="21"/>
      <c r="EVU21" s="21"/>
      <c r="EVV21" s="21"/>
      <c r="EVW21" s="21"/>
      <c r="EVX21" s="21"/>
      <c r="EVY21" s="21"/>
      <c r="EVZ21" s="21"/>
      <c r="EWA21" s="21"/>
      <c r="EWB21" s="21"/>
      <c r="EWC21" s="21"/>
      <c r="EWD21" s="21"/>
      <c r="EWE21" s="21"/>
      <c r="EWF21" s="21"/>
      <c r="EWG21" s="21"/>
      <c r="EWH21" s="21"/>
      <c r="EWI21" s="21"/>
      <c r="EWJ21" s="21"/>
      <c r="EWK21" s="21"/>
      <c r="EWL21" s="21"/>
      <c r="EWM21" s="21"/>
      <c r="EWN21" s="21"/>
      <c r="EWO21" s="21"/>
      <c r="EWP21" s="21"/>
      <c r="EWQ21" s="21"/>
      <c r="EWR21" s="21"/>
      <c r="EWS21" s="21"/>
      <c r="EWT21" s="21"/>
      <c r="EWU21" s="21"/>
      <c r="EWV21" s="21"/>
      <c r="EWW21" s="21"/>
      <c r="EWX21" s="21"/>
      <c r="EWY21" s="21"/>
      <c r="EWZ21" s="21"/>
      <c r="EXA21" s="21"/>
      <c r="EXB21" s="21"/>
      <c r="EXC21" s="21"/>
      <c r="EXD21" s="21"/>
      <c r="EXE21" s="21"/>
      <c r="EXF21" s="21"/>
      <c r="EXG21" s="21"/>
      <c r="EXH21" s="21"/>
      <c r="EXI21" s="21"/>
      <c r="EXJ21" s="21"/>
      <c r="EXK21" s="21"/>
      <c r="EXL21" s="21"/>
      <c r="EXM21" s="21"/>
      <c r="EXN21" s="21"/>
      <c r="EXO21" s="21"/>
      <c r="EXP21" s="21"/>
      <c r="EXQ21" s="21"/>
      <c r="EXR21" s="21"/>
      <c r="EXS21" s="21"/>
      <c r="EXT21" s="21"/>
      <c r="EXU21" s="21"/>
      <c r="EXV21" s="21"/>
      <c r="EXW21" s="21"/>
      <c r="EXX21" s="21"/>
      <c r="EXY21" s="21"/>
      <c r="EXZ21" s="21"/>
      <c r="EYA21" s="21"/>
      <c r="EYB21" s="21"/>
      <c r="EYC21" s="21"/>
      <c r="EYD21" s="21"/>
      <c r="EYE21" s="21"/>
      <c r="EYF21" s="21"/>
      <c r="EYG21" s="21"/>
      <c r="EYH21" s="21"/>
      <c r="EYI21" s="21"/>
      <c r="EYJ21" s="21"/>
      <c r="EYK21" s="21"/>
      <c r="EYL21" s="21"/>
      <c r="EYM21" s="21"/>
      <c r="EYN21" s="21"/>
      <c r="EYO21" s="21"/>
      <c r="EYP21" s="21"/>
      <c r="EYQ21" s="21"/>
      <c r="EYR21" s="21"/>
      <c r="EYS21" s="21"/>
      <c r="EYT21" s="21"/>
      <c r="EYU21" s="21"/>
      <c r="EYV21" s="21"/>
      <c r="EYW21" s="21"/>
      <c r="EYX21" s="21"/>
      <c r="EYY21" s="21"/>
      <c r="EYZ21" s="21"/>
      <c r="EZA21" s="21"/>
      <c r="EZB21" s="21"/>
      <c r="EZC21" s="21"/>
      <c r="EZD21" s="21"/>
      <c r="EZE21" s="21"/>
      <c r="EZF21" s="21"/>
      <c r="EZG21" s="21"/>
      <c r="EZH21" s="21"/>
      <c r="EZI21" s="21"/>
      <c r="EZJ21" s="21"/>
      <c r="EZK21" s="21"/>
      <c r="EZL21" s="21"/>
      <c r="EZM21" s="21"/>
      <c r="EZN21" s="21"/>
      <c r="EZO21" s="21"/>
      <c r="EZP21" s="21"/>
      <c r="EZQ21" s="21"/>
      <c r="EZR21" s="21"/>
      <c r="EZS21" s="21"/>
      <c r="EZT21" s="21"/>
      <c r="EZU21" s="21"/>
      <c r="EZV21" s="21"/>
      <c r="EZW21" s="21"/>
      <c r="EZX21" s="21"/>
      <c r="EZY21" s="21"/>
      <c r="EZZ21" s="21"/>
      <c r="FAA21" s="21"/>
      <c r="FAB21" s="21"/>
      <c r="FAC21" s="21"/>
      <c r="FAD21" s="21"/>
      <c r="FAE21" s="21"/>
      <c r="FAF21" s="21"/>
      <c r="FAG21" s="21"/>
      <c r="FAH21" s="21"/>
      <c r="FAI21" s="21"/>
      <c r="FAJ21" s="21"/>
      <c r="FAK21" s="21"/>
      <c r="FAL21" s="21"/>
      <c r="FAM21" s="21"/>
      <c r="FAN21" s="21"/>
      <c r="FAO21" s="21"/>
      <c r="FAP21" s="21"/>
      <c r="FAQ21" s="21"/>
      <c r="FAR21" s="21"/>
      <c r="FAS21" s="21"/>
      <c r="FAT21" s="21"/>
      <c r="FAU21" s="21"/>
      <c r="FAV21" s="21"/>
      <c r="FAW21" s="21"/>
      <c r="FAX21" s="21"/>
      <c r="FAY21" s="21"/>
      <c r="FAZ21" s="21"/>
      <c r="FBA21" s="21"/>
      <c r="FBB21" s="21"/>
      <c r="FBC21" s="21"/>
      <c r="FBD21" s="21"/>
      <c r="FBE21" s="21"/>
      <c r="FBF21" s="21"/>
      <c r="FBG21" s="21"/>
      <c r="FBH21" s="21"/>
      <c r="FBI21" s="21"/>
      <c r="FBJ21" s="21"/>
      <c r="FBK21" s="21"/>
      <c r="FBL21" s="21"/>
      <c r="FBM21" s="21"/>
      <c r="FBN21" s="21"/>
      <c r="FBO21" s="21"/>
      <c r="FBP21" s="21"/>
      <c r="FBQ21" s="21"/>
      <c r="FBR21" s="21"/>
      <c r="FBS21" s="21"/>
      <c r="FBT21" s="21"/>
      <c r="FBU21" s="21"/>
      <c r="FBV21" s="21"/>
      <c r="FBW21" s="21"/>
      <c r="FBX21" s="21"/>
      <c r="FBY21" s="21"/>
      <c r="FBZ21" s="21"/>
      <c r="FCA21" s="21"/>
      <c r="FCB21" s="21"/>
      <c r="FCC21" s="21"/>
      <c r="FCD21" s="21"/>
      <c r="FCE21" s="21"/>
      <c r="FCF21" s="21"/>
      <c r="FCG21" s="21"/>
      <c r="FCH21" s="21"/>
      <c r="FCI21" s="21"/>
      <c r="FCJ21" s="21"/>
      <c r="FCK21" s="21"/>
      <c r="FCL21" s="21"/>
      <c r="FCM21" s="21"/>
      <c r="FCN21" s="21"/>
      <c r="FCO21" s="21"/>
      <c r="FCP21" s="21"/>
      <c r="FCQ21" s="21"/>
      <c r="FCR21" s="21"/>
      <c r="FCS21" s="21"/>
      <c r="FCT21" s="21"/>
      <c r="FCU21" s="21"/>
      <c r="FCV21" s="21"/>
      <c r="FCW21" s="21"/>
      <c r="FCX21" s="21"/>
      <c r="FCY21" s="21"/>
      <c r="FCZ21" s="21"/>
      <c r="FDA21" s="21"/>
      <c r="FDB21" s="21"/>
      <c r="FDC21" s="21"/>
      <c r="FDD21" s="21"/>
      <c r="FDE21" s="21"/>
      <c r="FDF21" s="21"/>
      <c r="FDG21" s="21"/>
      <c r="FDH21" s="21"/>
      <c r="FDI21" s="21"/>
      <c r="FDJ21" s="21"/>
      <c r="FDK21" s="21"/>
      <c r="FDL21" s="21"/>
      <c r="FDM21" s="21"/>
      <c r="FDN21" s="21"/>
      <c r="FDO21" s="21"/>
      <c r="FDP21" s="21"/>
      <c r="FDQ21" s="21"/>
      <c r="FDR21" s="21"/>
      <c r="FDS21" s="21"/>
      <c r="FDT21" s="21"/>
      <c r="FDU21" s="21"/>
      <c r="FDV21" s="21"/>
      <c r="FDW21" s="21"/>
      <c r="FDX21" s="21"/>
      <c r="FDY21" s="21"/>
      <c r="FDZ21" s="21"/>
      <c r="FEA21" s="21"/>
      <c r="FEB21" s="21"/>
      <c r="FEC21" s="21"/>
      <c r="FED21" s="21"/>
      <c r="FEE21" s="21"/>
      <c r="FEF21" s="21"/>
      <c r="FEG21" s="21"/>
      <c r="FEH21" s="21"/>
      <c r="FEI21" s="21"/>
      <c r="FEJ21" s="21"/>
      <c r="FEK21" s="21"/>
      <c r="FEL21" s="21"/>
      <c r="FEM21" s="21"/>
      <c r="FEN21" s="21"/>
      <c r="FEO21" s="21"/>
      <c r="FEP21" s="21"/>
      <c r="FEQ21" s="21"/>
      <c r="FER21" s="21"/>
      <c r="FES21" s="21"/>
      <c r="FET21" s="21"/>
      <c r="FEU21" s="21"/>
      <c r="FEV21" s="21"/>
      <c r="FEW21" s="21"/>
      <c r="FEX21" s="21"/>
      <c r="FEY21" s="21"/>
      <c r="FEZ21" s="21"/>
      <c r="FFA21" s="21"/>
      <c r="FFB21" s="21"/>
      <c r="FFC21" s="21"/>
      <c r="FFD21" s="21"/>
      <c r="FFE21" s="21"/>
      <c r="FFF21" s="21"/>
      <c r="FFG21" s="21"/>
      <c r="FFH21" s="21"/>
      <c r="FFI21" s="21"/>
      <c r="FFJ21" s="21"/>
      <c r="FFK21" s="21"/>
      <c r="FFL21" s="21"/>
      <c r="FFM21" s="21"/>
      <c r="FFN21" s="21"/>
      <c r="FFO21" s="21"/>
      <c r="FFP21" s="21"/>
      <c r="FFQ21" s="21"/>
      <c r="FFR21" s="21"/>
      <c r="FFS21" s="21"/>
      <c r="FFT21" s="21"/>
      <c r="FFU21" s="21"/>
      <c r="FFV21" s="21"/>
      <c r="FFW21" s="21"/>
      <c r="FFX21" s="21"/>
      <c r="FFY21" s="21"/>
      <c r="FFZ21" s="21"/>
      <c r="FGA21" s="21"/>
      <c r="FGB21" s="21"/>
      <c r="FGC21" s="21"/>
      <c r="FGD21" s="21"/>
      <c r="FGE21" s="21"/>
      <c r="FGF21" s="21"/>
      <c r="FGG21" s="21"/>
      <c r="FGH21" s="21"/>
      <c r="FGI21" s="21"/>
      <c r="FGJ21" s="21"/>
      <c r="FGK21" s="21"/>
      <c r="FGL21" s="21"/>
      <c r="FGM21" s="21"/>
      <c r="FGN21" s="21"/>
      <c r="FGO21" s="21"/>
      <c r="FGP21" s="21"/>
      <c r="FGQ21" s="21"/>
      <c r="FGR21" s="21"/>
      <c r="FGS21" s="21"/>
      <c r="FGT21" s="21"/>
      <c r="FGU21" s="21"/>
      <c r="FGV21" s="21"/>
      <c r="FGW21" s="21"/>
      <c r="FGX21" s="21"/>
      <c r="FGY21" s="21"/>
      <c r="FGZ21" s="21"/>
      <c r="FHA21" s="21"/>
      <c r="FHB21" s="21"/>
      <c r="FHC21" s="21"/>
      <c r="FHD21" s="21"/>
      <c r="FHE21" s="21"/>
      <c r="FHF21" s="21"/>
      <c r="FHG21" s="21"/>
      <c r="FHH21" s="21"/>
      <c r="FHI21" s="21"/>
      <c r="FHJ21" s="21"/>
      <c r="FHK21" s="21"/>
      <c r="FHL21" s="21"/>
      <c r="FHM21" s="21"/>
      <c r="FHN21" s="21"/>
      <c r="FHO21" s="21"/>
      <c r="FHP21" s="21"/>
      <c r="FHQ21" s="21"/>
      <c r="FHR21" s="21"/>
      <c r="FHS21" s="21"/>
      <c r="FHT21" s="21"/>
      <c r="FHU21" s="21"/>
      <c r="FHV21" s="21"/>
      <c r="FHW21" s="21"/>
      <c r="FHX21" s="21"/>
      <c r="FHY21" s="21"/>
      <c r="FHZ21" s="21"/>
      <c r="FIA21" s="21"/>
      <c r="FIB21" s="21"/>
      <c r="FIC21" s="21"/>
      <c r="FID21" s="21"/>
      <c r="FIE21" s="21"/>
      <c r="FIF21" s="21"/>
      <c r="FIG21" s="21"/>
      <c r="FIH21" s="21"/>
      <c r="FII21" s="21"/>
      <c r="FIJ21" s="21"/>
      <c r="FIK21" s="21"/>
      <c r="FIL21" s="21"/>
      <c r="FIM21" s="21"/>
      <c r="FIN21" s="21"/>
      <c r="FIO21" s="21"/>
      <c r="FIP21" s="21"/>
      <c r="FIQ21" s="21"/>
      <c r="FIR21" s="21"/>
      <c r="FIS21" s="21"/>
      <c r="FIT21" s="21"/>
      <c r="FIU21" s="21"/>
      <c r="FIV21" s="21"/>
      <c r="FIW21" s="21"/>
      <c r="FIX21" s="21"/>
      <c r="FIY21" s="21"/>
      <c r="FIZ21" s="21"/>
      <c r="FJA21" s="21"/>
      <c r="FJB21" s="21"/>
      <c r="FJC21" s="21"/>
      <c r="FJD21" s="21"/>
      <c r="FJE21" s="21"/>
      <c r="FJF21" s="21"/>
      <c r="FJG21" s="21"/>
      <c r="FJH21" s="21"/>
      <c r="FJI21" s="21"/>
      <c r="FJJ21" s="21"/>
      <c r="FJK21" s="21"/>
      <c r="FJL21" s="21"/>
      <c r="FJM21" s="21"/>
      <c r="FJN21" s="21"/>
      <c r="FJO21" s="21"/>
      <c r="FJP21" s="21"/>
      <c r="FJQ21" s="21"/>
      <c r="FJR21" s="21"/>
      <c r="FJS21" s="21"/>
      <c r="FJT21" s="21"/>
      <c r="FJU21" s="21"/>
      <c r="FJV21" s="21"/>
      <c r="FJW21" s="21"/>
      <c r="FJX21" s="21"/>
      <c r="FJY21" s="21"/>
      <c r="FJZ21" s="21"/>
      <c r="FKA21" s="21"/>
      <c r="FKB21" s="21"/>
      <c r="FKC21" s="21"/>
      <c r="FKD21" s="21"/>
      <c r="FKE21" s="21"/>
      <c r="FKF21" s="21"/>
      <c r="FKG21" s="21"/>
      <c r="FKH21" s="21"/>
      <c r="FKI21" s="21"/>
      <c r="FKJ21" s="21"/>
      <c r="FKK21" s="21"/>
      <c r="FKL21" s="21"/>
      <c r="FKM21" s="21"/>
      <c r="FKN21" s="21"/>
      <c r="FKO21" s="21"/>
      <c r="FKP21" s="21"/>
      <c r="FKQ21" s="21"/>
      <c r="FKR21" s="21"/>
      <c r="FKS21" s="21"/>
      <c r="FKT21" s="21"/>
      <c r="FKU21" s="21"/>
      <c r="FKV21" s="21"/>
      <c r="FKW21" s="21"/>
      <c r="FKX21" s="21"/>
      <c r="FKY21" s="21"/>
      <c r="FKZ21" s="21"/>
      <c r="FLA21" s="21"/>
      <c r="FLB21" s="21"/>
      <c r="FLC21" s="21"/>
      <c r="FLD21" s="21"/>
      <c r="FLE21" s="21"/>
      <c r="FLF21" s="21"/>
      <c r="FLG21" s="21"/>
      <c r="FLH21" s="21"/>
      <c r="FLI21" s="21"/>
      <c r="FLJ21" s="21"/>
      <c r="FLK21" s="21"/>
      <c r="FLL21" s="21"/>
      <c r="FLM21" s="21"/>
      <c r="FLN21" s="21"/>
      <c r="FLO21" s="21"/>
      <c r="FLP21" s="21"/>
      <c r="FLQ21" s="21"/>
      <c r="FLR21" s="21"/>
      <c r="FLS21" s="21"/>
      <c r="FLT21" s="21"/>
      <c r="FLU21" s="21"/>
      <c r="FLV21" s="21"/>
      <c r="FLW21" s="21"/>
      <c r="FLX21" s="21"/>
      <c r="FLY21" s="21"/>
      <c r="FLZ21" s="21"/>
      <c r="FMA21" s="21"/>
      <c r="FMB21" s="21"/>
      <c r="FMC21" s="21"/>
      <c r="FMD21" s="21"/>
      <c r="FME21" s="21"/>
      <c r="FMF21" s="21"/>
      <c r="FMG21" s="21"/>
      <c r="FMH21" s="21"/>
      <c r="FMI21" s="21"/>
      <c r="FMJ21" s="21"/>
      <c r="FMK21" s="21"/>
      <c r="FML21" s="21"/>
      <c r="FMM21" s="21"/>
      <c r="FMN21" s="21"/>
      <c r="FMO21" s="21"/>
      <c r="FMP21" s="21"/>
      <c r="FMQ21" s="21"/>
      <c r="FMR21" s="21"/>
      <c r="FMS21" s="21"/>
      <c r="FMT21" s="21"/>
      <c r="FMU21" s="21"/>
      <c r="FMV21" s="21"/>
      <c r="FMW21" s="21"/>
      <c r="FMX21" s="21"/>
      <c r="FMY21" s="21"/>
      <c r="FMZ21" s="21"/>
      <c r="FNA21" s="21"/>
      <c r="FNB21" s="21"/>
      <c r="FNC21" s="21"/>
      <c r="FND21" s="21"/>
      <c r="FNE21" s="21"/>
      <c r="FNF21" s="21"/>
      <c r="FNG21" s="21"/>
      <c r="FNH21" s="21"/>
      <c r="FNI21" s="21"/>
      <c r="FNJ21" s="21"/>
      <c r="FNK21" s="21"/>
      <c r="FNL21" s="21"/>
      <c r="FNM21" s="21"/>
      <c r="FNN21" s="21"/>
      <c r="FNO21" s="21"/>
      <c r="FNP21" s="21"/>
      <c r="FNQ21" s="21"/>
      <c r="FNR21" s="21"/>
      <c r="FNS21" s="21"/>
      <c r="FNT21" s="21"/>
      <c r="FNU21" s="21"/>
      <c r="FNV21" s="21"/>
      <c r="FNW21" s="21"/>
      <c r="FNX21" s="21"/>
      <c r="FNY21" s="21"/>
      <c r="FNZ21" s="21"/>
      <c r="FOA21" s="21"/>
      <c r="FOB21" s="21"/>
      <c r="FOC21" s="21"/>
      <c r="FOD21" s="21"/>
      <c r="FOE21" s="21"/>
      <c r="FOF21" s="21"/>
      <c r="FOG21" s="21"/>
      <c r="FOH21" s="21"/>
      <c r="FOI21" s="21"/>
      <c r="FOJ21" s="21"/>
      <c r="FOK21" s="21"/>
      <c r="FOL21" s="21"/>
      <c r="FOM21" s="21"/>
      <c r="FON21" s="21"/>
      <c r="FOO21" s="21"/>
      <c r="FOP21" s="21"/>
      <c r="FOQ21" s="21"/>
      <c r="FOR21" s="21"/>
      <c r="FOS21" s="21"/>
      <c r="FOT21" s="21"/>
      <c r="FOU21" s="21"/>
      <c r="FOV21" s="21"/>
      <c r="FOW21" s="21"/>
      <c r="FOX21" s="21"/>
      <c r="FOY21" s="21"/>
      <c r="FOZ21" s="21"/>
      <c r="FPA21" s="21"/>
      <c r="FPB21" s="21"/>
      <c r="FPC21" s="21"/>
      <c r="FPD21" s="21"/>
      <c r="FPE21" s="21"/>
      <c r="FPF21" s="21"/>
      <c r="FPG21" s="21"/>
      <c r="FPH21" s="21"/>
      <c r="FPI21" s="21"/>
      <c r="FPJ21" s="21"/>
      <c r="FPK21" s="21"/>
      <c r="FPL21" s="21"/>
      <c r="FPM21" s="21"/>
      <c r="FPN21" s="21"/>
      <c r="FPO21" s="21"/>
      <c r="FPP21" s="21"/>
      <c r="FPQ21" s="21"/>
      <c r="FPR21" s="21"/>
      <c r="FPS21" s="21"/>
      <c r="FPT21" s="21"/>
      <c r="FPU21" s="21"/>
      <c r="FPV21" s="21"/>
      <c r="FPW21" s="21"/>
      <c r="FPX21" s="21"/>
      <c r="FPY21" s="21"/>
      <c r="FPZ21" s="21"/>
      <c r="FQA21" s="21"/>
      <c r="FQB21" s="21"/>
      <c r="FQC21" s="21"/>
      <c r="FQD21" s="21"/>
      <c r="FQE21" s="21"/>
      <c r="FQF21" s="21"/>
      <c r="FQG21" s="21"/>
      <c r="FQH21" s="21"/>
      <c r="FQI21" s="21"/>
      <c r="FQJ21" s="21"/>
      <c r="FQK21" s="21"/>
      <c r="FQL21" s="21"/>
      <c r="FQM21" s="21"/>
      <c r="FQN21" s="21"/>
      <c r="FQO21" s="21"/>
      <c r="FQP21" s="21"/>
      <c r="FQQ21" s="21"/>
      <c r="FQR21" s="21"/>
      <c r="FQS21" s="21"/>
      <c r="FQT21" s="21"/>
      <c r="FQU21" s="21"/>
      <c r="FQV21" s="21"/>
      <c r="FQW21" s="21"/>
      <c r="FQX21" s="21"/>
      <c r="FQY21" s="21"/>
      <c r="FQZ21" s="21"/>
      <c r="FRA21" s="21"/>
      <c r="FRB21" s="21"/>
      <c r="FRC21" s="21"/>
      <c r="FRD21" s="21"/>
      <c r="FRE21" s="21"/>
      <c r="FRF21" s="21"/>
      <c r="FRG21" s="21"/>
      <c r="FRH21" s="21"/>
      <c r="FRI21" s="21"/>
      <c r="FRJ21" s="21"/>
      <c r="FRK21" s="21"/>
      <c r="FRL21" s="21"/>
      <c r="FRM21" s="21"/>
      <c r="FRN21" s="21"/>
      <c r="FRO21" s="21"/>
      <c r="FRP21" s="21"/>
      <c r="FRQ21" s="21"/>
      <c r="FRR21" s="21"/>
      <c r="FRS21" s="21"/>
      <c r="FRT21" s="21"/>
    </row>
    <row r="22" spans="1:4544" s="189" customFormat="1" ht="15" customHeight="1">
      <c r="A22" s="190"/>
      <c r="B22" s="190"/>
      <c r="C22" s="190"/>
      <c r="D22" s="190"/>
      <c r="E22" s="190"/>
      <c r="F22" s="190"/>
      <c r="G22" s="190"/>
      <c r="H22" s="191"/>
      <c r="I22" s="191"/>
      <c r="J22" s="226" t="s">
        <v>430</v>
      </c>
      <c r="K22" s="227" t="s">
        <v>515</v>
      </c>
      <c r="L22" s="228" t="s">
        <v>1</v>
      </c>
      <c r="M22" s="239">
        <f>M20*S22</f>
        <v>431.841025</v>
      </c>
      <c r="N22" s="240">
        <f>N20*S22</f>
        <v>291.41131249999995</v>
      </c>
      <c r="O22" s="239">
        <f t="shared" si="3"/>
        <v>723.25233749999995</v>
      </c>
      <c r="P22" s="21"/>
      <c r="Q22" s="65">
        <f>50/25</f>
        <v>2</v>
      </c>
      <c r="R22" s="65">
        <v>0.7</v>
      </c>
      <c r="S22" s="21">
        <f t="shared" si="4"/>
        <v>1.4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</row>
    <row r="23" spans="1:4544" s="189" customFormat="1" ht="15" customHeight="1">
      <c r="A23" s="190"/>
      <c r="B23" s="190"/>
      <c r="C23" s="190"/>
      <c r="D23" s="190"/>
      <c r="E23" s="190"/>
      <c r="F23" s="190"/>
      <c r="G23" s="190"/>
      <c r="H23" s="191"/>
      <c r="I23" s="191"/>
      <c r="J23" s="226" t="s">
        <v>431</v>
      </c>
      <c r="K23" s="227" t="s">
        <v>516</v>
      </c>
      <c r="L23" s="228" t="s">
        <v>1</v>
      </c>
      <c r="M23" s="219">
        <f>M20*S23</f>
        <v>481.19428500000004</v>
      </c>
      <c r="N23" s="220">
        <f>N20*S23</f>
        <v>324.7154625</v>
      </c>
      <c r="O23" s="219">
        <f t="shared" si="3"/>
        <v>805.90974750000009</v>
      </c>
      <c r="P23" s="21"/>
      <c r="Q23" s="65">
        <f>65/25</f>
        <v>2.6</v>
      </c>
      <c r="R23" s="65">
        <v>0.6</v>
      </c>
      <c r="S23" s="21">
        <f t="shared" si="4"/>
        <v>1.56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  <c r="AML23" s="21"/>
      <c r="AMM23" s="21"/>
      <c r="AMN23" s="21"/>
      <c r="AMO23" s="21"/>
      <c r="AMP23" s="21"/>
      <c r="AMQ23" s="21"/>
      <c r="AMR23" s="21"/>
      <c r="AMS23" s="21"/>
      <c r="AMT23" s="21"/>
      <c r="AMU23" s="21"/>
      <c r="AMV23" s="21"/>
      <c r="AMW23" s="21"/>
      <c r="AMX23" s="21"/>
      <c r="AMY23" s="21"/>
      <c r="AMZ23" s="21"/>
      <c r="ANA23" s="21"/>
      <c r="ANB23" s="21"/>
      <c r="ANC23" s="21"/>
      <c r="AND23" s="21"/>
      <c r="ANE23" s="21"/>
      <c r="ANF23" s="21"/>
      <c r="ANG23" s="21"/>
      <c r="ANH23" s="21"/>
      <c r="ANI23" s="21"/>
      <c r="ANJ23" s="21"/>
      <c r="ANK23" s="21"/>
      <c r="ANL23" s="21"/>
      <c r="ANM23" s="21"/>
      <c r="ANN23" s="21"/>
      <c r="ANO23" s="21"/>
      <c r="ANP23" s="21"/>
      <c r="ANQ23" s="21"/>
      <c r="ANR23" s="21"/>
      <c r="ANS23" s="21"/>
      <c r="ANT23" s="21"/>
      <c r="ANU23" s="21"/>
      <c r="ANV23" s="21"/>
      <c r="ANW23" s="21"/>
      <c r="ANX23" s="21"/>
      <c r="ANY23" s="21"/>
      <c r="ANZ23" s="21"/>
      <c r="AOA23" s="21"/>
      <c r="AOB23" s="21"/>
      <c r="AOC23" s="21"/>
      <c r="AOD23" s="21"/>
      <c r="AOE23" s="21"/>
      <c r="AOF23" s="21"/>
      <c r="AOG23" s="21"/>
      <c r="AOH23" s="21"/>
      <c r="AOI23" s="21"/>
      <c r="AOJ23" s="21"/>
      <c r="AOK23" s="21"/>
      <c r="AOL23" s="21"/>
      <c r="AOM23" s="21"/>
      <c r="AON23" s="21"/>
      <c r="AOO23" s="21"/>
      <c r="AOP23" s="21"/>
      <c r="AOQ23" s="21"/>
      <c r="AOR23" s="21"/>
      <c r="AOS23" s="21"/>
      <c r="AOT23" s="21"/>
      <c r="AOU23" s="21"/>
      <c r="AOV23" s="21"/>
      <c r="AOW23" s="21"/>
      <c r="AOX23" s="21"/>
      <c r="AOY23" s="21"/>
      <c r="AOZ23" s="21"/>
      <c r="APA23" s="21"/>
      <c r="APB23" s="21"/>
      <c r="APC23" s="21"/>
      <c r="APD23" s="21"/>
      <c r="APE23" s="21"/>
      <c r="APF23" s="21"/>
      <c r="APG23" s="21"/>
      <c r="APH23" s="21"/>
      <c r="API23" s="21"/>
      <c r="APJ23" s="21"/>
      <c r="APK23" s="21"/>
      <c r="APL23" s="21"/>
      <c r="APM23" s="21"/>
      <c r="APN23" s="21"/>
      <c r="APO23" s="21"/>
      <c r="APP23" s="21"/>
      <c r="APQ23" s="21"/>
      <c r="APR23" s="21"/>
      <c r="APS23" s="21"/>
      <c r="APT23" s="21"/>
      <c r="APU23" s="21"/>
      <c r="APV23" s="21"/>
      <c r="APW23" s="21"/>
      <c r="APX23" s="21"/>
      <c r="APY23" s="21"/>
      <c r="APZ23" s="21"/>
      <c r="AQA23" s="21"/>
      <c r="AQB23" s="21"/>
      <c r="AQC23" s="21"/>
      <c r="AQD23" s="21"/>
      <c r="AQE23" s="21"/>
      <c r="AQF23" s="21"/>
      <c r="AQG23" s="21"/>
      <c r="AQH23" s="21"/>
      <c r="AQI23" s="21"/>
      <c r="AQJ23" s="21"/>
      <c r="AQK23" s="21"/>
      <c r="AQL23" s="21"/>
      <c r="AQM23" s="21"/>
      <c r="AQN23" s="21"/>
      <c r="AQO23" s="21"/>
      <c r="AQP23" s="21"/>
      <c r="AQQ23" s="21"/>
      <c r="AQR23" s="21"/>
      <c r="AQS23" s="21"/>
      <c r="AQT23" s="21"/>
      <c r="AQU23" s="21"/>
      <c r="AQV23" s="21"/>
      <c r="AQW23" s="21"/>
      <c r="AQX23" s="21"/>
      <c r="AQY23" s="21"/>
      <c r="AQZ23" s="21"/>
      <c r="ARA23" s="21"/>
      <c r="ARB23" s="21"/>
      <c r="ARC23" s="21"/>
      <c r="ARD23" s="21"/>
      <c r="ARE23" s="21"/>
      <c r="ARF23" s="21"/>
      <c r="ARG23" s="21"/>
      <c r="ARH23" s="21"/>
      <c r="ARI23" s="21"/>
      <c r="ARJ23" s="21"/>
      <c r="ARK23" s="21"/>
      <c r="ARL23" s="21"/>
      <c r="ARM23" s="21"/>
      <c r="ARN23" s="21"/>
      <c r="ARO23" s="21"/>
      <c r="ARP23" s="21"/>
      <c r="ARQ23" s="21"/>
      <c r="ARR23" s="21"/>
      <c r="ARS23" s="21"/>
      <c r="ART23" s="21"/>
      <c r="ARU23" s="21"/>
      <c r="ARV23" s="21"/>
      <c r="ARW23" s="21"/>
      <c r="ARX23" s="21"/>
      <c r="ARY23" s="21"/>
      <c r="ARZ23" s="21"/>
      <c r="ASA23" s="21"/>
      <c r="ASB23" s="21"/>
      <c r="ASC23" s="21"/>
      <c r="ASD23" s="21"/>
      <c r="ASE23" s="21"/>
      <c r="ASF23" s="21"/>
      <c r="ASG23" s="21"/>
      <c r="ASH23" s="21"/>
      <c r="ASI23" s="21"/>
      <c r="ASJ23" s="21"/>
      <c r="ASK23" s="21"/>
      <c r="ASL23" s="21"/>
      <c r="ASM23" s="21"/>
      <c r="ASN23" s="21"/>
      <c r="ASO23" s="21"/>
      <c r="ASP23" s="21"/>
      <c r="ASQ23" s="21"/>
      <c r="ASR23" s="21"/>
      <c r="ASS23" s="21"/>
      <c r="AST23" s="21"/>
      <c r="ASU23" s="21"/>
      <c r="ASV23" s="21"/>
      <c r="ASW23" s="21"/>
      <c r="ASX23" s="21"/>
      <c r="ASY23" s="21"/>
      <c r="ASZ23" s="21"/>
      <c r="ATA23" s="21"/>
      <c r="ATB23" s="21"/>
      <c r="ATC23" s="21"/>
      <c r="ATD23" s="21"/>
      <c r="ATE23" s="21"/>
      <c r="ATF23" s="21"/>
      <c r="ATG23" s="21"/>
      <c r="ATH23" s="21"/>
      <c r="ATI23" s="21"/>
      <c r="ATJ23" s="21"/>
      <c r="ATK23" s="21"/>
      <c r="ATL23" s="21"/>
      <c r="ATM23" s="21"/>
      <c r="ATN23" s="21"/>
      <c r="ATO23" s="21"/>
      <c r="ATP23" s="21"/>
      <c r="ATQ23" s="21"/>
      <c r="ATR23" s="21"/>
      <c r="ATS23" s="21"/>
      <c r="ATT23" s="21"/>
      <c r="ATU23" s="21"/>
      <c r="ATV23" s="21"/>
      <c r="ATW23" s="21"/>
      <c r="ATX23" s="21"/>
      <c r="ATY23" s="21"/>
      <c r="ATZ23" s="21"/>
      <c r="AUA23" s="21"/>
      <c r="AUB23" s="21"/>
      <c r="AUC23" s="21"/>
      <c r="AUD23" s="21"/>
      <c r="AUE23" s="21"/>
      <c r="AUF23" s="21"/>
      <c r="AUG23" s="21"/>
      <c r="AUH23" s="21"/>
      <c r="AUI23" s="21"/>
      <c r="AUJ23" s="21"/>
      <c r="AUK23" s="21"/>
      <c r="AUL23" s="21"/>
      <c r="AUM23" s="21"/>
      <c r="AUN23" s="21"/>
      <c r="AUO23" s="21"/>
      <c r="AUP23" s="21"/>
      <c r="AUQ23" s="21"/>
      <c r="AUR23" s="21"/>
      <c r="AUS23" s="21"/>
      <c r="AUT23" s="21"/>
      <c r="AUU23" s="21"/>
      <c r="AUV23" s="21"/>
      <c r="AUW23" s="21"/>
      <c r="AUX23" s="21"/>
      <c r="AUY23" s="21"/>
      <c r="AUZ23" s="21"/>
      <c r="AVA23" s="21"/>
      <c r="AVB23" s="21"/>
      <c r="AVC23" s="21"/>
      <c r="AVD23" s="21"/>
      <c r="AVE23" s="21"/>
      <c r="AVF23" s="21"/>
      <c r="AVG23" s="21"/>
      <c r="AVH23" s="21"/>
      <c r="AVI23" s="21"/>
      <c r="AVJ23" s="21"/>
      <c r="AVK23" s="21"/>
      <c r="AVL23" s="21"/>
      <c r="AVM23" s="21"/>
      <c r="AVN23" s="21"/>
      <c r="AVO23" s="21"/>
      <c r="AVP23" s="21"/>
      <c r="AVQ23" s="21"/>
      <c r="AVR23" s="21"/>
      <c r="AVS23" s="21"/>
      <c r="AVT23" s="21"/>
      <c r="AVU23" s="21"/>
      <c r="AVV23" s="21"/>
      <c r="AVW23" s="21"/>
      <c r="AVX23" s="21"/>
      <c r="AVY23" s="21"/>
      <c r="AVZ23" s="21"/>
      <c r="AWA23" s="21"/>
      <c r="AWB23" s="21"/>
      <c r="AWC23" s="21"/>
      <c r="AWD23" s="21"/>
      <c r="AWE23" s="21"/>
      <c r="AWF23" s="21"/>
      <c r="AWG23" s="21"/>
      <c r="AWH23" s="21"/>
      <c r="AWI23" s="21"/>
      <c r="AWJ23" s="21"/>
      <c r="AWK23" s="21"/>
      <c r="AWL23" s="21"/>
      <c r="AWM23" s="21"/>
      <c r="AWN23" s="21"/>
      <c r="AWO23" s="21"/>
      <c r="AWP23" s="21"/>
      <c r="AWQ23" s="21"/>
      <c r="AWR23" s="21"/>
      <c r="AWS23" s="21"/>
      <c r="AWT23" s="21"/>
      <c r="AWU23" s="21"/>
      <c r="AWV23" s="21"/>
      <c r="AWW23" s="21"/>
      <c r="AWX23" s="21"/>
      <c r="AWY23" s="21"/>
      <c r="AWZ23" s="21"/>
      <c r="AXA23" s="21"/>
      <c r="AXB23" s="21"/>
      <c r="AXC23" s="21"/>
      <c r="AXD23" s="21"/>
      <c r="AXE23" s="21"/>
      <c r="AXF23" s="21"/>
      <c r="AXG23" s="21"/>
      <c r="AXH23" s="21"/>
      <c r="AXI23" s="21"/>
      <c r="AXJ23" s="21"/>
      <c r="AXK23" s="21"/>
      <c r="AXL23" s="21"/>
      <c r="AXM23" s="21"/>
      <c r="AXN23" s="21"/>
      <c r="AXO23" s="21"/>
      <c r="AXP23" s="21"/>
      <c r="AXQ23" s="21"/>
      <c r="AXR23" s="21"/>
      <c r="AXS23" s="21"/>
      <c r="AXT23" s="21"/>
      <c r="AXU23" s="21"/>
      <c r="AXV23" s="21"/>
      <c r="AXW23" s="21"/>
      <c r="AXX23" s="21"/>
      <c r="AXY23" s="21"/>
      <c r="AXZ23" s="21"/>
      <c r="AYA23" s="21"/>
      <c r="AYB23" s="21"/>
      <c r="AYC23" s="21"/>
      <c r="AYD23" s="21"/>
      <c r="AYE23" s="21"/>
      <c r="AYF23" s="21"/>
      <c r="AYG23" s="21"/>
      <c r="AYH23" s="21"/>
      <c r="AYI23" s="21"/>
      <c r="AYJ23" s="21"/>
      <c r="AYK23" s="21"/>
      <c r="AYL23" s="21"/>
      <c r="AYM23" s="21"/>
      <c r="AYN23" s="21"/>
      <c r="AYO23" s="21"/>
      <c r="AYP23" s="21"/>
      <c r="AYQ23" s="21"/>
      <c r="AYR23" s="21"/>
      <c r="AYS23" s="21"/>
      <c r="AYT23" s="21"/>
      <c r="AYU23" s="21"/>
      <c r="AYV23" s="21"/>
      <c r="AYW23" s="21"/>
      <c r="AYX23" s="21"/>
      <c r="AYY23" s="21"/>
      <c r="AYZ23" s="21"/>
      <c r="AZA23" s="21"/>
      <c r="AZB23" s="21"/>
      <c r="AZC23" s="21"/>
      <c r="AZD23" s="21"/>
      <c r="AZE23" s="21"/>
      <c r="AZF23" s="21"/>
      <c r="AZG23" s="21"/>
      <c r="AZH23" s="21"/>
      <c r="AZI23" s="21"/>
      <c r="AZJ23" s="21"/>
      <c r="AZK23" s="21"/>
      <c r="AZL23" s="21"/>
      <c r="AZM23" s="21"/>
      <c r="AZN23" s="21"/>
      <c r="AZO23" s="21"/>
      <c r="AZP23" s="21"/>
      <c r="AZQ23" s="21"/>
      <c r="AZR23" s="21"/>
      <c r="AZS23" s="21"/>
      <c r="AZT23" s="21"/>
      <c r="AZU23" s="21"/>
      <c r="AZV23" s="21"/>
      <c r="AZW23" s="21"/>
      <c r="AZX23" s="21"/>
      <c r="AZY23" s="21"/>
      <c r="AZZ23" s="21"/>
      <c r="BAA23" s="21"/>
      <c r="BAB23" s="21"/>
      <c r="BAC23" s="21"/>
      <c r="BAD23" s="21"/>
      <c r="BAE23" s="21"/>
      <c r="BAF23" s="21"/>
      <c r="BAG23" s="21"/>
      <c r="BAH23" s="21"/>
      <c r="BAI23" s="21"/>
      <c r="BAJ23" s="21"/>
      <c r="BAK23" s="21"/>
      <c r="BAL23" s="21"/>
      <c r="BAM23" s="21"/>
      <c r="BAN23" s="21"/>
      <c r="BAO23" s="21"/>
      <c r="BAP23" s="21"/>
      <c r="BAQ23" s="21"/>
      <c r="BAR23" s="21"/>
      <c r="BAS23" s="21"/>
      <c r="BAT23" s="21"/>
      <c r="BAU23" s="21"/>
      <c r="BAV23" s="21"/>
      <c r="BAW23" s="21"/>
      <c r="BAX23" s="21"/>
      <c r="BAY23" s="21"/>
      <c r="BAZ23" s="21"/>
      <c r="BBA23" s="21"/>
      <c r="BBB23" s="21"/>
      <c r="BBC23" s="21"/>
      <c r="BBD23" s="21"/>
      <c r="BBE23" s="21"/>
      <c r="BBF23" s="21"/>
      <c r="BBG23" s="21"/>
      <c r="BBH23" s="21"/>
      <c r="BBI23" s="21"/>
      <c r="BBJ23" s="21"/>
      <c r="BBK23" s="21"/>
      <c r="BBL23" s="21"/>
      <c r="BBM23" s="21"/>
      <c r="BBN23" s="21"/>
      <c r="BBO23" s="21"/>
      <c r="BBP23" s="21"/>
      <c r="BBQ23" s="21"/>
      <c r="BBR23" s="21"/>
      <c r="BBS23" s="21"/>
      <c r="BBT23" s="21"/>
      <c r="BBU23" s="21"/>
      <c r="BBV23" s="21"/>
      <c r="BBW23" s="21"/>
      <c r="BBX23" s="21"/>
      <c r="BBY23" s="21"/>
      <c r="BBZ23" s="21"/>
      <c r="BCA23" s="21"/>
      <c r="BCB23" s="21"/>
      <c r="BCC23" s="21"/>
      <c r="BCD23" s="21"/>
      <c r="BCE23" s="21"/>
      <c r="BCF23" s="21"/>
      <c r="BCG23" s="21"/>
      <c r="BCH23" s="21"/>
      <c r="BCI23" s="21"/>
      <c r="BCJ23" s="21"/>
      <c r="BCK23" s="21"/>
      <c r="BCL23" s="21"/>
      <c r="BCM23" s="21"/>
      <c r="BCN23" s="21"/>
      <c r="BCO23" s="21"/>
      <c r="BCP23" s="21"/>
      <c r="BCQ23" s="21"/>
      <c r="BCR23" s="21"/>
      <c r="BCS23" s="21"/>
      <c r="BCT23" s="21"/>
      <c r="BCU23" s="21"/>
      <c r="BCV23" s="21"/>
      <c r="BCW23" s="21"/>
      <c r="BCX23" s="21"/>
      <c r="BCY23" s="21"/>
      <c r="BCZ23" s="21"/>
      <c r="BDA23" s="21"/>
      <c r="BDB23" s="21"/>
      <c r="BDC23" s="21"/>
      <c r="BDD23" s="21"/>
      <c r="BDE23" s="21"/>
      <c r="BDF23" s="21"/>
      <c r="BDG23" s="21"/>
      <c r="BDH23" s="21"/>
      <c r="BDI23" s="21"/>
      <c r="BDJ23" s="21"/>
      <c r="BDK23" s="21"/>
      <c r="BDL23" s="21"/>
      <c r="BDM23" s="21"/>
      <c r="BDN23" s="21"/>
      <c r="BDO23" s="21"/>
      <c r="BDP23" s="21"/>
      <c r="BDQ23" s="21"/>
      <c r="BDR23" s="21"/>
      <c r="BDS23" s="21"/>
      <c r="BDT23" s="21"/>
      <c r="BDU23" s="21"/>
      <c r="BDV23" s="21"/>
      <c r="BDW23" s="21"/>
      <c r="BDX23" s="21"/>
      <c r="BDY23" s="21"/>
      <c r="BDZ23" s="21"/>
      <c r="BEA23" s="21"/>
      <c r="BEB23" s="21"/>
      <c r="BEC23" s="21"/>
      <c r="BED23" s="21"/>
      <c r="BEE23" s="21"/>
      <c r="BEF23" s="21"/>
      <c r="BEG23" s="21"/>
      <c r="BEH23" s="21"/>
      <c r="BEI23" s="21"/>
      <c r="BEJ23" s="21"/>
      <c r="BEK23" s="21"/>
      <c r="BEL23" s="21"/>
      <c r="BEM23" s="21"/>
      <c r="BEN23" s="21"/>
      <c r="BEO23" s="21"/>
      <c r="BEP23" s="21"/>
      <c r="BEQ23" s="21"/>
      <c r="BER23" s="21"/>
      <c r="BES23" s="21"/>
      <c r="BET23" s="21"/>
      <c r="BEU23" s="21"/>
      <c r="BEV23" s="21"/>
      <c r="BEW23" s="21"/>
      <c r="BEX23" s="21"/>
      <c r="BEY23" s="21"/>
      <c r="BEZ23" s="21"/>
      <c r="BFA23" s="21"/>
      <c r="BFB23" s="21"/>
      <c r="BFC23" s="21"/>
      <c r="BFD23" s="21"/>
      <c r="BFE23" s="21"/>
      <c r="BFF23" s="21"/>
      <c r="BFG23" s="21"/>
      <c r="BFH23" s="21"/>
      <c r="BFI23" s="21"/>
      <c r="BFJ23" s="21"/>
      <c r="BFK23" s="21"/>
      <c r="BFL23" s="21"/>
      <c r="BFM23" s="21"/>
      <c r="BFN23" s="21"/>
      <c r="BFO23" s="21"/>
      <c r="BFP23" s="21"/>
      <c r="BFQ23" s="21"/>
      <c r="BFR23" s="21"/>
      <c r="BFS23" s="21"/>
      <c r="BFT23" s="21"/>
      <c r="BFU23" s="21"/>
      <c r="BFV23" s="21"/>
      <c r="BFW23" s="21"/>
      <c r="BFX23" s="21"/>
      <c r="BFY23" s="21"/>
      <c r="BFZ23" s="21"/>
      <c r="BGA23" s="21"/>
      <c r="BGB23" s="21"/>
      <c r="BGC23" s="21"/>
      <c r="BGD23" s="21"/>
      <c r="BGE23" s="21"/>
      <c r="BGF23" s="21"/>
      <c r="BGG23" s="21"/>
      <c r="BGH23" s="21"/>
      <c r="BGI23" s="21"/>
      <c r="BGJ23" s="21"/>
      <c r="BGK23" s="21"/>
      <c r="BGL23" s="21"/>
      <c r="BGM23" s="21"/>
      <c r="BGN23" s="21"/>
      <c r="BGO23" s="21"/>
      <c r="BGP23" s="21"/>
      <c r="BGQ23" s="21"/>
      <c r="BGR23" s="21"/>
      <c r="BGS23" s="21"/>
      <c r="BGT23" s="21"/>
      <c r="BGU23" s="21"/>
      <c r="BGV23" s="21"/>
      <c r="BGW23" s="21"/>
      <c r="BGX23" s="21"/>
      <c r="BGY23" s="21"/>
      <c r="BGZ23" s="21"/>
      <c r="BHA23" s="21"/>
      <c r="BHB23" s="21"/>
      <c r="BHC23" s="21"/>
      <c r="BHD23" s="21"/>
      <c r="BHE23" s="21"/>
      <c r="BHF23" s="21"/>
      <c r="BHG23" s="21"/>
      <c r="BHH23" s="21"/>
      <c r="BHI23" s="21"/>
      <c r="BHJ23" s="21"/>
      <c r="BHK23" s="21"/>
      <c r="BHL23" s="21"/>
      <c r="BHM23" s="21"/>
      <c r="BHN23" s="21"/>
      <c r="BHO23" s="21"/>
      <c r="BHP23" s="21"/>
      <c r="BHQ23" s="21"/>
      <c r="BHR23" s="21"/>
      <c r="BHS23" s="21"/>
      <c r="BHT23" s="21"/>
      <c r="BHU23" s="21"/>
      <c r="BHV23" s="21"/>
      <c r="BHW23" s="21"/>
      <c r="BHX23" s="21"/>
      <c r="BHY23" s="21"/>
      <c r="BHZ23" s="21"/>
      <c r="BIA23" s="21"/>
      <c r="BIB23" s="21"/>
      <c r="BIC23" s="21"/>
      <c r="BID23" s="21"/>
      <c r="BIE23" s="21"/>
      <c r="BIF23" s="21"/>
      <c r="BIG23" s="21"/>
      <c r="BIH23" s="21"/>
      <c r="BII23" s="21"/>
      <c r="BIJ23" s="21"/>
      <c r="BIK23" s="21"/>
      <c r="BIL23" s="21"/>
      <c r="BIM23" s="21"/>
      <c r="BIN23" s="21"/>
      <c r="BIO23" s="21"/>
      <c r="BIP23" s="21"/>
      <c r="BIQ23" s="21"/>
      <c r="BIR23" s="21"/>
      <c r="BIS23" s="21"/>
      <c r="BIT23" s="21"/>
      <c r="BIU23" s="21"/>
      <c r="BIV23" s="21"/>
      <c r="BIW23" s="21"/>
      <c r="BIX23" s="21"/>
      <c r="BIY23" s="21"/>
      <c r="BIZ23" s="21"/>
      <c r="BJA23" s="21"/>
      <c r="BJB23" s="21"/>
      <c r="BJC23" s="21"/>
      <c r="BJD23" s="21"/>
      <c r="BJE23" s="21"/>
      <c r="BJF23" s="21"/>
      <c r="BJG23" s="21"/>
      <c r="BJH23" s="21"/>
      <c r="BJI23" s="21"/>
      <c r="BJJ23" s="21"/>
      <c r="BJK23" s="21"/>
      <c r="BJL23" s="21"/>
      <c r="BJM23" s="21"/>
      <c r="BJN23" s="21"/>
      <c r="BJO23" s="21"/>
      <c r="BJP23" s="21"/>
      <c r="BJQ23" s="21"/>
      <c r="BJR23" s="21"/>
      <c r="BJS23" s="21"/>
      <c r="BJT23" s="21"/>
      <c r="BJU23" s="21"/>
      <c r="BJV23" s="21"/>
      <c r="BJW23" s="21"/>
      <c r="BJX23" s="21"/>
      <c r="BJY23" s="21"/>
      <c r="BJZ23" s="21"/>
      <c r="BKA23" s="21"/>
      <c r="BKB23" s="21"/>
      <c r="BKC23" s="21"/>
      <c r="BKD23" s="21"/>
      <c r="BKE23" s="21"/>
      <c r="BKF23" s="21"/>
      <c r="BKG23" s="21"/>
      <c r="BKH23" s="21"/>
      <c r="BKI23" s="21"/>
      <c r="BKJ23" s="21"/>
      <c r="BKK23" s="21"/>
      <c r="BKL23" s="21"/>
      <c r="BKM23" s="21"/>
      <c r="BKN23" s="21"/>
      <c r="BKO23" s="21"/>
      <c r="BKP23" s="21"/>
      <c r="BKQ23" s="21"/>
      <c r="BKR23" s="21"/>
      <c r="BKS23" s="21"/>
      <c r="BKT23" s="21"/>
      <c r="BKU23" s="21"/>
      <c r="BKV23" s="21"/>
      <c r="BKW23" s="21"/>
      <c r="BKX23" s="21"/>
      <c r="BKY23" s="21"/>
      <c r="BKZ23" s="21"/>
      <c r="BLA23" s="21"/>
      <c r="BLB23" s="21"/>
      <c r="BLC23" s="21"/>
      <c r="BLD23" s="21"/>
      <c r="BLE23" s="21"/>
      <c r="BLF23" s="21"/>
      <c r="BLG23" s="21"/>
      <c r="BLH23" s="21"/>
      <c r="BLI23" s="21"/>
      <c r="BLJ23" s="21"/>
      <c r="BLK23" s="21"/>
      <c r="BLL23" s="21"/>
      <c r="BLM23" s="21"/>
      <c r="BLN23" s="21"/>
      <c r="BLO23" s="21"/>
      <c r="BLP23" s="21"/>
      <c r="BLQ23" s="21"/>
      <c r="BLR23" s="21"/>
      <c r="BLS23" s="21"/>
      <c r="BLT23" s="21"/>
      <c r="BLU23" s="21"/>
      <c r="BLV23" s="21"/>
      <c r="BLW23" s="21"/>
      <c r="BLX23" s="21"/>
      <c r="BLY23" s="21"/>
      <c r="BLZ23" s="21"/>
      <c r="BMA23" s="21"/>
      <c r="BMB23" s="21"/>
      <c r="BMC23" s="21"/>
      <c r="BMD23" s="21"/>
      <c r="BME23" s="21"/>
      <c r="BMF23" s="21"/>
      <c r="BMG23" s="21"/>
      <c r="BMH23" s="21"/>
      <c r="BMI23" s="21"/>
      <c r="BMJ23" s="21"/>
      <c r="BMK23" s="21"/>
      <c r="BML23" s="21"/>
      <c r="BMM23" s="21"/>
      <c r="BMN23" s="21"/>
      <c r="BMO23" s="21"/>
      <c r="BMP23" s="21"/>
      <c r="BMQ23" s="21"/>
      <c r="BMR23" s="21"/>
      <c r="BMS23" s="21"/>
      <c r="BMT23" s="21"/>
      <c r="BMU23" s="21"/>
      <c r="BMV23" s="21"/>
      <c r="BMW23" s="21"/>
      <c r="BMX23" s="21"/>
      <c r="BMY23" s="21"/>
      <c r="BMZ23" s="21"/>
      <c r="BNA23" s="21"/>
      <c r="BNB23" s="21"/>
      <c r="BNC23" s="21"/>
      <c r="BND23" s="21"/>
      <c r="BNE23" s="21"/>
      <c r="BNF23" s="21"/>
      <c r="BNG23" s="21"/>
      <c r="BNH23" s="21"/>
      <c r="BNI23" s="21"/>
      <c r="BNJ23" s="21"/>
      <c r="BNK23" s="21"/>
      <c r="BNL23" s="21"/>
      <c r="BNM23" s="21"/>
      <c r="BNN23" s="21"/>
      <c r="BNO23" s="21"/>
      <c r="BNP23" s="21"/>
      <c r="BNQ23" s="21"/>
      <c r="BNR23" s="21"/>
      <c r="BNS23" s="21"/>
      <c r="BNT23" s="21"/>
      <c r="BNU23" s="21"/>
      <c r="BNV23" s="21"/>
      <c r="BNW23" s="21"/>
      <c r="BNX23" s="21"/>
      <c r="BNY23" s="21"/>
      <c r="BNZ23" s="21"/>
      <c r="BOA23" s="21"/>
      <c r="BOB23" s="21"/>
      <c r="BOC23" s="21"/>
      <c r="BOD23" s="21"/>
      <c r="BOE23" s="21"/>
      <c r="BOF23" s="21"/>
      <c r="BOG23" s="21"/>
      <c r="BOH23" s="21"/>
      <c r="BOI23" s="21"/>
      <c r="BOJ23" s="21"/>
      <c r="BOK23" s="21"/>
      <c r="BOL23" s="21"/>
      <c r="BOM23" s="21"/>
      <c r="BON23" s="21"/>
      <c r="BOO23" s="21"/>
      <c r="BOP23" s="21"/>
      <c r="BOQ23" s="21"/>
      <c r="BOR23" s="21"/>
      <c r="BOS23" s="21"/>
      <c r="BOT23" s="21"/>
      <c r="BOU23" s="21"/>
      <c r="BOV23" s="21"/>
      <c r="BOW23" s="21"/>
      <c r="BOX23" s="21"/>
      <c r="BOY23" s="21"/>
      <c r="BOZ23" s="21"/>
      <c r="BPA23" s="21"/>
      <c r="BPB23" s="21"/>
      <c r="BPC23" s="21"/>
      <c r="BPD23" s="21"/>
      <c r="BPE23" s="21"/>
      <c r="BPF23" s="21"/>
      <c r="BPG23" s="21"/>
      <c r="BPH23" s="21"/>
      <c r="BPI23" s="21"/>
      <c r="BPJ23" s="21"/>
      <c r="BPK23" s="21"/>
      <c r="BPL23" s="21"/>
      <c r="BPM23" s="21"/>
      <c r="BPN23" s="21"/>
      <c r="BPO23" s="21"/>
      <c r="BPP23" s="21"/>
      <c r="BPQ23" s="21"/>
      <c r="BPR23" s="21"/>
      <c r="BPS23" s="21"/>
      <c r="BPT23" s="21"/>
      <c r="BPU23" s="21"/>
      <c r="BPV23" s="21"/>
      <c r="BPW23" s="21"/>
      <c r="BPX23" s="21"/>
      <c r="BPY23" s="21"/>
      <c r="BPZ23" s="21"/>
      <c r="BQA23" s="21"/>
      <c r="BQB23" s="21"/>
      <c r="BQC23" s="21"/>
      <c r="BQD23" s="21"/>
      <c r="BQE23" s="21"/>
      <c r="BQF23" s="21"/>
      <c r="BQG23" s="21"/>
      <c r="BQH23" s="21"/>
      <c r="BQI23" s="21"/>
      <c r="BQJ23" s="21"/>
      <c r="BQK23" s="21"/>
      <c r="BQL23" s="21"/>
      <c r="BQM23" s="21"/>
      <c r="BQN23" s="21"/>
      <c r="BQO23" s="21"/>
      <c r="BQP23" s="21"/>
      <c r="BQQ23" s="21"/>
      <c r="BQR23" s="21"/>
      <c r="BQS23" s="21"/>
      <c r="BQT23" s="21"/>
      <c r="BQU23" s="21"/>
      <c r="BQV23" s="21"/>
      <c r="BQW23" s="21"/>
      <c r="BQX23" s="21"/>
      <c r="BQY23" s="21"/>
      <c r="BQZ23" s="21"/>
      <c r="BRA23" s="21"/>
      <c r="BRB23" s="21"/>
      <c r="BRC23" s="21"/>
      <c r="BRD23" s="21"/>
      <c r="BRE23" s="21"/>
      <c r="BRF23" s="21"/>
      <c r="BRG23" s="21"/>
      <c r="BRH23" s="21"/>
      <c r="BRI23" s="21"/>
      <c r="BRJ23" s="21"/>
      <c r="BRK23" s="21"/>
      <c r="BRL23" s="21"/>
      <c r="BRM23" s="21"/>
      <c r="BRN23" s="21"/>
      <c r="BRO23" s="21"/>
      <c r="BRP23" s="21"/>
      <c r="BRQ23" s="21"/>
      <c r="BRR23" s="21"/>
      <c r="BRS23" s="21"/>
      <c r="BRT23" s="21"/>
      <c r="BRU23" s="21"/>
      <c r="BRV23" s="21"/>
      <c r="BRW23" s="21"/>
      <c r="BRX23" s="21"/>
      <c r="BRY23" s="21"/>
      <c r="BRZ23" s="21"/>
      <c r="BSA23" s="21"/>
      <c r="BSB23" s="21"/>
      <c r="BSC23" s="21"/>
      <c r="BSD23" s="21"/>
      <c r="BSE23" s="21"/>
      <c r="BSF23" s="21"/>
      <c r="BSG23" s="21"/>
      <c r="BSH23" s="21"/>
      <c r="BSI23" s="21"/>
      <c r="BSJ23" s="21"/>
      <c r="BSK23" s="21"/>
      <c r="BSL23" s="21"/>
      <c r="BSM23" s="21"/>
      <c r="BSN23" s="21"/>
      <c r="BSO23" s="21"/>
      <c r="BSP23" s="21"/>
      <c r="BSQ23" s="21"/>
      <c r="BSR23" s="21"/>
      <c r="BSS23" s="21"/>
      <c r="BST23" s="21"/>
      <c r="BSU23" s="21"/>
      <c r="BSV23" s="21"/>
      <c r="BSW23" s="21"/>
      <c r="BSX23" s="21"/>
      <c r="BSY23" s="21"/>
      <c r="BSZ23" s="21"/>
      <c r="BTA23" s="21"/>
      <c r="BTB23" s="21"/>
      <c r="BTC23" s="21"/>
      <c r="BTD23" s="21"/>
      <c r="BTE23" s="21"/>
      <c r="BTF23" s="21"/>
      <c r="BTG23" s="21"/>
      <c r="BTH23" s="21"/>
      <c r="BTI23" s="21"/>
      <c r="BTJ23" s="21"/>
      <c r="BTK23" s="21"/>
      <c r="BTL23" s="21"/>
      <c r="BTM23" s="21"/>
      <c r="BTN23" s="21"/>
      <c r="BTO23" s="21"/>
      <c r="BTP23" s="21"/>
      <c r="BTQ23" s="21"/>
      <c r="BTR23" s="21"/>
      <c r="BTS23" s="21"/>
      <c r="BTT23" s="21"/>
      <c r="BTU23" s="21"/>
      <c r="BTV23" s="21"/>
      <c r="BTW23" s="21"/>
      <c r="BTX23" s="21"/>
      <c r="BTY23" s="21"/>
      <c r="BTZ23" s="21"/>
      <c r="BUA23" s="21"/>
      <c r="BUB23" s="21"/>
      <c r="BUC23" s="21"/>
      <c r="BUD23" s="21"/>
      <c r="BUE23" s="21"/>
      <c r="BUF23" s="21"/>
      <c r="BUG23" s="21"/>
      <c r="BUH23" s="21"/>
      <c r="BUI23" s="21"/>
      <c r="BUJ23" s="21"/>
      <c r="BUK23" s="21"/>
      <c r="BUL23" s="21"/>
      <c r="BUM23" s="21"/>
      <c r="BUN23" s="21"/>
      <c r="BUO23" s="21"/>
      <c r="BUP23" s="21"/>
      <c r="BUQ23" s="21"/>
      <c r="BUR23" s="21"/>
      <c r="BUS23" s="21"/>
      <c r="BUT23" s="21"/>
      <c r="BUU23" s="21"/>
      <c r="BUV23" s="21"/>
      <c r="BUW23" s="21"/>
      <c r="BUX23" s="21"/>
      <c r="BUY23" s="21"/>
      <c r="BUZ23" s="21"/>
      <c r="BVA23" s="21"/>
      <c r="BVB23" s="21"/>
      <c r="BVC23" s="21"/>
      <c r="BVD23" s="21"/>
      <c r="BVE23" s="21"/>
      <c r="BVF23" s="21"/>
      <c r="BVG23" s="21"/>
      <c r="BVH23" s="21"/>
      <c r="BVI23" s="21"/>
      <c r="BVJ23" s="21"/>
      <c r="BVK23" s="21"/>
      <c r="BVL23" s="21"/>
      <c r="BVM23" s="21"/>
      <c r="BVN23" s="21"/>
      <c r="BVO23" s="21"/>
      <c r="BVP23" s="21"/>
      <c r="BVQ23" s="21"/>
      <c r="BVR23" s="21"/>
      <c r="BVS23" s="21"/>
      <c r="BVT23" s="21"/>
      <c r="BVU23" s="21"/>
      <c r="BVV23" s="21"/>
      <c r="BVW23" s="21"/>
      <c r="BVX23" s="21"/>
      <c r="BVY23" s="21"/>
      <c r="BVZ23" s="21"/>
      <c r="BWA23" s="21"/>
      <c r="BWB23" s="21"/>
      <c r="BWC23" s="21"/>
      <c r="BWD23" s="21"/>
      <c r="BWE23" s="21"/>
      <c r="BWF23" s="21"/>
      <c r="BWG23" s="21"/>
      <c r="BWH23" s="21"/>
      <c r="BWI23" s="21"/>
      <c r="BWJ23" s="21"/>
      <c r="BWK23" s="21"/>
      <c r="BWL23" s="21"/>
      <c r="BWM23" s="21"/>
      <c r="BWN23" s="21"/>
      <c r="BWO23" s="21"/>
      <c r="BWP23" s="21"/>
      <c r="BWQ23" s="21"/>
      <c r="BWR23" s="21"/>
      <c r="BWS23" s="21"/>
      <c r="BWT23" s="21"/>
      <c r="BWU23" s="21"/>
      <c r="BWV23" s="21"/>
      <c r="BWW23" s="21"/>
      <c r="BWX23" s="21"/>
      <c r="BWY23" s="21"/>
      <c r="BWZ23" s="21"/>
      <c r="BXA23" s="21"/>
      <c r="BXB23" s="21"/>
      <c r="BXC23" s="21"/>
      <c r="BXD23" s="21"/>
      <c r="BXE23" s="21"/>
      <c r="BXF23" s="21"/>
      <c r="BXG23" s="21"/>
      <c r="BXH23" s="21"/>
      <c r="BXI23" s="21"/>
      <c r="BXJ23" s="21"/>
      <c r="BXK23" s="21"/>
      <c r="BXL23" s="21"/>
      <c r="BXM23" s="21"/>
      <c r="BXN23" s="21"/>
      <c r="BXO23" s="21"/>
      <c r="BXP23" s="21"/>
      <c r="BXQ23" s="21"/>
      <c r="BXR23" s="21"/>
      <c r="BXS23" s="21"/>
      <c r="BXT23" s="21"/>
      <c r="BXU23" s="21"/>
      <c r="BXV23" s="21"/>
      <c r="BXW23" s="21"/>
      <c r="BXX23" s="21"/>
      <c r="BXY23" s="21"/>
      <c r="BXZ23" s="21"/>
      <c r="BYA23" s="21"/>
      <c r="BYB23" s="21"/>
      <c r="BYC23" s="21"/>
      <c r="BYD23" s="21"/>
      <c r="BYE23" s="21"/>
      <c r="BYF23" s="21"/>
      <c r="BYG23" s="21"/>
      <c r="BYH23" s="21"/>
      <c r="BYI23" s="21"/>
      <c r="BYJ23" s="21"/>
      <c r="BYK23" s="21"/>
      <c r="BYL23" s="21"/>
      <c r="BYM23" s="21"/>
      <c r="BYN23" s="21"/>
      <c r="BYO23" s="21"/>
      <c r="BYP23" s="21"/>
      <c r="BYQ23" s="21"/>
      <c r="BYR23" s="21"/>
      <c r="BYS23" s="21"/>
      <c r="BYT23" s="21"/>
      <c r="BYU23" s="21"/>
      <c r="BYV23" s="21"/>
      <c r="BYW23" s="21"/>
      <c r="BYX23" s="21"/>
      <c r="BYY23" s="21"/>
      <c r="BYZ23" s="21"/>
      <c r="BZA23" s="21"/>
      <c r="BZB23" s="21"/>
      <c r="BZC23" s="21"/>
      <c r="BZD23" s="21"/>
      <c r="BZE23" s="21"/>
      <c r="BZF23" s="21"/>
      <c r="BZG23" s="21"/>
      <c r="BZH23" s="21"/>
      <c r="BZI23" s="21"/>
      <c r="BZJ23" s="21"/>
      <c r="BZK23" s="21"/>
      <c r="BZL23" s="21"/>
      <c r="BZM23" s="21"/>
      <c r="BZN23" s="21"/>
      <c r="BZO23" s="21"/>
      <c r="BZP23" s="21"/>
      <c r="BZQ23" s="21"/>
      <c r="BZR23" s="21"/>
      <c r="BZS23" s="21"/>
      <c r="BZT23" s="21"/>
      <c r="BZU23" s="21"/>
      <c r="BZV23" s="21"/>
      <c r="BZW23" s="21"/>
      <c r="BZX23" s="21"/>
      <c r="BZY23" s="21"/>
      <c r="BZZ23" s="21"/>
      <c r="CAA23" s="21"/>
      <c r="CAB23" s="21"/>
      <c r="CAC23" s="21"/>
      <c r="CAD23" s="21"/>
      <c r="CAE23" s="21"/>
      <c r="CAF23" s="21"/>
      <c r="CAG23" s="21"/>
      <c r="CAH23" s="21"/>
      <c r="CAI23" s="21"/>
      <c r="CAJ23" s="21"/>
      <c r="CAK23" s="21"/>
      <c r="CAL23" s="21"/>
      <c r="CAM23" s="21"/>
      <c r="CAN23" s="21"/>
      <c r="CAO23" s="21"/>
      <c r="CAP23" s="21"/>
      <c r="CAQ23" s="21"/>
      <c r="CAR23" s="21"/>
      <c r="CAS23" s="21"/>
      <c r="CAT23" s="21"/>
      <c r="CAU23" s="21"/>
      <c r="CAV23" s="21"/>
      <c r="CAW23" s="21"/>
      <c r="CAX23" s="21"/>
      <c r="CAY23" s="21"/>
      <c r="CAZ23" s="21"/>
      <c r="CBA23" s="21"/>
      <c r="CBB23" s="21"/>
      <c r="CBC23" s="21"/>
      <c r="CBD23" s="21"/>
      <c r="CBE23" s="21"/>
      <c r="CBF23" s="21"/>
      <c r="CBG23" s="21"/>
      <c r="CBH23" s="21"/>
      <c r="CBI23" s="21"/>
      <c r="CBJ23" s="21"/>
      <c r="CBK23" s="21"/>
      <c r="CBL23" s="21"/>
      <c r="CBM23" s="21"/>
      <c r="CBN23" s="21"/>
      <c r="CBO23" s="21"/>
      <c r="CBP23" s="21"/>
      <c r="CBQ23" s="21"/>
      <c r="CBR23" s="21"/>
      <c r="CBS23" s="21"/>
      <c r="CBT23" s="21"/>
      <c r="CBU23" s="21"/>
      <c r="CBV23" s="21"/>
      <c r="CBW23" s="21"/>
      <c r="CBX23" s="21"/>
      <c r="CBY23" s="21"/>
      <c r="CBZ23" s="21"/>
      <c r="CCA23" s="21"/>
      <c r="CCB23" s="21"/>
      <c r="CCC23" s="21"/>
      <c r="CCD23" s="21"/>
      <c r="CCE23" s="21"/>
      <c r="CCF23" s="21"/>
      <c r="CCG23" s="21"/>
      <c r="CCH23" s="21"/>
      <c r="CCI23" s="21"/>
      <c r="CCJ23" s="21"/>
      <c r="CCK23" s="21"/>
      <c r="CCL23" s="21"/>
      <c r="CCM23" s="21"/>
      <c r="CCN23" s="21"/>
      <c r="CCO23" s="21"/>
      <c r="CCP23" s="21"/>
      <c r="CCQ23" s="21"/>
      <c r="CCR23" s="21"/>
      <c r="CCS23" s="21"/>
      <c r="CCT23" s="21"/>
      <c r="CCU23" s="21"/>
      <c r="CCV23" s="21"/>
      <c r="CCW23" s="21"/>
      <c r="CCX23" s="21"/>
      <c r="CCY23" s="21"/>
      <c r="CCZ23" s="21"/>
      <c r="CDA23" s="21"/>
      <c r="CDB23" s="21"/>
      <c r="CDC23" s="21"/>
      <c r="CDD23" s="21"/>
      <c r="CDE23" s="21"/>
      <c r="CDF23" s="21"/>
      <c r="CDG23" s="21"/>
      <c r="CDH23" s="21"/>
      <c r="CDI23" s="21"/>
      <c r="CDJ23" s="21"/>
      <c r="CDK23" s="21"/>
      <c r="CDL23" s="21"/>
      <c r="CDM23" s="21"/>
      <c r="CDN23" s="21"/>
      <c r="CDO23" s="21"/>
      <c r="CDP23" s="21"/>
      <c r="CDQ23" s="21"/>
      <c r="CDR23" s="21"/>
      <c r="CDS23" s="21"/>
      <c r="CDT23" s="21"/>
      <c r="CDU23" s="21"/>
      <c r="CDV23" s="21"/>
      <c r="CDW23" s="21"/>
      <c r="CDX23" s="21"/>
      <c r="CDY23" s="21"/>
      <c r="CDZ23" s="21"/>
      <c r="CEA23" s="21"/>
      <c r="CEB23" s="21"/>
      <c r="CEC23" s="21"/>
      <c r="CED23" s="21"/>
      <c r="CEE23" s="21"/>
      <c r="CEF23" s="21"/>
      <c r="CEG23" s="21"/>
      <c r="CEH23" s="21"/>
      <c r="CEI23" s="21"/>
      <c r="CEJ23" s="21"/>
      <c r="CEK23" s="21"/>
      <c r="CEL23" s="21"/>
      <c r="CEM23" s="21"/>
      <c r="CEN23" s="21"/>
      <c r="CEO23" s="21"/>
      <c r="CEP23" s="21"/>
      <c r="CEQ23" s="21"/>
      <c r="CER23" s="21"/>
      <c r="CES23" s="21"/>
      <c r="CET23" s="21"/>
      <c r="CEU23" s="21"/>
      <c r="CEV23" s="21"/>
      <c r="CEW23" s="21"/>
      <c r="CEX23" s="21"/>
      <c r="CEY23" s="21"/>
      <c r="CEZ23" s="21"/>
      <c r="CFA23" s="21"/>
      <c r="CFB23" s="21"/>
      <c r="CFC23" s="21"/>
      <c r="CFD23" s="21"/>
      <c r="CFE23" s="21"/>
      <c r="CFF23" s="21"/>
      <c r="CFG23" s="21"/>
      <c r="CFH23" s="21"/>
      <c r="CFI23" s="21"/>
      <c r="CFJ23" s="21"/>
      <c r="CFK23" s="21"/>
      <c r="CFL23" s="21"/>
      <c r="CFM23" s="21"/>
      <c r="CFN23" s="21"/>
      <c r="CFO23" s="21"/>
      <c r="CFP23" s="21"/>
      <c r="CFQ23" s="21"/>
      <c r="CFR23" s="21"/>
      <c r="CFS23" s="21"/>
      <c r="CFT23" s="21"/>
      <c r="CFU23" s="21"/>
      <c r="CFV23" s="21"/>
      <c r="CFW23" s="21"/>
      <c r="CFX23" s="21"/>
      <c r="CFY23" s="21"/>
      <c r="CFZ23" s="21"/>
      <c r="CGA23" s="21"/>
      <c r="CGB23" s="21"/>
      <c r="CGC23" s="21"/>
      <c r="CGD23" s="21"/>
      <c r="CGE23" s="21"/>
      <c r="CGF23" s="21"/>
      <c r="CGG23" s="21"/>
      <c r="CGH23" s="21"/>
      <c r="CGI23" s="21"/>
      <c r="CGJ23" s="21"/>
      <c r="CGK23" s="21"/>
      <c r="CGL23" s="21"/>
      <c r="CGM23" s="21"/>
      <c r="CGN23" s="21"/>
      <c r="CGO23" s="21"/>
      <c r="CGP23" s="21"/>
      <c r="CGQ23" s="21"/>
      <c r="CGR23" s="21"/>
      <c r="CGS23" s="21"/>
      <c r="CGT23" s="21"/>
      <c r="CGU23" s="21"/>
      <c r="CGV23" s="21"/>
      <c r="CGW23" s="21"/>
      <c r="CGX23" s="21"/>
      <c r="CGY23" s="21"/>
      <c r="CGZ23" s="21"/>
      <c r="CHA23" s="21"/>
      <c r="CHB23" s="21"/>
      <c r="CHC23" s="21"/>
      <c r="CHD23" s="21"/>
      <c r="CHE23" s="21"/>
      <c r="CHF23" s="21"/>
      <c r="CHG23" s="21"/>
      <c r="CHH23" s="21"/>
      <c r="CHI23" s="21"/>
      <c r="CHJ23" s="21"/>
      <c r="CHK23" s="21"/>
      <c r="CHL23" s="21"/>
      <c r="CHM23" s="21"/>
      <c r="CHN23" s="21"/>
      <c r="CHO23" s="21"/>
      <c r="CHP23" s="21"/>
      <c r="CHQ23" s="21"/>
      <c r="CHR23" s="21"/>
      <c r="CHS23" s="21"/>
      <c r="CHT23" s="21"/>
      <c r="CHU23" s="21"/>
      <c r="CHV23" s="21"/>
      <c r="CHW23" s="21"/>
      <c r="CHX23" s="21"/>
      <c r="CHY23" s="21"/>
      <c r="CHZ23" s="21"/>
      <c r="CIA23" s="21"/>
      <c r="CIB23" s="21"/>
      <c r="CIC23" s="21"/>
      <c r="CID23" s="21"/>
      <c r="CIE23" s="21"/>
      <c r="CIF23" s="21"/>
      <c r="CIG23" s="21"/>
      <c r="CIH23" s="21"/>
      <c r="CII23" s="21"/>
      <c r="CIJ23" s="21"/>
      <c r="CIK23" s="21"/>
      <c r="CIL23" s="21"/>
      <c r="CIM23" s="21"/>
      <c r="CIN23" s="21"/>
      <c r="CIO23" s="21"/>
      <c r="CIP23" s="21"/>
      <c r="CIQ23" s="21"/>
      <c r="CIR23" s="21"/>
      <c r="CIS23" s="21"/>
      <c r="CIT23" s="21"/>
      <c r="CIU23" s="21"/>
      <c r="CIV23" s="21"/>
      <c r="CIW23" s="21"/>
      <c r="CIX23" s="21"/>
      <c r="CIY23" s="21"/>
      <c r="CIZ23" s="21"/>
      <c r="CJA23" s="21"/>
      <c r="CJB23" s="21"/>
      <c r="CJC23" s="21"/>
      <c r="CJD23" s="21"/>
      <c r="CJE23" s="21"/>
      <c r="CJF23" s="21"/>
      <c r="CJG23" s="21"/>
      <c r="CJH23" s="21"/>
      <c r="CJI23" s="21"/>
      <c r="CJJ23" s="21"/>
      <c r="CJK23" s="21"/>
      <c r="CJL23" s="21"/>
      <c r="CJM23" s="21"/>
      <c r="CJN23" s="21"/>
      <c r="CJO23" s="21"/>
      <c r="CJP23" s="21"/>
      <c r="CJQ23" s="21"/>
      <c r="CJR23" s="21"/>
      <c r="CJS23" s="21"/>
      <c r="CJT23" s="21"/>
      <c r="CJU23" s="21"/>
      <c r="CJV23" s="21"/>
      <c r="CJW23" s="21"/>
      <c r="CJX23" s="21"/>
      <c r="CJY23" s="21"/>
      <c r="CJZ23" s="21"/>
      <c r="CKA23" s="21"/>
      <c r="CKB23" s="21"/>
      <c r="CKC23" s="21"/>
      <c r="CKD23" s="21"/>
      <c r="CKE23" s="21"/>
      <c r="CKF23" s="21"/>
      <c r="CKG23" s="21"/>
      <c r="CKH23" s="21"/>
      <c r="CKI23" s="21"/>
      <c r="CKJ23" s="21"/>
      <c r="CKK23" s="21"/>
      <c r="CKL23" s="21"/>
      <c r="CKM23" s="21"/>
      <c r="CKN23" s="21"/>
      <c r="CKO23" s="21"/>
      <c r="CKP23" s="21"/>
      <c r="CKQ23" s="21"/>
      <c r="CKR23" s="21"/>
      <c r="CKS23" s="21"/>
      <c r="CKT23" s="21"/>
      <c r="CKU23" s="21"/>
      <c r="CKV23" s="21"/>
      <c r="CKW23" s="21"/>
      <c r="CKX23" s="21"/>
      <c r="CKY23" s="21"/>
      <c r="CKZ23" s="21"/>
      <c r="CLA23" s="21"/>
      <c r="CLB23" s="21"/>
      <c r="CLC23" s="21"/>
      <c r="CLD23" s="21"/>
      <c r="CLE23" s="21"/>
      <c r="CLF23" s="21"/>
      <c r="CLG23" s="21"/>
      <c r="CLH23" s="21"/>
      <c r="CLI23" s="21"/>
      <c r="CLJ23" s="21"/>
      <c r="CLK23" s="21"/>
      <c r="CLL23" s="21"/>
      <c r="CLM23" s="21"/>
      <c r="CLN23" s="21"/>
      <c r="CLO23" s="21"/>
      <c r="CLP23" s="21"/>
      <c r="CLQ23" s="21"/>
      <c r="CLR23" s="21"/>
      <c r="CLS23" s="21"/>
      <c r="CLT23" s="21"/>
      <c r="CLU23" s="21"/>
      <c r="CLV23" s="21"/>
      <c r="CLW23" s="21"/>
      <c r="CLX23" s="21"/>
      <c r="CLY23" s="21"/>
      <c r="CLZ23" s="21"/>
      <c r="CMA23" s="21"/>
      <c r="CMB23" s="21"/>
      <c r="CMC23" s="21"/>
      <c r="CMD23" s="21"/>
      <c r="CME23" s="21"/>
      <c r="CMF23" s="21"/>
      <c r="CMG23" s="21"/>
      <c r="CMH23" s="21"/>
      <c r="CMI23" s="21"/>
      <c r="CMJ23" s="21"/>
      <c r="CMK23" s="21"/>
      <c r="CML23" s="21"/>
      <c r="CMM23" s="21"/>
      <c r="CMN23" s="21"/>
      <c r="CMO23" s="21"/>
      <c r="CMP23" s="21"/>
      <c r="CMQ23" s="21"/>
      <c r="CMR23" s="21"/>
      <c r="CMS23" s="21"/>
      <c r="CMT23" s="21"/>
      <c r="CMU23" s="21"/>
      <c r="CMV23" s="21"/>
      <c r="CMW23" s="21"/>
      <c r="CMX23" s="21"/>
      <c r="CMY23" s="21"/>
      <c r="CMZ23" s="21"/>
      <c r="CNA23" s="21"/>
      <c r="CNB23" s="21"/>
      <c r="CNC23" s="21"/>
      <c r="CND23" s="21"/>
      <c r="CNE23" s="21"/>
      <c r="CNF23" s="21"/>
      <c r="CNG23" s="21"/>
      <c r="CNH23" s="21"/>
      <c r="CNI23" s="21"/>
      <c r="CNJ23" s="21"/>
      <c r="CNK23" s="21"/>
      <c r="CNL23" s="21"/>
      <c r="CNM23" s="21"/>
      <c r="CNN23" s="21"/>
      <c r="CNO23" s="21"/>
      <c r="CNP23" s="21"/>
      <c r="CNQ23" s="21"/>
      <c r="CNR23" s="21"/>
      <c r="CNS23" s="21"/>
      <c r="CNT23" s="21"/>
      <c r="CNU23" s="21"/>
      <c r="CNV23" s="21"/>
      <c r="CNW23" s="21"/>
      <c r="CNX23" s="21"/>
      <c r="CNY23" s="21"/>
      <c r="CNZ23" s="21"/>
      <c r="COA23" s="21"/>
      <c r="COB23" s="21"/>
      <c r="COC23" s="21"/>
      <c r="COD23" s="21"/>
      <c r="COE23" s="21"/>
      <c r="COF23" s="21"/>
      <c r="COG23" s="21"/>
      <c r="COH23" s="21"/>
      <c r="COI23" s="21"/>
      <c r="COJ23" s="21"/>
      <c r="COK23" s="21"/>
      <c r="COL23" s="21"/>
      <c r="COM23" s="21"/>
      <c r="CON23" s="21"/>
      <c r="COO23" s="21"/>
      <c r="COP23" s="21"/>
      <c r="COQ23" s="21"/>
      <c r="COR23" s="21"/>
      <c r="COS23" s="21"/>
      <c r="COT23" s="21"/>
      <c r="COU23" s="21"/>
      <c r="COV23" s="21"/>
      <c r="COW23" s="21"/>
      <c r="COX23" s="21"/>
      <c r="COY23" s="21"/>
      <c r="COZ23" s="21"/>
      <c r="CPA23" s="21"/>
      <c r="CPB23" s="21"/>
      <c r="CPC23" s="21"/>
      <c r="CPD23" s="21"/>
      <c r="CPE23" s="21"/>
      <c r="CPF23" s="21"/>
      <c r="CPG23" s="21"/>
      <c r="CPH23" s="21"/>
      <c r="CPI23" s="21"/>
      <c r="CPJ23" s="21"/>
      <c r="CPK23" s="21"/>
      <c r="CPL23" s="21"/>
      <c r="CPM23" s="21"/>
      <c r="CPN23" s="21"/>
      <c r="CPO23" s="21"/>
      <c r="CPP23" s="21"/>
      <c r="CPQ23" s="21"/>
      <c r="CPR23" s="21"/>
      <c r="CPS23" s="21"/>
      <c r="CPT23" s="21"/>
      <c r="CPU23" s="21"/>
      <c r="CPV23" s="21"/>
      <c r="CPW23" s="21"/>
      <c r="CPX23" s="21"/>
      <c r="CPY23" s="21"/>
      <c r="CPZ23" s="21"/>
      <c r="CQA23" s="21"/>
      <c r="CQB23" s="21"/>
      <c r="CQC23" s="21"/>
      <c r="CQD23" s="21"/>
      <c r="CQE23" s="21"/>
      <c r="CQF23" s="21"/>
      <c r="CQG23" s="21"/>
      <c r="CQH23" s="21"/>
      <c r="CQI23" s="21"/>
      <c r="CQJ23" s="21"/>
      <c r="CQK23" s="21"/>
      <c r="CQL23" s="21"/>
      <c r="CQM23" s="21"/>
      <c r="CQN23" s="21"/>
      <c r="CQO23" s="21"/>
      <c r="CQP23" s="21"/>
      <c r="CQQ23" s="21"/>
      <c r="CQR23" s="21"/>
      <c r="CQS23" s="21"/>
      <c r="CQT23" s="21"/>
      <c r="CQU23" s="21"/>
      <c r="CQV23" s="21"/>
      <c r="CQW23" s="21"/>
      <c r="CQX23" s="21"/>
      <c r="CQY23" s="21"/>
      <c r="CQZ23" s="21"/>
      <c r="CRA23" s="21"/>
      <c r="CRB23" s="21"/>
      <c r="CRC23" s="21"/>
      <c r="CRD23" s="21"/>
      <c r="CRE23" s="21"/>
      <c r="CRF23" s="21"/>
      <c r="CRG23" s="21"/>
      <c r="CRH23" s="21"/>
      <c r="CRI23" s="21"/>
      <c r="CRJ23" s="21"/>
      <c r="CRK23" s="21"/>
      <c r="CRL23" s="21"/>
      <c r="CRM23" s="21"/>
      <c r="CRN23" s="21"/>
      <c r="CRO23" s="21"/>
      <c r="CRP23" s="21"/>
      <c r="CRQ23" s="21"/>
      <c r="CRR23" s="21"/>
      <c r="CRS23" s="21"/>
      <c r="CRT23" s="21"/>
      <c r="CRU23" s="21"/>
      <c r="CRV23" s="21"/>
      <c r="CRW23" s="21"/>
      <c r="CRX23" s="21"/>
      <c r="CRY23" s="21"/>
      <c r="CRZ23" s="21"/>
      <c r="CSA23" s="21"/>
      <c r="CSB23" s="21"/>
      <c r="CSC23" s="21"/>
      <c r="CSD23" s="21"/>
      <c r="CSE23" s="21"/>
      <c r="CSF23" s="21"/>
      <c r="CSG23" s="21"/>
      <c r="CSH23" s="21"/>
      <c r="CSI23" s="21"/>
      <c r="CSJ23" s="21"/>
      <c r="CSK23" s="21"/>
      <c r="CSL23" s="21"/>
      <c r="CSM23" s="21"/>
      <c r="CSN23" s="21"/>
      <c r="CSO23" s="21"/>
      <c r="CSP23" s="21"/>
      <c r="CSQ23" s="21"/>
      <c r="CSR23" s="21"/>
      <c r="CSS23" s="21"/>
      <c r="CST23" s="21"/>
      <c r="CSU23" s="21"/>
      <c r="CSV23" s="21"/>
      <c r="CSW23" s="21"/>
      <c r="CSX23" s="21"/>
      <c r="CSY23" s="21"/>
      <c r="CSZ23" s="21"/>
      <c r="CTA23" s="21"/>
      <c r="CTB23" s="21"/>
      <c r="CTC23" s="21"/>
      <c r="CTD23" s="21"/>
      <c r="CTE23" s="21"/>
      <c r="CTF23" s="21"/>
      <c r="CTG23" s="21"/>
      <c r="CTH23" s="21"/>
      <c r="CTI23" s="21"/>
      <c r="CTJ23" s="21"/>
      <c r="CTK23" s="21"/>
      <c r="CTL23" s="21"/>
      <c r="CTM23" s="21"/>
      <c r="CTN23" s="21"/>
      <c r="CTO23" s="21"/>
      <c r="CTP23" s="21"/>
      <c r="CTQ23" s="21"/>
      <c r="CTR23" s="21"/>
      <c r="CTS23" s="21"/>
      <c r="CTT23" s="21"/>
      <c r="CTU23" s="21"/>
      <c r="CTV23" s="21"/>
      <c r="CTW23" s="21"/>
      <c r="CTX23" s="21"/>
      <c r="CTY23" s="21"/>
      <c r="CTZ23" s="21"/>
      <c r="CUA23" s="21"/>
      <c r="CUB23" s="21"/>
      <c r="CUC23" s="21"/>
      <c r="CUD23" s="21"/>
      <c r="CUE23" s="21"/>
      <c r="CUF23" s="21"/>
      <c r="CUG23" s="21"/>
      <c r="CUH23" s="21"/>
      <c r="CUI23" s="21"/>
      <c r="CUJ23" s="21"/>
      <c r="CUK23" s="21"/>
      <c r="CUL23" s="21"/>
      <c r="CUM23" s="21"/>
      <c r="CUN23" s="21"/>
      <c r="CUO23" s="21"/>
      <c r="CUP23" s="21"/>
      <c r="CUQ23" s="21"/>
      <c r="CUR23" s="21"/>
      <c r="CUS23" s="21"/>
      <c r="CUT23" s="21"/>
      <c r="CUU23" s="21"/>
      <c r="CUV23" s="21"/>
      <c r="CUW23" s="21"/>
      <c r="CUX23" s="21"/>
      <c r="CUY23" s="21"/>
      <c r="CUZ23" s="21"/>
      <c r="CVA23" s="21"/>
      <c r="CVB23" s="21"/>
      <c r="CVC23" s="21"/>
      <c r="CVD23" s="21"/>
      <c r="CVE23" s="21"/>
      <c r="CVF23" s="21"/>
      <c r="CVG23" s="21"/>
      <c r="CVH23" s="21"/>
      <c r="CVI23" s="21"/>
      <c r="CVJ23" s="21"/>
      <c r="CVK23" s="21"/>
      <c r="CVL23" s="21"/>
      <c r="CVM23" s="21"/>
      <c r="CVN23" s="21"/>
      <c r="CVO23" s="21"/>
      <c r="CVP23" s="21"/>
      <c r="CVQ23" s="21"/>
      <c r="CVR23" s="21"/>
      <c r="CVS23" s="21"/>
      <c r="CVT23" s="21"/>
      <c r="CVU23" s="21"/>
      <c r="CVV23" s="21"/>
      <c r="CVW23" s="21"/>
      <c r="CVX23" s="21"/>
      <c r="CVY23" s="21"/>
      <c r="CVZ23" s="21"/>
      <c r="CWA23" s="21"/>
      <c r="CWB23" s="21"/>
      <c r="CWC23" s="21"/>
      <c r="CWD23" s="21"/>
      <c r="CWE23" s="21"/>
      <c r="CWF23" s="21"/>
      <c r="CWG23" s="21"/>
      <c r="CWH23" s="21"/>
      <c r="CWI23" s="21"/>
      <c r="CWJ23" s="21"/>
      <c r="CWK23" s="21"/>
      <c r="CWL23" s="21"/>
      <c r="CWM23" s="21"/>
      <c r="CWN23" s="21"/>
      <c r="CWO23" s="21"/>
      <c r="CWP23" s="21"/>
      <c r="CWQ23" s="21"/>
      <c r="CWR23" s="21"/>
      <c r="CWS23" s="21"/>
      <c r="CWT23" s="21"/>
      <c r="CWU23" s="21"/>
      <c r="CWV23" s="21"/>
      <c r="CWW23" s="21"/>
      <c r="CWX23" s="21"/>
      <c r="CWY23" s="21"/>
      <c r="CWZ23" s="21"/>
      <c r="CXA23" s="21"/>
      <c r="CXB23" s="21"/>
      <c r="CXC23" s="21"/>
      <c r="CXD23" s="21"/>
      <c r="CXE23" s="21"/>
      <c r="CXF23" s="21"/>
      <c r="CXG23" s="21"/>
      <c r="CXH23" s="21"/>
      <c r="CXI23" s="21"/>
      <c r="CXJ23" s="21"/>
      <c r="CXK23" s="21"/>
      <c r="CXL23" s="21"/>
      <c r="CXM23" s="21"/>
      <c r="CXN23" s="21"/>
      <c r="CXO23" s="21"/>
      <c r="CXP23" s="21"/>
      <c r="CXQ23" s="21"/>
      <c r="CXR23" s="21"/>
      <c r="CXS23" s="21"/>
      <c r="CXT23" s="21"/>
      <c r="CXU23" s="21"/>
      <c r="CXV23" s="21"/>
      <c r="CXW23" s="21"/>
      <c r="CXX23" s="21"/>
      <c r="CXY23" s="21"/>
      <c r="CXZ23" s="21"/>
      <c r="CYA23" s="21"/>
      <c r="CYB23" s="21"/>
      <c r="CYC23" s="21"/>
      <c r="CYD23" s="21"/>
      <c r="CYE23" s="21"/>
      <c r="CYF23" s="21"/>
      <c r="CYG23" s="21"/>
      <c r="CYH23" s="21"/>
      <c r="CYI23" s="21"/>
      <c r="CYJ23" s="21"/>
      <c r="CYK23" s="21"/>
      <c r="CYL23" s="21"/>
      <c r="CYM23" s="21"/>
      <c r="CYN23" s="21"/>
      <c r="CYO23" s="21"/>
      <c r="CYP23" s="21"/>
      <c r="CYQ23" s="21"/>
      <c r="CYR23" s="21"/>
      <c r="CYS23" s="21"/>
      <c r="CYT23" s="21"/>
      <c r="CYU23" s="21"/>
      <c r="CYV23" s="21"/>
      <c r="CYW23" s="21"/>
      <c r="CYX23" s="21"/>
      <c r="CYY23" s="21"/>
      <c r="CYZ23" s="21"/>
      <c r="CZA23" s="21"/>
      <c r="CZB23" s="21"/>
      <c r="CZC23" s="21"/>
      <c r="CZD23" s="21"/>
      <c r="CZE23" s="21"/>
      <c r="CZF23" s="21"/>
      <c r="CZG23" s="21"/>
      <c r="CZH23" s="21"/>
      <c r="CZI23" s="21"/>
      <c r="CZJ23" s="21"/>
      <c r="CZK23" s="21"/>
      <c r="CZL23" s="21"/>
      <c r="CZM23" s="21"/>
      <c r="CZN23" s="21"/>
      <c r="CZO23" s="21"/>
      <c r="CZP23" s="21"/>
      <c r="CZQ23" s="21"/>
      <c r="CZR23" s="21"/>
      <c r="CZS23" s="21"/>
      <c r="CZT23" s="21"/>
      <c r="CZU23" s="21"/>
      <c r="CZV23" s="21"/>
      <c r="CZW23" s="21"/>
      <c r="CZX23" s="21"/>
      <c r="CZY23" s="21"/>
      <c r="CZZ23" s="21"/>
      <c r="DAA23" s="21"/>
      <c r="DAB23" s="21"/>
      <c r="DAC23" s="21"/>
      <c r="DAD23" s="21"/>
      <c r="DAE23" s="21"/>
      <c r="DAF23" s="21"/>
      <c r="DAG23" s="21"/>
      <c r="DAH23" s="21"/>
      <c r="DAI23" s="21"/>
      <c r="DAJ23" s="21"/>
      <c r="DAK23" s="21"/>
      <c r="DAL23" s="21"/>
      <c r="DAM23" s="21"/>
      <c r="DAN23" s="21"/>
      <c r="DAO23" s="21"/>
      <c r="DAP23" s="21"/>
      <c r="DAQ23" s="21"/>
      <c r="DAR23" s="21"/>
      <c r="DAS23" s="21"/>
      <c r="DAT23" s="21"/>
      <c r="DAU23" s="21"/>
      <c r="DAV23" s="21"/>
      <c r="DAW23" s="21"/>
      <c r="DAX23" s="21"/>
      <c r="DAY23" s="21"/>
      <c r="DAZ23" s="21"/>
      <c r="DBA23" s="21"/>
      <c r="DBB23" s="21"/>
      <c r="DBC23" s="21"/>
      <c r="DBD23" s="21"/>
      <c r="DBE23" s="21"/>
      <c r="DBF23" s="21"/>
      <c r="DBG23" s="21"/>
      <c r="DBH23" s="21"/>
      <c r="DBI23" s="21"/>
      <c r="DBJ23" s="21"/>
      <c r="DBK23" s="21"/>
      <c r="DBL23" s="21"/>
      <c r="DBM23" s="21"/>
      <c r="DBN23" s="21"/>
      <c r="DBO23" s="21"/>
      <c r="DBP23" s="21"/>
      <c r="DBQ23" s="21"/>
      <c r="DBR23" s="21"/>
      <c r="DBS23" s="21"/>
      <c r="DBT23" s="21"/>
      <c r="DBU23" s="21"/>
      <c r="DBV23" s="21"/>
      <c r="DBW23" s="21"/>
      <c r="DBX23" s="21"/>
      <c r="DBY23" s="21"/>
      <c r="DBZ23" s="21"/>
      <c r="DCA23" s="21"/>
      <c r="DCB23" s="21"/>
      <c r="DCC23" s="21"/>
      <c r="DCD23" s="21"/>
      <c r="DCE23" s="21"/>
      <c r="DCF23" s="21"/>
      <c r="DCG23" s="21"/>
      <c r="DCH23" s="21"/>
      <c r="DCI23" s="21"/>
      <c r="DCJ23" s="21"/>
      <c r="DCK23" s="21"/>
      <c r="DCL23" s="21"/>
      <c r="DCM23" s="21"/>
      <c r="DCN23" s="21"/>
      <c r="DCO23" s="21"/>
      <c r="DCP23" s="21"/>
      <c r="DCQ23" s="21"/>
      <c r="DCR23" s="21"/>
      <c r="DCS23" s="21"/>
      <c r="DCT23" s="21"/>
      <c r="DCU23" s="21"/>
      <c r="DCV23" s="21"/>
      <c r="DCW23" s="21"/>
      <c r="DCX23" s="21"/>
      <c r="DCY23" s="21"/>
      <c r="DCZ23" s="21"/>
      <c r="DDA23" s="21"/>
      <c r="DDB23" s="21"/>
      <c r="DDC23" s="21"/>
      <c r="DDD23" s="21"/>
      <c r="DDE23" s="21"/>
      <c r="DDF23" s="21"/>
      <c r="DDG23" s="21"/>
      <c r="DDH23" s="21"/>
      <c r="DDI23" s="21"/>
      <c r="DDJ23" s="21"/>
      <c r="DDK23" s="21"/>
      <c r="DDL23" s="21"/>
      <c r="DDM23" s="21"/>
      <c r="DDN23" s="21"/>
      <c r="DDO23" s="21"/>
      <c r="DDP23" s="21"/>
      <c r="DDQ23" s="21"/>
      <c r="DDR23" s="21"/>
      <c r="DDS23" s="21"/>
      <c r="DDT23" s="21"/>
      <c r="DDU23" s="21"/>
      <c r="DDV23" s="21"/>
      <c r="DDW23" s="21"/>
      <c r="DDX23" s="21"/>
      <c r="DDY23" s="21"/>
      <c r="DDZ23" s="21"/>
      <c r="DEA23" s="21"/>
      <c r="DEB23" s="21"/>
      <c r="DEC23" s="21"/>
      <c r="DED23" s="21"/>
      <c r="DEE23" s="21"/>
      <c r="DEF23" s="21"/>
      <c r="DEG23" s="21"/>
      <c r="DEH23" s="21"/>
      <c r="DEI23" s="21"/>
      <c r="DEJ23" s="21"/>
      <c r="DEK23" s="21"/>
      <c r="DEL23" s="21"/>
      <c r="DEM23" s="21"/>
      <c r="DEN23" s="21"/>
      <c r="DEO23" s="21"/>
      <c r="DEP23" s="21"/>
      <c r="DEQ23" s="21"/>
      <c r="DER23" s="21"/>
      <c r="DES23" s="21"/>
      <c r="DET23" s="21"/>
      <c r="DEU23" s="21"/>
      <c r="DEV23" s="21"/>
      <c r="DEW23" s="21"/>
      <c r="DEX23" s="21"/>
      <c r="DEY23" s="21"/>
      <c r="DEZ23" s="21"/>
      <c r="DFA23" s="21"/>
      <c r="DFB23" s="21"/>
      <c r="DFC23" s="21"/>
      <c r="DFD23" s="21"/>
      <c r="DFE23" s="21"/>
      <c r="DFF23" s="21"/>
      <c r="DFG23" s="21"/>
      <c r="DFH23" s="21"/>
      <c r="DFI23" s="21"/>
      <c r="DFJ23" s="21"/>
      <c r="DFK23" s="21"/>
      <c r="DFL23" s="21"/>
      <c r="DFM23" s="21"/>
      <c r="DFN23" s="21"/>
      <c r="DFO23" s="21"/>
      <c r="DFP23" s="21"/>
      <c r="DFQ23" s="21"/>
      <c r="DFR23" s="21"/>
      <c r="DFS23" s="21"/>
      <c r="DFT23" s="21"/>
      <c r="DFU23" s="21"/>
      <c r="DFV23" s="21"/>
      <c r="DFW23" s="21"/>
      <c r="DFX23" s="21"/>
      <c r="DFY23" s="21"/>
      <c r="DFZ23" s="21"/>
      <c r="DGA23" s="21"/>
      <c r="DGB23" s="21"/>
      <c r="DGC23" s="21"/>
      <c r="DGD23" s="21"/>
      <c r="DGE23" s="21"/>
      <c r="DGF23" s="21"/>
      <c r="DGG23" s="21"/>
      <c r="DGH23" s="21"/>
      <c r="DGI23" s="21"/>
      <c r="DGJ23" s="21"/>
      <c r="DGK23" s="21"/>
      <c r="DGL23" s="21"/>
      <c r="DGM23" s="21"/>
      <c r="DGN23" s="21"/>
      <c r="DGO23" s="21"/>
      <c r="DGP23" s="21"/>
      <c r="DGQ23" s="21"/>
      <c r="DGR23" s="21"/>
      <c r="DGS23" s="21"/>
      <c r="DGT23" s="21"/>
      <c r="DGU23" s="21"/>
      <c r="DGV23" s="21"/>
      <c r="DGW23" s="21"/>
      <c r="DGX23" s="21"/>
      <c r="DGY23" s="21"/>
      <c r="DGZ23" s="21"/>
      <c r="DHA23" s="21"/>
      <c r="DHB23" s="21"/>
      <c r="DHC23" s="21"/>
      <c r="DHD23" s="21"/>
      <c r="DHE23" s="21"/>
      <c r="DHF23" s="21"/>
      <c r="DHG23" s="21"/>
      <c r="DHH23" s="21"/>
      <c r="DHI23" s="21"/>
      <c r="DHJ23" s="21"/>
      <c r="DHK23" s="21"/>
      <c r="DHL23" s="21"/>
      <c r="DHM23" s="21"/>
      <c r="DHN23" s="21"/>
      <c r="DHO23" s="21"/>
      <c r="DHP23" s="21"/>
      <c r="DHQ23" s="21"/>
      <c r="DHR23" s="21"/>
      <c r="DHS23" s="21"/>
      <c r="DHT23" s="21"/>
      <c r="DHU23" s="21"/>
      <c r="DHV23" s="21"/>
      <c r="DHW23" s="21"/>
      <c r="DHX23" s="21"/>
      <c r="DHY23" s="21"/>
      <c r="DHZ23" s="21"/>
      <c r="DIA23" s="21"/>
      <c r="DIB23" s="21"/>
      <c r="DIC23" s="21"/>
      <c r="DID23" s="21"/>
      <c r="DIE23" s="21"/>
      <c r="DIF23" s="21"/>
      <c r="DIG23" s="21"/>
      <c r="DIH23" s="21"/>
      <c r="DII23" s="21"/>
      <c r="DIJ23" s="21"/>
      <c r="DIK23" s="21"/>
      <c r="DIL23" s="21"/>
      <c r="DIM23" s="21"/>
      <c r="DIN23" s="21"/>
      <c r="DIO23" s="21"/>
      <c r="DIP23" s="21"/>
      <c r="DIQ23" s="21"/>
      <c r="DIR23" s="21"/>
      <c r="DIS23" s="21"/>
      <c r="DIT23" s="21"/>
      <c r="DIU23" s="21"/>
      <c r="DIV23" s="21"/>
      <c r="DIW23" s="21"/>
      <c r="DIX23" s="21"/>
      <c r="DIY23" s="21"/>
      <c r="DIZ23" s="21"/>
      <c r="DJA23" s="21"/>
      <c r="DJB23" s="21"/>
      <c r="DJC23" s="21"/>
      <c r="DJD23" s="21"/>
      <c r="DJE23" s="21"/>
      <c r="DJF23" s="21"/>
      <c r="DJG23" s="21"/>
      <c r="DJH23" s="21"/>
      <c r="DJI23" s="21"/>
      <c r="DJJ23" s="21"/>
      <c r="DJK23" s="21"/>
      <c r="DJL23" s="21"/>
      <c r="DJM23" s="21"/>
      <c r="DJN23" s="21"/>
      <c r="DJO23" s="21"/>
      <c r="DJP23" s="21"/>
      <c r="DJQ23" s="21"/>
      <c r="DJR23" s="21"/>
      <c r="DJS23" s="21"/>
      <c r="DJT23" s="21"/>
      <c r="DJU23" s="21"/>
      <c r="DJV23" s="21"/>
      <c r="DJW23" s="21"/>
      <c r="DJX23" s="21"/>
      <c r="DJY23" s="21"/>
      <c r="DJZ23" s="21"/>
      <c r="DKA23" s="21"/>
      <c r="DKB23" s="21"/>
      <c r="DKC23" s="21"/>
      <c r="DKD23" s="21"/>
      <c r="DKE23" s="21"/>
      <c r="DKF23" s="21"/>
      <c r="DKG23" s="21"/>
      <c r="DKH23" s="21"/>
      <c r="DKI23" s="21"/>
      <c r="DKJ23" s="21"/>
      <c r="DKK23" s="21"/>
      <c r="DKL23" s="21"/>
      <c r="DKM23" s="21"/>
      <c r="DKN23" s="21"/>
      <c r="DKO23" s="21"/>
      <c r="DKP23" s="21"/>
      <c r="DKQ23" s="21"/>
      <c r="DKR23" s="21"/>
      <c r="DKS23" s="21"/>
      <c r="DKT23" s="21"/>
      <c r="DKU23" s="21"/>
      <c r="DKV23" s="21"/>
      <c r="DKW23" s="21"/>
      <c r="DKX23" s="21"/>
      <c r="DKY23" s="21"/>
      <c r="DKZ23" s="21"/>
      <c r="DLA23" s="21"/>
      <c r="DLB23" s="21"/>
      <c r="DLC23" s="21"/>
      <c r="DLD23" s="21"/>
      <c r="DLE23" s="21"/>
      <c r="DLF23" s="21"/>
      <c r="DLG23" s="21"/>
      <c r="DLH23" s="21"/>
      <c r="DLI23" s="21"/>
      <c r="DLJ23" s="21"/>
      <c r="DLK23" s="21"/>
      <c r="DLL23" s="21"/>
      <c r="DLM23" s="21"/>
      <c r="DLN23" s="21"/>
      <c r="DLO23" s="21"/>
      <c r="DLP23" s="21"/>
      <c r="DLQ23" s="21"/>
      <c r="DLR23" s="21"/>
      <c r="DLS23" s="21"/>
      <c r="DLT23" s="21"/>
      <c r="DLU23" s="21"/>
      <c r="DLV23" s="21"/>
      <c r="DLW23" s="21"/>
      <c r="DLX23" s="21"/>
      <c r="DLY23" s="21"/>
      <c r="DLZ23" s="21"/>
      <c r="DMA23" s="21"/>
      <c r="DMB23" s="21"/>
      <c r="DMC23" s="21"/>
      <c r="DMD23" s="21"/>
      <c r="DME23" s="21"/>
      <c r="DMF23" s="21"/>
      <c r="DMG23" s="21"/>
      <c r="DMH23" s="21"/>
      <c r="DMI23" s="21"/>
      <c r="DMJ23" s="21"/>
      <c r="DMK23" s="21"/>
      <c r="DML23" s="21"/>
      <c r="DMM23" s="21"/>
      <c r="DMN23" s="21"/>
      <c r="DMO23" s="21"/>
      <c r="DMP23" s="21"/>
      <c r="DMQ23" s="21"/>
      <c r="DMR23" s="21"/>
      <c r="DMS23" s="21"/>
      <c r="DMT23" s="21"/>
      <c r="DMU23" s="21"/>
      <c r="DMV23" s="21"/>
      <c r="DMW23" s="21"/>
      <c r="DMX23" s="21"/>
      <c r="DMY23" s="21"/>
      <c r="DMZ23" s="21"/>
      <c r="DNA23" s="21"/>
      <c r="DNB23" s="21"/>
      <c r="DNC23" s="21"/>
      <c r="DND23" s="21"/>
      <c r="DNE23" s="21"/>
      <c r="DNF23" s="21"/>
      <c r="DNG23" s="21"/>
      <c r="DNH23" s="21"/>
      <c r="DNI23" s="21"/>
      <c r="DNJ23" s="21"/>
      <c r="DNK23" s="21"/>
      <c r="DNL23" s="21"/>
      <c r="DNM23" s="21"/>
      <c r="DNN23" s="21"/>
      <c r="DNO23" s="21"/>
      <c r="DNP23" s="21"/>
      <c r="DNQ23" s="21"/>
      <c r="DNR23" s="21"/>
      <c r="DNS23" s="21"/>
      <c r="DNT23" s="21"/>
      <c r="DNU23" s="21"/>
      <c r="DNV23" s="21"/>
      <c r="DNW23" s="21"/>
      <c r="DNX23" s="21"/>
      <c r="DNY23" s="21"/>
      <c r="DNZ23" s="21"/>
      <c r="DOA23" s="21"/>
      <c r="DOB23" s="21"/>
      <c r="DOC23" s="21"/>
      <c r="DOD23" s="21"/>
      <c r="DOE23" s="21"/>
      <c r="DOF23" s="21"/>
      <c r="DOG23" s="21"/>
      <c r="DOH23" s="21"/>
      <c r="DOI23" s="21"/>
      <c r="DOJ23" s="21"/>
      <c r="DOK23" s="21"/>
      <c r="DOL23" s="21"/>
      <c r="DOM23" s="21"/>
      <c r="DON23" s="21"/>
      <c r="DOO23" s="21"/>
      <c r="DOP23" s="21"/>
      <c r="DOQ23" s="21"/>
      <c r="DOR23" s="21"/>
      <c r="DOS23" s="21"/>
      <c r="DOT23" s="21"/>
      <c r="DOU23" s="21"/>
      <c r="DOV23" s="21"/>
      <c r="DOW23" s="21"/>
      <c r="DOX23" s="21"/>
      <c r="DOY23" s="21"/>
      <c r="DOZ23" s="21"/>
      <c r="DPA23" s="21"/>
      <c r="DPB23" s="21"/>
      <c r="DPC23" s="21"/>
      <c r="DPD23" s="21"/>
      <c r="DPE23" s="21"/>
      <c r="DPF23" s="21"/>
      <c r="DPG23" s="21"/>
      <c r="DPH23" s="21"/>
      <c r="DPI23" s="21"/>
      <c r="DPJ23" s="21"/>
      <c r="DPK23" s="21"/>
      <c r="DPL23" s="21"/>
      <c r="DPM23" s="21"/>
      <c r="DPN23" s="21"/>
      <c r="DPO23" s="21"/>
      <c r="DPP23" s="21"/>
      <c r="DPQ23" s="21"/>
      <c r="DPR23" s="21"/>
      <c r="DPS23" s="21"/>
      <c r="DPT23" s="21"/>
      <c r="DPU23" s="21"/>
      <c r="DPV23" s="21"/>
      <c r="DPW23" s="21"/>
      <c r="DPX23" s="21"/>
      <c r="DPY23" s="21"/>
      <c r="DPZ23" s="21"/>
      <c r="DQA23" s="21"/>
      <c r="DQB23" s="21"/>
      <c r="DQC23" s="21"/>
      <c r="DQD23" s="21"/>
      <c r="DQE23" s="21"/>
      <c r="DQF23" s="21"/>
      <c r="DQG23" s="21"/>
      <c r="DQH23" s="21"/>
      <c r="DQI23" s="21"/>
      <c r="DQJ23" s="21"/>
      <c r="DQK23" s="21"/>
      <c r="DQL23" s="21"/>
      <c r="DQM23" s="21"/>
      <c r="DQN23" s="21"/>
      <c r="DQO23" s="21"/>
      <c r="DQP23" s="21"/>
      <c r="DQQ23" s="21"/>
      <c r="DQR23" s="21"/>
      <c r="DQS23" s="21"/>
      <c r="DQT23" s="21"/>
      <c r="DQU23" s="21"/>
      <c r="DQV23" s="21"/>
      <c r="DQW23" s="21"/>
      <c r="DQX23" s="21"/>
      <c r="DQY23" s="21"/>
      <c r="DQZ23" s="21"/>
      <c r="DRA23" s="21"/>
      <c r="DRB23" s="21"/>
      <c r="DRC23" s="21"/>
      <c r="DRD23" s="21"/>
      <c r="DRE23" s="21"/>
      <c r="DRF23" s="21"/>
      <c r="DRG23" s="21"/>
      <c r="DRH23" s="21"/>
      <c r="DRI23" s="21"/>
      <c r="DRJ23" s="21"/>
      <c r="DRK23" s="21"/>
      <c r="DRL23" s="21"/>
      <c r="DRM23" s="21"/>
      <c r="DRN23" s="21"/>
      <c r="DRO23" s="21"/>
      <c r="DRP23" s="21"/>
      <c r="DRQ23" s="21"/>
      <c r="DRR23" s="21"/>
      <c r="DRS23" s="21"/>
      <c r="DRT23" s="21"/>
      <c r="DRU23" s="21"/>
      <c r="DRV23" s="21"/>
      <c r="DRW23" s="21"/>
      <c r="DRX23" s="21"/>
      <c r="DRY23" s="21"/>
      <c r="DRZ23" s="21"/>
      <c r="DSA23" s="21"/>
      <c r="DSB23" s="21"/>
      <c r="DSC23" s="21"/>
      <c r="DSD23" s="21"/>
      <c r="DSE23" s="21"/>
      <c r="DSF23" s="21"/>
      <c r="DSG23" s="21"/>
      <c r="DSH23" s="21"/>
      <c r="DSI23" s="21"/>
      <c r="DSJ23" s="21"/>
      <c r="DSK23" s="21"/>
      <c r="DSL23" s="21"/>
      <c r="DSM23" s="21"/>
      <c r="DSN23" s="21"/>
      <c r="DSO23" s="21"/>
      <c r="DSP23" s="21"/>
      <c r="DSQ23" s="21"/>
      <c r="DSR23" s="21"/>
      <c r="DSS23" s="21"/>
      <c r="DST23" s="21"/>
      <c r="DSU23" s="21"/>
      <c r="DSV23" s="21"/>
      <c r="DSW23" s="21"/>
      <c r="DSX23" s="21"/>
      <c r="DSY23" s="21"/>
      <c r="DSZ23" s="21"/>
      <c r="DTA23" s="21"/>
      <c r="DTB23" s="21"/>
      <c r="DTC23" s="21"/>
      <c r="DTD23" s="21"/>
      <c r="DTE23" s="21"/>
      <c r="DTF23" s="21"/>
      <c r="DTG23" s="21"/>
      <c r="DTH23" s="21"/>
      <c r="DTI23" s="21"/>
      <c r="DTJ23" s="21"/>
      <c r="DTK23" s="21"/>
      <c r="DTL23" s="21"/>
      <c r="DTM23" s="21"/>
      <c r="DTN23" s="21"/>
      <c r="DTO23" s="21"/>
      <c r="DTP23" s="21"/>
      <c r="DTQ23" s="21"/>
      <c r="DTR23" s="21"/>
      <c r="DTS23" s="21"/>
      <c r="DTT23" s="21"/>
      <c r="DTU23" s="21"/>
      <c r="DTV23" s="21"/>
      <c r="DTW23" s="21"/>
      <c r="DTX23" s="21"/>
      <c r="DTY23" s="21"/>
      <c r="DTZ23" s="21"/>
      <c r="DUA23" s="21"/>
      <c r="DUB23" s="21"/>
      <c r="DUC23" s="21"/>
      <c r="DUD23" s="21"/>
      <c r="DUE23" s="21"/>
      <c r="DUF23" s="21"/>
      <c r="DUG23" s="21"/>
      <c r="DUH23" s="21"/>
      <c r="DUI23" s="21"/>
      <c r="DUJ23" s="21"/>
      <c r="DUK23" s="21"/>
      <c r="DUL23" s="21"/>
      <c r="DUM23" s="21"/>
      <c r="DUN23" s="21"/>
      <c r="DUO23" s="21"/>
      <c r="DUP23" s="21"/>
      <c r="DUQ23" s="21"/>
      <c r="DUR23" s="21"/>
      <c r="DUS23" s="21"/>
      <c r="DUT23" s="21"/>
      <c r="DUU23" s="21"/>
      <c r="DUV23" s="21"/>
      <c r="DUW23" s="21"/>
      <c r="DUX23" s="21"/>
      <c r="DUY23" s="21"/>
      <c r="DUZ23" s="21"/>
      <c r="DVA23" s="21"/>
      <c r="DVB23" s="21"/>
      <c r="DVC23" s="21"/>
      <c r="DVD23" s="21"/>
      <c r="DVE23" s="21"/>
      <c r="DVF23" s="21"/>
      <c r="DVG23" s="21"/>
      <c r="DVH23" s="21"/>
      <c r="DVI23" s="21"/>
      <c r="DVJ23" s="21"/>
      <c r="DVK23" s="21"/>
      <c r="DVL23" s="21"/>
      <c r="DVM23" s="21"/>
      <c r="DVN23" s="21"/>
      <c r="DVO23" s="21"/>
      <c r="DVP23" s="21"/>
      <c r="DVQ23" s="21"/>
      <c r="DVR23" s="21"/>
      <c r="DVS23" s="21"/>
      <c r="DVT23" s="21"/>
      <c r="DVU23" s="21"/>
      <c r="DVV23" s="21"/>
      <c r="DVW23" s="21"/>
      <c r="DVX23" s="21"/>
      <c r="DVY23" s="21"/>
      <c r="DVZ23" s="21"/>
      <c r="DWA23" s="21"/>
      <c r="DWB23" s="21"/>
      <c r="DWC23" s="21"/>
      <c r="DWD23" s="21"/>
      <c r="DWE23" s="21"/>
      <c r="DWF23" s="21"/>
      <c r="DWG23" s="21"/>
      <c r="DWH23" s="21"/>
      <c r="DWI23" s="21"/>
      <c r="DWJ23" s="21"/>
      <c r="DWK23" s="21"/>
      <c r="DWL23" s="21"/>
      <c r="DWM23" s="21"/>
      <c r="DWN23" s="21"/>
      <c r="DWO23" s="21"/>
      <c r="DWP23" s="21"/>
      <c r="DWQ23" s="21"/>
      <c r="DWR23" s="21"/>
      <c r="DWS23" s="21"/>
      <c r="DWT23" s="21"/>
      <c r="DWU23" s="21"/>
      <c r="DWV23" s="21"/>
      <c r="DWW23" s="21"/>
      <c r="DWX23" s="21"/>
      <c r="DWY23" s="21"/>
      <c r="DWZ23" s="21"/>
      <c r="DXA23" s="21"/>
      <c r="DXB23" s="21"/>
      <c r="DXC23" s="21"/>
      <c r="DXD23" s="21"/>
      <c r="DXE23" s="21"/>
      <c r="DXF23" s="21"/>
      <c r="DXG23" s="21"/>
      <c r="DXH23" s="21"/>
      <c r="DXI23" s="21"/>
      <c r="DXJ23" s="21"/>
      <c r="DXK23" s="21"/>
      <c r="DXL23" s="21"/>
      <c r="DXM23" s="21"/>
      <c r="DXN23" s="21"/>
      <c r="DXO23" s="21"/>
      <c r="DXP23" s="21"/>
      <c r="DXQ23" s="21"/>
      <c r="DXR23" s="21"/>
      <c r="DXS23" s="21"/>
      <c r="DXT23" s="21"/>
      <c r="DXU23" s="21"/>
      <c r="DXV23" s="21"/>
      <c r="DXW23" s="21"/>
      <c r="DXX23" s="21"/>
      <c r="DXY23" s="21"/>
      <c r="DXZ23" s="21"/>
      <c r="DYA23" s="21"/>
      <c r="DYB23" s="21"/>
      <c r="DYC23" s="21"/>
      <c r="DYD23" s="21"/>
      <c r="DYE23" s="21"/>
      <c r="DYF23" s="21"/>
      <c r="DYG23" s="21"/>
      <c r="DYH23" s="21"/>
      <c r="DYI23" s="21"/>
      <c r="DYJ23" s="21"/>
      <c r="DYK23" s="21"/>
      <c r="DYL23" s="21"/>
      <c r="DYM23" s="21"/>
      <c r="DYN23" s="21"/>
      <c r="DYO23" s="21"/>
      <c r="DYP23" s="21"/>
      <c r="DYQ23" s="21"/>
      <c r="DYR23" s="21"/>
      <c r="DYS23" s="21"/>
      <c r="DYT23" s="21"/>
      <c r="DYU23" s="21"/>
      <c r="DYV23" s="21"/>
      <c r="DYW23" s="21"/>
      <c r="DYX23" s="21"/>
      <c r="DYY23" s="21"/>
      <c r="DYZ23" s="21"/>
      <c r="DZA23" s="21"/>
      <c r="DZB23" s="21"/>
      <c r="DZC23" s="21"/>
      <c r="DZD23" s="21"/>
      <c r="DZE23" s="21"/>
      <c r="DZF23" s="21"/>
      <c r="DZG23" s="21"/>
      <c r="DZH23" s="21"/>
      <c r="DZI23" s="21"/>
      <c r="DZJ23" s="21"/>
      <c r="DZK23" s="21"/>
      <c r="DZL23" s="21"/>
      <c r="DZM23" s="21"/>
      <c r="DZN23" s="21"/>
      <c r="DZO23" s="21"/>
      <c r="DZP23" s="21"/>
      <c r="DZQ23" s="21"/>
      <c r="DZR23" s="21"/>
      <c r="DZS23" s="21"/>
      <c r="DZT23" s="21"/>
      <c r="DZU23" s="21"/>
      <c r="DZV23" s="21"/>
      <c r="DZW23" s="21"/>
      <c r="DZX23" s="21"/>
      <c r="DZY23" s="21"/>
      <c r="DZZ23" s="21"/>
      <c r="EAA23" s="21"/>
      <c r="EAB23" s="21"/>
      <c r="EAC23" s="21"/>
      <c r="EAD23" s="21"/>
      <c r="EAE23" s="21"/>
      <c r="EAF23" s="21"/>
      <c r="EAG23" s="21"/>
      <c r="EAH23" s="21"/>
      <c r="EAI23" s="21"/>
      <c r="EAJ23" s="21"/>
      <c r="EAK23" s="21"/>
      <c r="EAL23" s="21"/>
      <c r="EAM23" s="21"/>
      <c r="EAN23" s="21"/>
      <c r="EAO23" s="21"/>
      <c r="EAP23" s="21"/>
      <c r="EAQ23" s="21"/>
      <c r="EAR23" s="21"/>
      <c r="EAS23" s="21"/>
      <c r="EAT23" s="21"/>
      <c r="EAU23" s="21"/>
      <c r="EAV23" s="21"/>
      <c r="EAW23" s="21"/>
      <c r="EAX23" s="21"/>
      <c r="EAY23" s="21"/>
      <c r="EAZ23" s="21"/>
      <c r="EBA23" s="21"/>
      <c r="EBB23" s="21"/>
      <c r="EBC23" s="21"/>
      <c r="EBD23" s="21"/>
      <c r="EBE23" s="21"/>
      <c r="EBF23" s="21"/>
      <c r="EBG23" s="21"/>
      <c r="EBH23" s="21"/>
      <c r="EBI23" s="21"/>
      <c r="EBJ23" s="21"/>
      <c r="EBK23" s="21"/>
      <c r="EBL23" s="21"/>
      <c r="EBM23" s="21"/>
      <c r="EBN23" s="21"/>
      <c r="EBO23" s="21"/>
      <c r="EBP23" s="21"/>
      <c r="EBQ23" s="21"/>
      <c r="EBR23" s="21"/>
      <c r="EBS23" s="21"/>
      <c r="EBT23" s="21"/>
      <c r="EBU23" s="21"/>
      <c r="EBV23" s="21"/>
      <c r="EBW23" s="21"/>
      <c r="EBX23" s="21"/>
      <c r="EBY23" s="21"/>
      <c r="EBZ23" s="21"/>
      <c r="ECA23" s="21"/>
      <c r="ECB23" s="21"/>
      <c r="ECC23" s="21"/>
      <c r="ECD23" s="21"/>
      <c r="ECE23" s="21"/>
      <c r="ECF23" s="21"/>
      <c r="ECG23" s="21"/>
      <c r="ECH23" s="21"/>
      <c r="ECI23" s="21"/>
      <c r="ECJ23" s="21"/>
      <c r="ECK23" s="21"/>
      <c r="ECL23" s="21"/>
      <c r="ECM23" s="21"/>
      <c r="ECN23" s="21"/>
      <c r="ECO23" s="21"/>
      <c r="ECP23" s="21"/>
      <c r="ECQ23" s="21"/>
      <c r="ECR23" s="21"/>
      <c r="ECS23" s="21"/>
      <c r="ECT23" s="21"/>
      <c r="ECU23" s="21"/>
      <c r="ECV23" s="21"/>
      <c r="ECW23" s="21"/>
      <c r="ECX23" s="21"/>
      <c r="ECY23" s="21"/>
      <c r="ECZ23" s="21"/>
      <c r="EDA23" s="21"/>
      <c r="EDB23" s="21"/>
      <c r="EDC23" s="21"/>
      <c r="EDD23" s="21"/>
      <c r="EDE23" s="21"/>
      <c r="EDF23" s="21"/>
      <c r="EDG23" s="21"/>
      <c r="EDH23" s="21"/>
      <c r="EDI23" s="21"/>
      <c r="EDJ23" s="21"/>
      <c r="EDK23" s="21"/>
      <c r="EDL23" s="21"/>
      <c r="EDM23" s="21"/>
      <c r="EDN23" s="21"/>
      <c r="EDO23" s="21"/>
      <c r="EDP23" s="21"/>
      <c r="EDQ23" s="21"/>
      <c r="EDR23" s="21"/>
      <c r="EDS23" s="21"/>
      <c r="EDT23" s="21"/>
      <c r="EDU23" s="21"/>
      <c r="EDV23" s="21"/>
      <c r="EDW23" s="21"/>
      <c r="EDX23" s="21"/>
      <c r="EDY23" s="21"/>
      <c r="EDZ23" s="21"/>
      <c r="EEA23" s="21"/>
      <c r="EEB23" s="21"/>
      <c r="EEC23" s="21"/>
      <c r="EED23" s="21"/>
      <c r="EEE23" s="21"/>
      <c r="EEF23" s="21"/>
      <c r="EEG23" s="21"/>
      <c r="EEH23" s="21"/>
      <c r="EEI23" s="21"/>
      <c r="EEJ23" s="21"/>
      <c r="EEK23" s="21"/>
      <c r="EEL23" s="21"/>
      <c r="EEM23" s="21"/>
      <c r="EEN23" s="21"/>
      <c r="EEO23" s="21"/>
      <c r="EEP23" s="21"/>
      <c r="EEQ23" s="21"/>
      <c r="EER23" s="21"/>
      <c r="EES23" s="21"/>
      <c r="EET23" s="21"/>
      <c r="EEU23" s="21"/>
      <c r="EEV23" s="21"/>
      <c r="EEW23" s="21"/>
      <c r="EEX23" s="21"/>
      <c r="EEY23" s="21"/>
      <c r="EEZ23" s="21"/>
      <c r="EFA23" s="21"/>
      <c r="EFB23" s="21"/>
      <c r="EFC23" s="21"/>
      <c r="EFD23" s="21"/>
      <c r="EFE23" s="21"/>
      <c r="EFF23" s="21"/>
      <c r="EFG23" s="21"/>
      <c r="EFH23" s="21"/>
      <c r="EFI23" s="21"/>
      <c r="EFJ23" s="21"/>
      <c r="EFK23" s="21"/>
      <c r="EFL23" s="21"/>
      <c r="EFM23" s="21"/>
      <c r="EFN23" s="21"/>
      <c r="EFO23" s="21"/>
      <c r="EFP23" s="21"/>
      <c r="EFQ23" s="21"/>
      <c r="EFR23" s="21"/>
      <c r="EFS23" s="21"/>
      <c r="EFT23" s="21"/>
      <c r="EFU23" s="21"/>
      <c r="EFV23" s="21"/>
      <c r="EFW23" s="21"/>
      <c r="EFX23" s="21"/>
      <c r="EFY23" s="21"/>
      <c r="EFZ23" s="21"/>
      <c r="EGA23" s="21"/>
      <c r="EGB23" s="21"/>
      <c r="EGC23" s="21"/>
      <c r="EGD23" s="21"/>
      <c r="EGE23" s="21"/>
      <c r="EGF23" s="21"/>
      <c r="EGG23" s="21"/>
      <c r="EGH23" s="21"/>
      <c r="EGI23" s="21"/>
      <c r="EGJ23" s="21"/>
      <c r="EGK23" s="21"/>
      <c r="EGL23" s="21"/>
      <c r="EGM23" s="21"/>
      <c r="EGN23" s="21"/>
      <c r="EGO23" s="21"/>
      <c r="EGP23" s="21"/>
      <c r="EGQ23" s="21"/>
      <c r="EGR23" s="21"/>
      <c r="EGS23" s="21"/>
      <c r="EGT23" s="21"/>
      <c r="EGU23" s="21"/>
      <c r="EGV23" s="21"/>
      <c r="EGW23" s="21"/>
      <c r="EGX23" s="21"/>
      <c r="EGY23" s="21"/>
      <c r="EGZ23" s="21"/>
      <c r="EHA23" s="21"/>
      <c r="EHB23" s="21"/>
      <c r="EHC23" s="21"/>
      <c r="EHD23" s="21"/>
      <c r="EHE23" s="21"/>
      <c r="EHF23" s="21"/>
      <c r="EHG23" s="21"/>
      <c r="EHH23" s="21"/>
      <c r="EHI23" s="21"/>
      <c r="EHJ23" s="21"/>
      <c r="EHK23" s="21"/>
      <c r="EHL23" s="21"/>
      <c r="EHM23" s="21"/>
      <c r="EHN23" s="21"/>
      <c r="EHO23" s="21"/>
      <c r="EHP23" s="21"/>
      <c r="EHQ23" s="21"/>
      <c r="EHR23" s="21"/>
      <c r="EHS23" s="21"/>
      <c r="EHT23" s="21"/>
      <c r="EHU23" s="21"/>
      <c r="EHV23" s="21"/>
      <c r="EHW23" s="21"/>
      <c r="EHX23" s="21"/>
      <c r="EHY23" s="21"/>
      <c r="EHZ23" s="21"/>
      <c r="EIA23" s="21"/>
      <c r="EIB23" s="21"/>
      <c r="EIC23" s="21"/>
      <c r="EID23" s="21"/>
      <c r="EIE23" s="21"/>
      <c r="EIF23" s="21"/>
      <c r="EIG23" s="21"/>
      <c r="EIH23" s="21"/>
      <c r="EII23" s="21"/>
      <c r="EIJ23" s="21"/>
      <c r="EIK23" s="21"/>
      <c r="EIL23" s="21"/>
      <c r="EIM23" s="21"/>
      <c r="EIN23" s="21"/>
      <c r="EIO23" s="21"/>
      <c r="EIP23" s="21"/>
      <c r="EIQ23" s="21"/>
      <c r="EIR23" s="21"/>
      <c r="EIS23" s="21"/>
      <c r="EIT23" s="21"/>
      <c r="EIU23" s="21"/>
      <c r="EIV23" s="21"/>
      <c r="EIW23" s="21"/>
      <c r="EIX23" s="21"/>
      <c r="EIY23" s="21"/>
      <c r="EIZ23" s="21"/>
      <c r="EJA23" s="21"/>
      <c r="EJB23" s="21"/>
      <c r="EJC23" s="21"/>
      <c r="EJD23" s="21"/>
      <c r="EJE23" s="21"/>
      <c r="EJF23" s="21"/>
      <c r="EJG23" s="21"/>
      <c r="EJH23" s="21"/>
      <c r="EJI23" s="21"/>
      <c r="EJJ23" s="21"/>
      <c r="EJK23" s="21"/>
      <c r="EJL23" s="21"/>
      <c r="EJM23" s="21"/>
      <c r="EJN23" s="21"/>
      <c r="EJO23" s="21"/>
      <c r="EJP23" s="21"/>
      <c r="EJQ23" s="21"/>
      <c r="EJR23" s="21"/>
      <c r="EJS23" s="21"/>
      <c r="EJT23" s="21"/>
      <c r="EJU23" s="21"/>
      <c r="EJV23" s="21"/>
      <c r="EJW23" s="21"/>
      <c r="EJX23" s="21"/>
      <c r="EJY23" s="21"/>
      <c r="EJZ23" s="21"/>
      <c r="EKA23" s="21"/>
      <c r="EKB23" s="21"/>
      <c r="EKC23" s="21"/>
      <c r="EKD23" s="21"/>
      <c r="EKE23" s="21"/>
      <c r="EKF23" s="21"/>
      <c r="EKG23" s="21"/>
      <c r="EKH23" s="21"/>
      <c r="EKI23" s="21"/>
      <c r="EKJ23" s="21"/>
      <c r="EKK23" s="21"/>
      <c r="EKL23" s="21"/>
      <c r="EKM23" s="21"/>
      <c r="EKN23" s="21"/>
      <c r="EKO23" s="21"/>
      <c r="EKP23" s="21"/>
      <c r="EKQ23" s="21"/>
      <c r="EKR23" s="21"/>
      <c r="EKS23" s="21"/>
      <c r="EKT23" s="21"/>
      <c r="EKU23" s="21"/>
      <c r="EKV23" s="21"/>
      <c r="EKW23" s="21"/>
      <c r="EKX23" s="21"/>
      <c r="EKY23" s="21"/>
      <c r="EKZ23" s="21"/>
      <c r="ELA23" s="21"/>
      <c r="ELB23" s="21"/>
      <c r="ELC23" s="21"/>
      <c r="ELD23" s="21"/>
      <c r="ELE23" s="21"/>
      <c r="ELF23" s="21"/>
      <c r="ELG23" s="21"/>
      <c r="ELH23" s="21"/>
      <c r="ELI23" s="21"/>
      <c r="ELJ23" s="21"/>
      <c r="ELK23" s="21"/>
      <c r="ELL23" s="21"/>
      <c r="ELM23" s="21"/>
      <c r="ELN23" s="21"/>
      <c r="ELO23" s="21"/>
      <c r="ELP23" s="21"/>
      <c r="ELQ23" s="21"/>
      <c r="ELR23" s="21"/>
      <c r="ELS23" s="21"/>
      <c r="ELT23" s="21"/>
      <c r="ELU23" s="21"/>
      <c r="ELV23" s="21"/>
      <c r="ELW23" s="21"/>
      <c r="ELX23" s="21"/>
      <c r="ELY23" s="21"/>
      <c r="ELZ23" s="21"/>
      <c r="EMA23" s="21"/>
      <c r="EMB23" s="21"/>
      <c r="EMC23" s="21"/>
      <c r="EMD23" s="21"/>
      <c r="EME23" s="21"/>
      <c r="EMF23" s="21"/>
      <c r="EMG23" s="21"/>
      <c r="EMH23" s="21"/>
      <c r="EMI23" s="21"/>
      <c r="EMJ23" s="21"/>
      <c r="EMK23" s="21"/>
      <c r="EML23" s="21"/>
      <c r="EMM23" s="21"/>
      <c r="EMN23" s="21"/>
      <c r="EMO23" s="21"/>
      <c r="EMP23" s="21"/>
      <c r="EMQ23" s="21"/>
      <c r="EMR23" s="21"/>
      <c r="EMS23" s="21"/>
      <c r="EMT23" s="21"/>
      <c r="EMU23" s="21"/>
      <c r="EMV23" s="21"/>
      <c r="EMW23" s="21"/>
      <c r="EMX23" s="21"/>
      <c r="EMY23" s="21"/>
      <c r="EMZ23" s="21"/>
      <c r="ENA23" s="21"/>
      <c r="ENB23" s="21"/>
      <c r="ENC23" s="21"/>
      <c r="END23" s="21"/>
      <c r="ENE23" s="21"/>
      <c r="ENF23" s="21"/>
      <c r="ENG23" s="21"/>
      <c r="ENH23" s="21"/>
      <c r="ENI23" s="21"/>
      <c r="ENJ23" s="21"/>
      <c r="ENK23" s="21"/>
      <c r="ENL23" s="21"/>
      <c r="ENM23" s="21"/>
      <c r="ENN23" s="21"/>
      <c r="ENO23" s="21"/>
      <c r="ENP23" s="21"/>
      <c r="ENQ23" s="21"/>
      <c r="ENR23" s="21"/>
      <c r="ENS23" s="21"/>
      <c r="ENT23" s="21"/>
      <c r="ENU23" s="21"/>
      <c r="ENV23" s="21"/>
      <c r="ENW23" s="21"/>
      <c r="ENX23" s="21"/>
      <c r="ENY23" s="21"/>
      <c r="ENZ23" s="21"/>
      <c r="EOA23" s="21"/>
      <c r="EOB23" s="21"/>
      <c r="EOC23" s="21"/>
      <c r="EOD23" s="21"/>
      <c r="EOE23" s="21"/>
      <c r="EOF23" s="21"/>
      <c r="EOG23" s="21"/>
      <c r="EOH23" s="21"/>
      <c r="EOI23" s="21"/>
      <c r="EOJ23" s="21"/>
      <c r="EOK23" s="21"/>
      <c r="EOL23" s="21"/>
      <c r="EOM23" s="21"/>
      <c r="EON23" s="21"/>
      <c r="EOO23" s="21"/>
      <c r="EOP23" s="21"/>
      <c r="EOQ23" s="21"/>
      <c r="EOR23" s="21"/>
      <c r="EOS23" s="21"/>
      <c r="EOT23" s="21"/>
      <c r="EOU23" s="21"/>
      <c r="EOV23" s="21"/>
      <c r="EOW23" s="21"/>
      <c r="EOX23" s="21"/>
      <c r="EOY23" s="21"/>
      <c r="EOZ23" s="21"/>
      <c r="EPA23" s="21"/>
      <c r="EPB23" s="21"/>
      <c r="EPC23" s="21"/>
      <c r="EPD23" s="21"/>
      <c r="EPE23" s="21"/>
      <c r="EPF23" s="21"/>
      <c r="EPG23" s="21"/>
      <c r="EPH23" s="21"/>
      <c r="EPI23" s="21"/>
      <c r="EPJ23" s="21"/>
      <c r="EPK23" s="21"/>
      <c r="EPL23" s="21"/>
      <c r="EPM23" s="21"/>
      <c r="EPN23" s="21"/>
      <c r="EPO23" s="21"/>
      <c r="EPP23" s="21"/>
      <c r="EPQ23" s="21"/>
      <c r="EPR23" s="21"/>
      <c r="EPS23" s="21"/>
      <c r="EPT23" s="21"/>
      <c r="EPU23" s="21"/>
      <c r="EPV23" s="21"/>
      <c r="EPW23" s="21"/>
      <c r="EPX23" s="21"/>
      <c r="EPY23" s="21"/>
      <c r="EPZ23" s="21"/>
      <c r="EQA23" s="21"/>
      <c r="EQB23" s="21"/>
      <c r="EQC23" s="21"/>
      <c r="EQD23" s="21"/>
      <c r="EQE23" s="21"/>
      <c r="EQF23" s="21"/>
      <c r="EQG23" s="21"/>
      <c r="EQH23" s="21"/>
      <c r="EQI23" s="21"/>
      <c r="EQJ23" s="21"/>
      <c r="EQK23" s="21"/>
      <c r="EQL23" s="21"/>
      <c r="EQM23" s="21"/>
      <c r="EQN23" s="21"/>
      <c r="EQO23" s="21"/>
      <c r="EQP23" s="21"/>
      <c r="EQQ23" s="21"/>
      <c r="EQR23" s="21"/>
      <c r="EQS23" s="21"/>
      <c r="EQT23" s="21"/>
      <c r="EQU23" s="21"/>
      <c r="EQV23" s="21"/>
      <c r="EQW23" s="21"/>
      <c r="EQX23" s="21"/>
      <c r="EQY23" s="21"/>
      <c r="EQZ23" s="21"/>
      <c r="ERA23" s="21"/>
      <c r="ERB23" s="21"/>
      <c r="ERC23" s="21"/>
      <c r="ERD23" s="21"/>
      <c r="ERE23" s="21"/>
      <c r="ERF23" s="21"/>
      <c r="ERG23" s="21"/>
      <c r="ERH23" s="21"/>
      <c r="ERI23" s="21"/>
      <c r="ERJ23" s="21"/>
      <c r="ERK23" s="21"/>
      <c r="ERL23" s="21"/>
      <c r="ERM23" s="21"/>
      <c r="ERN23" s="21"/>
      <c r="ERO23" s="21"/>
      <c r="ERP23" s="21"/>
      <c r="ERQ23" s="21"/>
      <c r="ERR23" s="21"/>
      <c r="ERS23" s="21"/>
      <c r="ERT23" s="21"/>
      <c r="ERU23" s="21"/>
      <c r="ERV23" s="21"/>
      <c r="ERW23" s="21"/>
      <c r="ERX23" s="21"/>
      <c r="ERY23" s="21"/>
      <c r="ERZ23" s="21"/>
      <c r="ESA23" s="21"/>
      <c r="ESB23" s="21"/>
      <c r="ESC23" s="21"/>
      <c r="ESD23" s="21"/>
      <c r="ESE23" s="21"/>
      <c r="ESF23" s="21"/>
      <c r="ESG23" s="21"/>
      <c r="ESH23" s="21"/>
      <c r="ESI23" s="21"/>
      <c r="ESJ23" s="21"/>
      <c r="ESK23" s="21"/>
      <c r="ESL23" s="21"/>
      <c r="ESM23" s="21"/>
      <c r="ESN23" s="21"/>
      <c r="ESO23" s="21"/>
      <c r="ESP23" s="21"/>
      <c r="ESQ23" s="21"/>
      <c r="ESR23" s="21"/>
      <c r="ESS23" s="21"/>
      <c r="EST23" s="21"/>
      <c r="ESU23" s="21"/>
      <c r="ESV23" s="21"/>
      <c r="ESW23" s="21"/>
      <c r="ESX23" s="21"/>
      <c r="ESY23" s="21"/>
      <c r="ESZ23" s="21"/>
      <c r="ETA23" s="21"/>
      <c r="ETB23" s="21"/>
      <c r="ETC23" s="21"/>
      <c r="ETD23" s="21"/>
      <c r="ETE23" s="21"/>
      <c r="ETF23" s="21"/>
      <c r="ETG23" s="21"/>
      <c r="ETH23" s="21"/>
      <c r="ETI23" s="21"/>
      <c r="ETJ23" s="21"/>
      <c r="ETK23" s="21"/>
      <c r="ETL23" s="21"/>
      <c r="ETM23" s="21"/>
      <c r="ETN23" s="21"/>
      <c r="ETO23" s="21"/>
      <c r="ETP23" s="21"/>
      <c r="ETQ23" s="21"/>
      <c r="ETR23" s="21"/>
      <c r="ETS23" s="21"/>
      <c r="ETT23" s="21"/>
      <c r="ETU23" s="21"/>
      <c r="ETV23" s="21"/>
      <c r="ETW23" s="21"/>
      <c r="ETX23" s="21"/>
      <c r="ETY23" s="21"/>
      <c r="ETZ23" s="21"/>
      <c r="EUA23" s="21"/>
      <c r="EUB23" s="21"/>
      <c r="EUC23" s="21"/>
      <c r="EUD23" s="21"/>
      <c r="EUE23" s="21"/>
      <c r="EUF23" s="21"/>
      <c r="EUG23" s="21"/>
      <c r="EUH23" s="21"/>
      <c r="EUI23" s="21"/>
      <c r="EUJ23" s="21"/>
      <c r="EUK23" s="21"/>
      <c r="EUL23" s="21"/>
      <c r="EUM23" s="21"/>
      <c r="EUN23" s="21"/>
      <c r="EUO23" s="21"/>
      <c r="EUP23" s="21"/>
      <c r="EUQ23" s="21"/>
      <c r="EUR23" s="21"/>
      <c r="EUS23" s="21"/>
      <c r="EUT23" s="21"/>
      <c r="EUU23" s="21"/>
      <c r="EUV23" s="21"/>
      <c r="EUW23" s="21"/>
      <c r="EUX23" s="21"/>
      <c r="EUY23" s="21"/>
      <c r="EUZ23" s="21"/>
      <c r="EVA23" s="21"/>
      <c r="EVB23" s="21"/>
      <c r="EVC23" s="21"/>
      <c r="EVD23" s="21"/>
      <c r="EVE23" s="21"/>
      <c r="EVF23" s="21"/>
      <c r="EVG23" s="21"/>
      <c r="EVH23" s="21"/>
      <c r="EVI23" s="21"/>
      <c r="EVJ23" s="21"/>
      <c r="EVK23" s="21"/>
      <c r="EVL23" s="21"/>
      <c r="EVM23" s="21"/>
      <c r="EVN23" s="21"/>
      <c r="EVO23" s="21"/>
      <c r="EVP23" s="21"/>
      <c r="EVQ23" s="21"/>
      <c r="EVR23" s="21"/>
      <c r="EVS23" s="21"/>
      <c r="EVT23" s="21"/>
      <c r="EVU23" s="21"/>
      <c r="EVV23" s="21"/>
      <c r="EVW23" s="21"/>
      <c r="EVX23" s="21"/>
      <c r="EVY23" s="21"/>
      <c r="EVZ23" s="21"/>
      <c r="EWA23" s="21"/>
      <c r="EWB23" s="21"/>
      <c r="EWC23" s="21"/>
      <c r="EWD23" s="21"/>
      <c r="EWE23" s="21"/>
      <c r="EWF23" s="21"/>
      <c r="EWG23" s="21"/>
      <c r="EWH23" s="21"/>
      <c r="EWI23" s="21"/>
      <c r="EWJ23" s="21"/>
      <c r="EWK23" s="21"/>
      <c r="EWL23" s="21"/>
      <c r="EWM23" s="21"/>
      <c r="EWN23" s="21"/>
      <c r="EWO23" s="21"/>
      <c r="EWP23" s="21"/>
      <c r="EWQ23" s="21"/>
      <c r="EWR23" s="21"/>
      <c r="EWS23" s="21"/>
      <c r="EWT23" s="21"/>
      <c r="EWU23" s="21"/>
      <c r="EWV23" s="21"/>
      <c r="EWW23" s="21"/>
      <c r="EWX23" s="21"/>
      <c r="EWY23" s="21"/>
      <c r="EWZ23" s="21"/>
      <c r="EXA23" s="21"/>
      <c r="EXB23" s="21"/>
      <c r="EXC23" s="21"/>
      <c r="EXD23" s="21"/>
      <c r="EXE23" s="21"/>
      <c r="EXF23" s="21"/>
      <c r="EXG23" s="21"/>
      <c r="EXH23" s="21"/>
      <c r="EXI23" s="21"/>
      <c r="EXJ23" s="21"/>
      <c r="EXK23" s="21"/>
      <c r="EXL23" s="21"/>
      <c r="EXM23" s="21"/>
      <c r="EXN23" s="21"/>
      <c r="EXO23" s="21"/>
      <c r="EXP23" s="21"/>
      <c r="EXQ23" s="21"/>
      <c r="EXR23" s="21"/>
      <c r="EXS23" s="21"/>
      <c r="EXT23" s="21"/>
      <c r="EXU23" s="21"/>
      <c r="EXV23" s="21"/>
      <c r="EXW23" s="21"/>
      <c r="EXX23" s="21"/>
      <c r="EXY23" s="21"/>
      <c r="EXZ23" s="21"/>
      <c r="EYA23" s="21"/>
      <c r="EYB23" s="21"/>
      <c r="EYC23" s="21"/>
      <c r="EYD23" s="21"/>
      <c r="EYE23" s="21"/>
      <c r="EYF23" s="21"/>
      <c r="EYG23" s="21"/>
      <c r="EYH23" s="21"/>
      <c r="EYI23" s="21"/>
      <c r="EYJ23" s="21"/>
      <c r="EYK23" s="21"/>
      <c r="EYL23" s="21"/>
      <c r="EYM23" s="21"/>
      <c r="EYN23" s="21"/>
      <c r="EYO23" s="21"/>
      <c r="EYP23" s="21"/>
      <c r="EYQ23" s="21"/>
      <c r="EYR23" s="21"/>
      <c r="EYS23" s="21"/>
      <c r="EYT23" s="21"/>
      <c r="EYU23" s="21"/>
      <c r="EYV23" s="21"/>
      <c r="EYW23" s="21"/>
      <c r="EYX23" s="21"/>
      <c r="EYY23" s="21"/>
      <c r="EYZ23" s="21"/>
      <c r="EZA23" s="21"/>
      <c r="EZB23" s="21"/>
      <c r="EZC23" s="21"/>
      <c r="EZD23" s="21"/>
      <c r="EZE23" s="21"/>
      <c r="EZF23" s="21"/>
      <c r="EZG23" s="21"/>
      <c r="EZH23" s="21"/>
      <c r="EZI23" s="21"/>
      <c r="EZJ23" s="21"/>
      <c r="EZK23" s="21"/>
      <c r="EZL23" s="21"/>
      <c r="EZM23" s="21"/>
      <c r="EZN23" s="21"/>
      <c r="EZO23" s="21"/>
      <c r="EZP23" s="21"/>
      <c r="EZQ23" s="21"/>
      <c r="EZR23" s="21"/>
      <c r="EZS23" s="21"/>
      <c r="EZT23" s="21"/>
      <c r="EZU23" s="21"/>
      <c r="EZV23" s="21"/>
      <c r="EZW23" s="21"/>
      <c r="EZX23" s="21"/>
      <c r="EZY23" s="21"/>
      <c r="EZZ23" s="21"/>
      <c r="FAA23" s="21"/>
      <c r="FAB23" s="21"/>
      <c r="FAC23" s="21"/>
      <c r="FAD23" s="21"/>
      <c r="FAE23" s="21"/>
      <c r="FAF23" s="21"/>
      <c r="FAG23" s="21"/>
      <c r="FAH23" s="21"/>
      <c r="FAI23" s="21"/>
      <c r="FAJ23" s="21"/>
      <c r="FAK23" s="21"/>
      <c r="FAL23" s="21"/>
      <c r="FAM23" s="21"/>
      <c r="FAN23" s="21"/>
      <c r="FAO23" s="21"/>
      <c r="FAP23" s="21"/>
      <c r="FAQ23" s="21"/>
      <c r="FAR23" s="21"/>
      <c r="FAS23" s="21"/>
      <c r="FAT23" s="21"/>
      <c r="FAU23" s="21"/>
      <c r="FAV23" s="21"/>
      <c r="FAW23" s="21"/>
      <c r="FAX23" s="21"/>
      <c r="FAY23" s="21"/>
      <c r="FAZ23" s="21"/>
      <c r="FBA23" s="21"/>
      <c r="FBB23" s="21"/>
      <c r="FBC23" s="21"/>
      <c r="FBD23" s="21"/>
      <c r="FBE23" s="21"/>
      <c r="FBF23" s="21"/>
      <c r="FBG23" s="21"/>
      <c r="FBH23" s="21"/>
      <c r="FBI23" s="21"/>
      <c r="FBJ23" s="21"/>
      <c r="FBK23" s="21"/>
      <c r="FBL23" s="21"/>
      <c r="FBM23" s="21"/>
      <c r="FBN23" s="21"/>
      <c r="FBO23" s="21"/>
      <c r="FBP23" s="21"/>
      <c r="FBQ23" s="21"/>
      <c r="FBR23" s="21"/>
      <c r="FBS23" s="21"/>
      <c r="FBT23" s="21"/>
      <c r="FBU23" s="21"/>
      <c r="FBV23" s="21"/>
      <c r="FBW23" s="21"/>
      <c r="FBX23" s="21"/>
      <c r="FBY23" s="21"/>
      <c r="FBZ23" s="21"/>
      <c r="FCA23" s="21"/>
      <c r="FCB23" s="21"/>
      <c r="FCC23" s="21"/>
      <c r="FCD23" s="21"/>
      <c r="FCE23" s="21"/>
      <c r="FCF23" s="21"/>
      <c r="FCG23" s="21"/>
      <c r="FCH23" s="21"/>
      <c r="FCI23" s="21"/>
      <c r="FCJ23" s="21"/>
      <c r="FCK23" s="21"/>
      <c r="FCL23" s="21"/>
      <c r="FCM23" s="21"/>
      <c r="FCN23" s="21"/>
      <c r="FCO23" s="21"/>
      <c r="FCP23" s="21"/>
      <c r="FCQ23" s="21"/>
      <c r="FCR23" s="21"/>
      <c r="FCS23" s="21"/>
      <c r="FCT23" s="21"/>
      <c r="FCU23" s="21"/>
      <c r="FCV23" s="21"/>
      <c r="FCW23" s="21"/>
      <c r="FCX23" s="21"/>
      <c r="FCY23" s="21"/>
      <c r="FCZ23" s="21"/>
      <c r="FDA23" s="21"/>
      <c r="FDB23" s="21"/>
      <c r="FDC23" s="21"/>
      <c r="FDD23" s="21"/>
      <c r="FDE23" s="21"/>
      <c r="FDF23" s="21"/>
      <c r="FDG23" s="21"/>
      <c r="FDH23" s="21"/>
      <c r="FDI23" s="21"/>
      <c r="FDJ23" s="21"/>
      <c r="FDK23" s="21"/>
      <c r="FDL23" s="21"/>
      <c r="FDM23" s="21"/>
      <c r="FDN23" s="21"/>
      <c r="FDO23" s="21"/>
      <c r="FDP23" s="21"/>
      <c r="FDQ23" s="21"/>
      <c r="FDR23" s="21"/>
      <c r="FDS23" s="21"/>
      <c r="FDT23" s="21"/>
      <c r="FDU23" s="21"/>
      <c r="FDV23" s="21"/>
      <c r="FDW23" s="21"/>
      <c r="FDX23" s="21"/>
      <c r="FDY23" s="21"/>
      <c r="FDZ23" s="21"/>
      <c r="FEA23" s="21"/>
      <c r="FEB23" s="21"/>
      <c r="FEC23" s="21"/>
      <c r="FED23" s="21"/>
      <c r="FEE23" s="21"/>
      <c r="FEF23" s="21"/>
      <c r="FEG23" s="21"/>
      <c r="FEH23" s="21"/>
      <c r="FEI23" s="21"/>
      <c r="FEJ23" s="21"/>
      <c r="FEK23" s="21"/>
      <c r="FEL23" s="21"/>
      <c r="FEM23" s="21"/>
      <c r="FEN23" s="21"/>
      <c r="FEO23" s="21"/>
      <c r="FEP23" s="21"/>
      <c r="FEQ23" s="21"/>
      <c r="FER23" s="21"/>
      <c r="FES23" s="21"/>
      <c r="FET23" s="21"/>
      <c r="FEU23" s="21"/>
      <c r="FEV23" s="21"/>
      <c r="FEW23" s="21"/>
      <c r="FEX23" s="21"/>
      <c r="FEY23" s="21"/>
      <c r="FEZ23" s="21"/>
      <c r="FFA23" s="21"/>
      <c r="FFB23" s="21"/>
      <c r="FFC23" s="21"/>
      <c r="FFD23" s="21"/>
      <c r="FFE23" s="21"/>
      <c r="FFF23" s="21"/>
      <c r="FFG23" s="21"/>
      <c r="FFH23" s="21"/>
      <c r="FFI23" s="21"/>
      <c r="FFJ23" s="21"/>
      <c r="FFK23" s="21"/>
      <c r="FFL23" s="21"/>
      <c r="FFM23" s="21"/>
      <c r="FFN23" s="21"/>
      <c r="FFO23" s="21"/>
      <c r="FFP23" s="21"/>
      <c r="FFQ23" s="21"/>
      <c r="FFR23" s="21"/>
      <c r="FFS23" s="21"/>
      <c r="FFT23" s="21"/>
      <c r="FFU23" s="21"/>
      <c r="FFV23" s="21"/>
      <c r="FFW23" s="21"/>
      <c r="FFX23" s="21"/>
      <c r="FFY23" s="21"/>
      <c r="FFZ23" s="21"/>
      <c r="FGA23" s="21"/>
      <c r="FGB23" s="21"/>
      <c r="FGC23" s="21"/>
      <c r="FGD23" s="21"/>
      <c r="FGE23" s="21"/>
      <c r="FGF23" s="21"/>
      <c r="FGG23" s="21"/>
      <c r="FGH23" s="21"/>
      <c r="FGI23" s="21"/>
      <c r="FGJ23" s="21"/>
      <c r="FGK23" s="21"/>
      <c r="FGL23" s="21"/>
      <c r="FGM23" s="21"/>
      <c r="FGN23" s="21"/>
      <c r="FGO23" s="21"/>
      <c r="FGP23" s="21"/>
      <c r="FGQ23" s="21"/>
      <c r="FGR23" s="21"/>
      <c r="FGS23" s="21"/>
      <c r="FGT23" s="21"/>
      <c r="FGU23" s="21"/>
      <c r="FGV23" s="21"/>
      <c r="FGW23" s="21"/>
      <c r="FGX23" s="21"/>
      <c r="FGY23" s="21"/>
      <c r="FGZ23" s="21"/>
      <c r="FHA23" s="21"/>
      <c r="FHB23" s="21"/>
      <c r="FHC23" s="21"/>
      <c r="FHD23" s="21"/>
      <c r="FHE23" s="21"/>
      <c r="FHF23" s="21"/>
      <c r="FHG23" s="21"/>
      <c r="FHH23" s="21"/>
      <c r="FHI23" s="21"/>
      <c r="FHJ23" s="21"/>
      <c r="FHK23" s="21"/>
      <c r="FHL23" s="21"/>
      <c r="FHM23" s="21"/>
      <c r="FHN23" s="21"/>
      <c r="FHO23" s="21"/>
      <c r="FHP23" s="21"/>
      <c r="FHQ23" s="21"/>
      <c r="FHR23" s="21"/>
      <c r="FHS23" s="21"/>
      <c r="FHT23" s="21"/>
      <c r="FHU23" s="21"/>
      <c r="FHV23" s="21"/>
      <c r="FHW23" s="21"/>
      <c r="FHX23" s="21"/>
      <c r="FHY23" s="21"/>
      <c r="FHZ23" s="21"/>
      <c r="FIA23" s="21"/>
      <c r="FIB23" s="21"/>
      <c r="FIC23" s="21"/>
      <c r="FID23" s="21"/>
      <c r="FIE23" s="21"/>
      <c r="FIF23" s="21"/>
      <c r="FIG23" s="21"/>
      <c r="FIH23" s="21"/>
      <c r="FII23" s="21"/>
      <c r="FIJ23" s="21"/>
      <c r="FIK23" s="21"/>
      <c r="FIL23" s="21"/>
      <c r="FIM23" s="21"/>
      <c r="FIN23" s="21"/>
      <c r="FIO23" s="21"/>
      <c r="FIP23" s="21"/>
      <c r="FIQ23" s="21"/>
      <c r="FIR23" s="21"/>
      <c r="FIS23" s="21"/>
      <c r="FIT23" s="21"/>
      <c r="FIU23" s="21"/>
      <c r="FIV23" s="21"/>
      <c r="FIW23" s="21"/>
      <c r="FIX23" s="21"/>
      <c r="FIY23" s="21"/>
      <c r="FIZ23" s="21"/>
      <c r="FJA23" s="21"/>
      <c r="FJB23" s="21"/>
      <c r="FJC23" s="21"/>
      <c r="FJD23" s="21"/>
      <c r="FJE23" s="21"/>
      <c r="FJF23" s="21"/>
      <c r="FJG23" s="21"/>
      <c r="FJH23" s="21"/>
      <c r="FJI23" s="21"/>
      <c r="FJJ23" s="21"/>
      <c r="FJK23" s="21"/>
      <c r="FJL23" s="21"/>
      <c r="FJM23" s="21"/>
      <c r="FJN23" s="21"/>
      <c r="FJO23" s="21"/>
      <c r="FJP23" s="21"/>
      <c r="FJQ23" s="21"/>
      <c r="FJR23" s="21"/>
      <c r="FJS23" s="21"/>
      <c r="FJT23" s="21"/>
      <c r="FJU23" s="21"/>
      <c r="FJV23" s="21"/>
      <c r="FJW23" s="21"/>
      <c r="FJX23" s="21"/>
      <c r="FJY23" s="21"/>
      <c r="FJZ23" s="21"/>
      <c r="FKA23" s="21"/>
      <c r="FKB23" s="21"/>
      <c r="FKC23" s="21"/>
      <c r="FKD23" s="21"/>
      <c r="FKE23" s="21"/>
      <c r="FKF23" s="21"/>
      <c r="FKG23" s="21"/>
      <c r="FKH23" s="21"/>
      <c r="FKI23" s="21"/>
      <c r="FKJ23" s="21"/>
      <c r="FKK23" s="21"/>
      <c r="FKL23" s="21"/>
      <c r="FKM23" s="21"/>
      <c r="FKN23" s="21"/>
      <c r="FKO23" s="21"/>
      <c r="FKP23" s="21"/>
      <c r="FKQ23" s="21"/>
      <c r="FKR23" s="21"/>
      <c r="FKS23" s="21"/>
      <c r="FKT23" s="21"/>
      <c r="FKU23" s="21"/>
      <c r="FKV23" s="21"/>
      <c r="FKW23" s="21"/>
      <c r="FKX23" s="21"/>
      <c r="FKY23" s="21"/>
      <c r="FKZ23" s="21"/>
      <c r="FLA23" s="21"/>
      <c r="FLB23" s="21"/>
      <c r="FLC23" s="21"/>
      <c r="FLD23" s="21"/>
      <c r="FLE23" s="21"/>
      <c r="FLF23" s="21"/>
      <c r="FLG23" s="21"/>
      <c r="FLH23" s="21"/>
      <c r="FLI23" s="21"/>
      <c r="FLJ23" s="21"/>
      <c r="FLK23" s="21"/>
      <c r="FLL23" s="21"/>
      <c r="FLM23" s="21"/>
      <c r="FLN23" s="21"/>
      <c r="FLO23" s="21"/>
      <c r="FLP23" s="21"/>
      <c r="FLQ23" s="21"/>
      <c r="FLR23" s="21"/>
      <c r="FLS23" s="21"/>
      <c r="FLT23" s="21"/>
      <c r="FLU23" s="21"/>
      <c r="FLV23" s="21"/>
      <c r="FLW23" s="21"/>
      <c r="FLX23" s="21"/>
      <c r="FLY23" s="21"/>
      <c r="FLZ23" s="21"/>
      <c r="FMA23" s="21"/>
      <c r="FMB23" s="21"/>
      <c r="FMC23" s="21"/>
      <c r="FMD23" s="21"/>
      <c r="FME23" s="21"/>
      <c r="FMF23" s="21"/>
      <c r="FMG23" s="21"/>
      <c r="FMH23" s="21"/>
      <c r="FMI23" s="21"/>
      <c r="FMJ23" s="21"/>
      <c r="FMK23" s="21"/>
      <c r="FML23" s="21"/>
      <c r="FMM23" s="21"/>
      <c r="FMN23" s="21"/>
      <c r="FMO23" s="21"/>
      <c r="FMP23" s="21"/>
      <c r="FMQ23" s="21"/>
      <c r="FMR23" s="21"/>
      <c r="FMS23" s="21"/>
      <c r="FMT23" s="21"/>
      <c r="FMU23" s="21"/>
      <c r="FMV23" s="21"/>
      <c r="FMW23" s="21"/>
      <c r="FMX23" s="21"/>
      <c r="FMY23" s="21"/>
      <c r="FMZ23" s="21"/>
      <c r="FNA23" s="21"/>
      <c r="FNB23" s="21"/>
      <c r="FNC23" s="21"/>
      <c r="FND23" s="21"/>
      <c r="FNE23" s="21"/>
      <c r="FNF23" s="21"/>
      <c r="FNG23" s="21"/>
      <c r="FNH23" s="21"/>
      <c r="FNI23" s="21"/>
      <c r="FNJ23" s="21"/>
      <c r="FNK23" s="21"/>
      <c r="FNL23" s="21"/>
      <c r="FNM23" s="21"/>
      <c r="FNN23" s="21"/>
      <c r="FNO23" s="21"/>
      <c r="FNP23" s="21"/>
      <c r="FNQ23" s="21"/>
      <c r="FNR23" s="21"/>
      <c r="FNS23" s="21"/>
      <c r="FNT23" s="21"/>
      <c r="FNU23" s="21"/>
      <c r="FNV23" s="21"/>
      <c r="FNW23" s="21"/>
      <c r="FNX23" s="21"/>
      <c r="FNY23" s="21"/>
      <c r="FNZ23" s="21"/>
      <c r="FOA23" s="21"/>
      <c r="FOB23" s="21"/>
      <c r="FOC23" s="21"/>
      <c r="FOD23" s="21"/>
      <c r="FOE23" s="21"/>
      <c r="FOF23" s="21"/>
      <c r="FOG23" s="21"/>
      <c r="FOH23" s="21"/>
      <c r="FOI23" s="21"/>
      <c r="FOJ23" s="21"/>
      <c r="FOK23" s="21"/>
      <c r="FOL23" s="21"/>
      <c r="FOM23" s="21"/>
      <c r="FON23" s="21"/>
      <c r="FOO23" s="21"/>
      <c r="FOP23" s="21"/>
      <c r="FOQ23" s="21"/>
      <c r="FOR23" s="21"/>
      <c r="FOS23" s="21"/>
      <c r="FOT23" s="21"/>
      <c r="FOU23" s="21"/>
      <c r="FOV23" s="21"/>
      <c r="FOW23" s="21"/>
      <c r="FOX23" s="21"/>
      <c r="FOY23" s="21"/>
      <c r="FOZ23" s="21"/>
      <c r="FPA23" s="21"/>
      <c r="FPB23" s="21"/>
      <c r="FPC23" s="21"/>
      <c r="FPD23" s="21"/>
      <c r="FPE23" s="21"/>
      <c r="FPF23" s="21"/>
      <c r="FPG23" s="21"/>
      <c r="FPH23" s="21"/>
      <c r="FPI23" s="21"/>
      <c r="FPJ23" s="21"/>
      <c r="FPK23" s="21"/>
      <c r="FPL23" s="21"/>
      <c r="FPM23" s="21"/>
      <c r="FPN23" s="21"/>
      <c r="FPO23" s="21"/>
      <c r="FPP23" s="21"/>
      <c r="FPQ23" s="21"/>
      <c r="FPR23" s="21"/>
      <c r="FPS23" s="21"/>
      <c r="FPT23" s="21"/>
      <c r="FPU23" s="21"/>
      <c r="FPV23" s="21"/>
      <c r="FPW23" s="21"/>
      <c r="FPX23" s="21"/>
      <c r="FPY23" s="21"/>
      <c r="FPZ23" s="21"/>
      <c r="FQA23" s="21"/>
      <c r="FQB23" s="21"/>
      <c r="FQC23" s="21"/>
      <c r="FQD23" s="21"/>
      <c r="FQE23" s="21"/>
      <c r="FQF23" s="21"/>
      <c r="FQG23" s="21"/>
      <c r="FQH23" s="21"/>
      <c r="FQI23" s="21"/>
      <c r="FQJ23" s="21"/>
      <c r="FQK23" s="21"/>
      <c r="FQL23" s="21"/>
      <c r="FQM23" s="21"/>
      <c r="FQN23" s="21"/>
      <c r="FQO23" s="21"/>
      <c r="FQP23" s="21"/>
      <c r="FQQ23" s="21"/>
      <c r="FQR23" s="21"/>
      <c r="FQS23" s="21"/>
      <c r="FQT23" s="21"/>
      <c r="FQU23" s="21"/>
      <c r="FQV23" s="21"/>
      <c r="FQW23" s="21"/>
      <c r="FQX23" s="21"/>
      <c r="FQY23" s="21"/>
      <c r="FQZ23" s="21"/>
      <c r="FRA23" s="21"/>
      <c r="FRB23" s="21"/>
      <c r="FRC23" s="21"/>
      <c r="FRD23" s="21"/>
      <c r="FRE23" s="21"/>
      <c r="FRF23" s="21"/>
      <c r="FRG23" s="21"/>
      <c r="FRH23" s="21"/>
      <c r="FRI23" s="21"/>
      <c r="FRJ23" s="21"/>
      <c r="FRK23" s="21"/>
      <c r="FRL23" s="21"/>
      <c r="FRM23" s="21"/>
      <c r="FRN23" s="21"/>
      <c r="FRO23" s="21"/>
      <c r="FRP23" s="21"/>
      <c r="FRQ23" s="21"/>
      <c r="FRR23" s="21"/>
      <c r="FRS23" s="21"/>
      <c r="FRT23" s="21"/>
    </row>
    <row r="24" spans="1:4544" s="189" customFormat="1" ht="15" customHeight="1">
      <c r="A24" s="190"/>
      <c r="B24" s="190"/>
      <c r="C24" s="190"/>
      <c r="D24" s="190"/>
      <c r="E24" s="190"/>
      <c r="F24" s="190"/>
      <c r="G24" s="190"/>
      <c r="H24" s="191"/>
      <c r="I24" s="191"/>
      <c r="J24" s="193" t="s">
        <v>432</v>
      </c>
      <c r="K24" s="227" t="s">
        <v>517</v>
      </c>
      <c r="L24" s="228" t="s">
        <v>1</v>
      </c>
      <c r="M24" s="219">
        <f>M20*S24</f>
        <v>647.76153749999992</v>
      </c>
      <c r="N24" s="220">
        <f>N20*S24</f>
        <v>437.1169687499999</v>
      </c>
      <c r="O24" s="219">
        <f t="shared" si="3"/>
        <v>1084.8785062499999</v>
      </c>
      <c r="P24" s="21"/>
      <c r="Q24" s="65">
        <f>75/25</f>
        <v>3</v>
      </c>
      <c r="R24" s="65">
        <v>0.7</v>
      </c>
      <c r="S24" s="21">
        <f t="shared" si="4"/>
        <v>2.0999999999999996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  <c r="AML24" s="21"/>
      <c r="AMM24" s="21"/>
      <c r="AMN24" s="21"/>
      <c r="AMO24" s="21"/>
      <c r="AMP24" s="21"/>
      <c r="AMQ24" s="21"/>
      <c r="AMR24" s="21"/>
      <c r="AMS24" s="21"/>
      <c r="AMT24" s="21"/>
      <c r="AMU24" s="21"/>
      <c r="AMV24" s="21"/>
      <c r="AMW24" s="21"/>
      <c r="AMX24" s="21"/>
      <c r="AMY24" s="21"/>
      <c r="AMZ24" s="21"/>
      <c r="ANA24" s="21"/>
      <c r="ANB24" s="21"/>
      <c r="ANC24" s="21"/>
      <c r="AND24" s="21"/>
      <c r="ANE24" s="21"/>
      <c r="ANF24" s="21"/>
      <c r="ANG24" s="21"/>
      <c r="ANH24" s="21"/>
      <c r="ANI24" s="21"/>
      <c r="ANJ24" s="21"/>
      <c r="ANK24" s="21"/>
      <c r="ANL24" s="21"/>
      <c r="ANM24" s="21"/>
      <c r="ANN24" s="21"/>
      <c r="ANO24" s="21"/>
      <c r="ANP24" s="21"/>
      <c r="ANQ24" s="21"/>
      <c r="ANR24" s="21"/>
      <c r="ANS24" s="21"/>
      <c r="ANT24" s="21"/>
      <c r="ANU24" s="21"/>
      <c r="ANV24" s="21"/>
      <c r="ANW24" s="21"/>
      <c r="ANX24" s="21"/>
      <c r="ANY24" s="21"/>
      <c r="ANZ24" s="21"/>
      <c r="AOA24" s="21"/>
      <c r="AOB24" s="21"/>
      <c r="AOC24" s="21"/>
      <c r="AOD24" s="21"/>
      <c r="AOE24" s="21"/>
      <c r="AOF24" s="21"/>
      <c r="AOG24" s="21"/>
      <c r="AOH24" s="21"/>
      <c r="AOI24" s="21"/>
      <c r="AOJ24" s="21"/>
      <c r="AOK24" s="21"/>
      <c r="AOL24" s="21"/>
      <c r="AOM24" s="21"/>
      <c r="AON24" s="21"/>
      <c r="AOO24" s="21"/>
      <c r="AOP24" s="21"/>
      <c r="AOQ24" s="21"/>
      <c r="AOR24" s="21"/>
      <c r="AOS24" s="21"/>
      <c r="AOT24" s="21"/>
      <c r="AOU24" s="21"/>
      <c r="AOV24" s="21"/>
      <c r="AOW24" s="21"/>
      <c r="AOX24" s="21"/>
      <c r="AOY24" s="21"/>
      <c r="AOZ24" s="21"/>
      <c r="APA24" s="21"/>
      <c r="APB24" s="21"/>
      <c r="APC24" s="21"/>
      <c r="APD24" s="21"/>
      <c r="APE24" s="21"/>
      <c r="APF24" s="21"/>
      <c r="APG24" s="21"/>
      <c r="APH24" s="21"/>
      <c r="API24" s="21"/>
      <c r="APJ24" s="21"/>
      <c r="APK24" s="21"/>
      <c r="APL24" s="21"/>
      <c r="APM24" s="21"/>
      <c r="APN24" s="21"/>
      <c r="APO24" s="21"/>
      <c r="APP24" s="21"/>
      <c r="APQ24" s="21"/>
      <c r="APR24" s="21"/>
      <c r="APS24" s="21"/>
      <c r="APT24" s="21"/>
      <c r="APU24" s="21"/>
      <c r="APV24" s="21"/>
      <c r="APW24" s="21"/>
      <c r="APX24" s="21"/>
      <c r="APY24" s="21"/>
      <c r="APZ24" s="21"/>
      <c r="AQA24" s="21"/>
      <c r="AQB24" s="21"/>
      <c r="AQC24" s="21"/>
      <c r="AQD24" s="21"/>
      <c r="AQE24" s="21"/>
      <c r="AQF24" s="21"/>
      <c r="AQG24" s="21"/>
      <c r="AQH24" s="21"/>
      <c r="AQI24" s="21"/>
      <c r="AQJ24" s="21"/>
      <c r="AQK24" s="21"/>
      <c r="AQL24" s="21"/>
      <c r="AQM24" s="21"/>
      <c r="AQN24" s="21"/>
      <c r="AQO24" s="21"/>
      <c r="AQP24" s="21"/>
      <c r="AQQ24" s="21"/>
      <c r="AQR24" s="21"/>
      <c r="AQS24" s="21"/>
      <c r="AQT24" s="21"/>
      <c r="AQU24" s="21"/>
      <c r="AQV24" s="21"/>
      <c r="AQW24" s="21"/>
      <c r="AQX24" s="21"/>
      <c r="AQY24" s="21"/>
      <c r="AQZ24" s="21"/>
      <c r="ARA24" s="21"/>
      <c r="ARB24" s="21"/>
      <c r="ARC24" s="21"/>
      <c r="ARD24" s="21"/>
      <c r="ARE24" s="21"/>
      <c r="ARF24" s="21"/>
      <c r="ARG24" s="21"/>
      <c r="ARH24" s="21"/>
      <c r="ARI24" s="21"/>
      <c r="ARJ24" s="21"/>
      <c r="ARK24" s="21"/>
      <c r="ARL24" s="21"/>
      <c r="ARM24" s="21"/>
      <c r="ARN24" s="21"/>
      <c r="ARO24" s="21"/>
      <c r="ARP24" s="21"/>
      <c r="ARQ24" s="21"/>
      <c r="ARR24" s="21"/>
      <c r="ARS24" s="21"/>
      <c r="ART24" s="21"/>
      <c r="ARU24" s="21"/>
      <c r="ARV24" s="21"/>
      <c r="ARW24" s="21"/>
      <c r="ARX24" s="21"/>
      <c r="ARY24" s="21"/>
      <c r="ARZ24" s="21"/>
      <c r="ASA24" s="21"/>
      <c r="ASB24" s="21"/>
      <c r="ASC24" s="21"/>
      <c r="ASD24" s="21"/>
      <c r="ASE24" s="21"/>
      <c r="ASF24" s="21"/>
      <c r="ASG24" s="21"/>
      <c r="ASH24" s="21"/>
      <c r="ASI24" s="21"/>
      <c r="ASJ24" s="21"/>
      <c r="ASK24" s="21"/>
      <c r="ASL24" s="21"/>
      <c r="ASM24" s="21"/>
      <c r="ASN24" s="21"/>
      <c r="ASO24" s="21"/>
      <c r="ASP24" s="21"/>
      <c r="ASQ24" s="21"/>
      <c r="ASR24" s="21"/>
      <c r="ASS24" s="21"/>
      <c r="AST24" s="21"/>
      <c r="ASU24" s="21"/>
      <c r="ASV24" s="21"/>
      <c r="ASW24" s="21"/>
      <c r="ASX24" s="21"/>
      <c r="ASY24" s="21"/>
      <c r="ASZ24" s="21"/>
      <c r="ATA24" s="21"/>
      <c r="ATB24" s="21"/>
      <c r="ATC24" s="21"/>
      <c r="ATD24" s="21"/>
      <c r="ATE24" s="21"/>
      <c r="ATF24" s="21"/>
      <c r="ATG24" s="21"/>
      <c r="ATH24" s="21"/>
      <c r="ATI24" s="21"/>
      <c r="ATJ24" s="21"/>
      <c r="ATK24" s="21"/>
      <c r="ATL24" s="21"/>
      <c r="ATM24" s="21"/>
      <c r="ATN24" s="21"/>
      <c r="ATO24" s="21"/>
      <c r="ATP24" s="21"/>
      <c r="ATQ24" s="21"/>
      <c r="ATR24" s="21"/>
      <c r="ATS24" s="21"/>
      <c r="ATT24" s="21"/>
      <c r="ATU24" s="21"/>
      <c r="ATV24" s="21"/>
      <c r="ATW24" s="21"/>
      <c r="ATX24" s="21"/>
      <c r="ATY24" s="21"/>
      <c r="ATZ24" s="21"/>
      <c r="AUA24" s="21"/>
      <c r="AUB24" s="21"/>
      <c r="AUC24" s="21"/>
      <c r="AUD24" s="21"/>
      <c r="AUE24" s="21"/>
      <c r="AUF24" s="21"/>
      <c r="AUG24" s="21"/>
      <c r="AUH24" s="21"/>
      <c r="AUI24" s="21"/>
      <c r="AUJ24" s="21"/>
      <c r="AUK24" s="21"/>
      <c r="AUL24" s="21"/>
      <c r="AUM24" s="21"/>
      <c r="AUN24" s="21"/>
      <c r="AUO24" s="21"/>
      <c r="AUP24" s="21"/>
      <c r="AUQ24" s="21"/>
      <c r="AUR24" s="21"/>
      <c r="AUS24" s="21"/>
      <c r="AUT24" s="21"/>
      <c r="AUU24" s="21"/>
      <c r="AUV24" s="21"/>
      <c r="AUW24" s="21"/>
      <c r="AUX24" s="21"/>
      <c r="AUY24" s="21"/>
      <c r="AUZ24" s="21"/>
      <c r="AVA24" s="21"/>
      <c r="AVB24" s="21"/>
      <c r="AVC24" s="21"/>
      <c r="AVD24" s="21"/>
      <c r="AVE24" s="21"/>
      <c r="AVF24" s="21"/>
      <c r="AVG24" s="21"/>
      <c r="AVH24" s="21"/>
      <c r="AVI24" s="21"/>
      <c r="AVJ24" s="21"/>
      <c r="AVK24" s="21"/>
      <c r="AVL24" s="21"/>
      <c r="AVM24" s="21"/>
      <c r="AVN24" s="21"/>
      <c r="AVO24" s="21"/>
      <c r="AVP24" s="21"/>
      <c r="AVQ24" s="21"/>
      <c r="AVR24" s="21"/>
      <c r="AVS24" s="21"/>
      <c r="AVT24" s="21"/>
      <c r="AVU24" s="21"/>
      <c r="AVV24" s="21"/>
      <c r="AVW24" s="21"/>
      <c r="AVX24" s="21"/>
      <c r="AVY24" s="21"/>
      <c r="AVZ24" s="21"/>
      <c r="AWA24" s="21"/>
      <c r="AWB24" s="21"/>
      <c r="AWC24" s="21"/>
      <c r="AWD24" s="21"/>
      <c r="AWE24" s="21"/>
      <c r="AWF24" s="21"/>
      <c r="AWG24" s="21"/>
      <c r="AWH24" s="21"/>
      <c r="AWI24" s="21"/>
      <c r="AWJ24" s="21"/>
      <c r="AWK24" s="21"/>
      <c r="AWL24" s="21"/>
      <c r="AWM24" s="21"/>
      <c r="AWN24" s="21"/>
      <c r="AWO24" s="21"/>
      <c r="AWP24" s="21"/>
      <c r="AWQ24" s="21"/>
      <c r="AWR24" s="21"/>
      <c r="AWS24" s="21"/>
      <c r="AWT24" s="21"/>
      <c r="AWU24" s="21"/>
      <c r="AWV24" s="21"/>
      <c r="AWW24" s="21"/>
      <c r="AWX24" s="21"/>
      <c r="AWY24" s="21"/>
      <c r="AWZ24" s="21"/>
      <c r="AXA24" s="21"/>
      <c r="AXB24" s="21"/>
      <c r="AXC24" s="21"/>
      <c r="AXD24" s="21"/>
      <c r="AXE24" s="21"/>
      <c r="AXF24" s="21"/>
      <c r="AXG24" s="21"/>
      <c r="AXH24" s="21"/>
      <c r="AXI24" s="21"/>
      <c r="AXJ24" s="21"/>
      <c r="AXK24" s="21"/>
      <c r="AXL24" s="21"/>
      <c r="AXM24" s="21"/>
      <c r="AXN24" s="21"/>
      <c r="AXO24" s="21"/>
      <c r="AXP24" s="21"/>
      <c r="AXQ24" s="21"/>
      <c r="AXR24" s="21"/>
      <c r="AXS24" s="21"/>
      <c r="AXT24" s="21"/>
      <c r="AXU24" s="21"/>
      <c r="AXV24" s="21"/>
      <c r="AXW24" s="21"/>
      <c r="AXX24" s="21"/>
      <c r="AXY24" s="21"/>
      <c r="AXZ24" s="21"/>
      <c r="AYA24" s="21"/>
      <c r="AYB24" s="21"/>
      <c r="AYC24" s="21"/>
      <c r="AYD24" s="21"/>
      <c r="AYE24" s="21"/>
      <c r="AYF24" s="21"/>
      <c r="AYG24" s="21"/>
      <c r="AYH24" s="21"/>
      <c r="AYI24" s="21"/>
      <c r="AYJ24" s="21"/>
      <c r="AYK24" s="21"/>
      <c r="AYL24" s="21"/>
      <c r="AYM24" s="21"/>
      <c r="AYN24" s="21"/>
      <c r="AYO24" s="21"/>
      <c r="AYP24" s="21"/>
      <c r="AYQ24" s="21"/>
      <c r="AYR24" s="21"/>
      <c r="AYS24" s="21"/>
      <c r="AYT24" s="21"/>
      <c r="AYU24" s="21"/>
      <c r="AYV24" s="21"/>
      <c r="AYW24" s="21"/>
      <c r="AYX24" s="21"/>
      <c r="AYY24" s="21"/>
      <c r="AYZ24" s="21"/>
      <c r="AZA24" s="21"/>
      <c r="AZB24" s="21"/>
      <c r="AZC24" s="21"/>
      <c r="AZD24" s="21"/>
      <c r="AZE24" s="21"/>
      <c r="AZF24" s="21"/>
      <c r="AZG24" s="21"/>
      <c r="AZH24" s="21"/>
      <c r="AZI24" s="21"/>
      <c r="AZJ24" s="21"/>
      <c r="AZK24" s="21"/>
      <c r="AZL24" s="21"/>
      <c r="AZM24" s="21"/>
      <c r="AZN24" s="21"/>
      <c r="AZO24" s="21"/>
      <c r="AZP24" s="21"/>
      <c r="AZQ24" s="21"/>
      <c r="AZR24" s="21"/>
      <c r="AZS24" s="21"/>
      <c r="AZT24" s="21"/>
      <c r="AZU24" s="21"/>
      <c r="AZV24" s="21"/>
      <c r="AZW24" s="21"/>
      <c r="AZX24" s="21"/>
      <c r="AZY24" s="21"/>
      <c r="AZZ24" s="21"/>
      <c r="BAA24" s="21"/>
      <c r="BAB24" s="21"/>
      <c r="BAC24" s="21"/>
      <c r="BAD24" s="21"/>
      <c r="BAE24" s="21"/>
      <c r="BAF24" s="21"/>
      <c r="BAG24" s="21"/>
      <c r="BAH24" s="21"/>
      <c r="BAI24" s="21"/>
      <c r="BAJ24" s="21"/>
      <c r="BAK24" s="21"/>
      <c r="BAL24" s="21"/>
      <c r="BAM24" s="21"/>
      <c r="BAN24" s="21"/>
      <c r="BAO24" s="21"/>
      <c r="BAP24" s="21"/>
      <c r="BAQ24" s="21"/>
      <c r="BAR24" s="21"/>
      <c r="BAS24" s="21"/>
      <c r="BAT24" s="21"/>
      <c r="BAU24" s="21"/>
      <c r="BAV24" s="21"/>
      <c r="BAW24" s="21"/>
      <c r="BAX24" s="21"/>
      <c r="BAY24" s="21"/>
      <c r="BAZ24" s="21"/>
      <c r="BBA24" s="21"/>
      <c r="BBB24" s="21"/>
      <c r="BBC24" s="21"/>
      <c r="BBD24" s="21"/>
      <c r="BBE24" s="21"/>
      <c r="BBF24" s="21"/>
      <c r="BBG24" s="21"/>
      <c r="BBH24" s="21"/>
      <c r="BBI24" s="21"/>
      <c r="BBJ24" s="21"/>
      <c r="BBK24" s="21"/>
      <c r="BBL24" s="21"/>
      <c r="BBM24" s="21"/>
      <c r="BBN24" s="21"/>
      <c r="BBO24" s="21"/>
      <c r="BBP24" s="21"/>
      <c r="BBQ24" s="21"/>
      <c r="BBR24" s="21"/>
      <c r="BBS24" s="21"/>
      <c r="BBT24" s="21"/>
      <c r="BBU24" s="21"/>
      <c r="BBV24" s="21"/>
      <c r="BBW24" s="21"/>
      <c r="BBX24" s="21"/>
      <c r="BBY24" s="21"/>
      <c r="BBZ24" s="21"/>
      <c r="BCA24" s="21"/>
      <c r="BCB24" s="21"/>
      <c r="BCC24" s="21"/>
      <c r="BCD24" s="21"/>
      <c r="BCE24" s="21"/>
      <c r="BCF24" s="21"/>
      <c r="BCG24" s="21"/>
      <c r="BCH24" s="21"/>
      <c r="BCI24" s="21"/>
      <c r="BCJ24" s="21"/>
      <c r="BCK24" s="21"/>
      <c r="BCL24" s="21"/>
      <c r="BCM24" s="21"/>
      <c r="BCN24" s="21"/>
      <c r="BCO24" s="21"/>
      <c r="BCP24" s="21"/>
      <c r="BCQ24" s="21"/>
      <c r="BCR24" s="21"/>
      <c r="BCS24" s="21"/>
      <c r="BCT24" s="21"/>
      <c r="BCU24" s="21"/>
      <c r="BCV24" s="21"/>
      <c r="BCW24" s="21"/>
      <c r="BCX24" s="21"/>
      <c r="BCY24" s="21"/>
      <c r="BCZ24" s="21"/>
      <c r="BDA24" s="21"/>
      <c r="BDB24" s="21"/>
      <c r="BDC24" s="21"/>
      <c r="BDD24" s="21"/>
      <c r="BDE24" s="21"/>
      <c r="BDF24" s="21"/>
      <c r="BDG24" s="21"/>
      <c r="BDH24" s="21"/>
      <c r="BDI24" s="21"/>
      <c r="BDJ24" s="21"/>
      <c r="BDK24" s="21"/>
      <c r="BDL24" s="21"/>
      <c r="BDM24" s="21"/>
      <c r="BDN24" s="21"/>
      <c r="BDO24" s="21"/>
      <c r="BDP24" s="21"/>
      <c r="BDQ24" s="21"/>
      <c r="BDR24" s="21"/>
      <c r="BDS24" s="21"/>
      <c r="BDT24" s="21"/>
      <c r="BDU24" s="21"/>
      <c r="BDV24" s="21"/>
      <c r="BDW24" s="21"/>
      <c r="BDX24" s="21"/>
      <c r="BDY24" s="21"/>
      <c r="BDZ24" s="21"/>
      <c r="BEA24" s="21"/>
      <c r="BEB24" s="21"/>
      <c r="BEC24" s="21"/>
      <c r="BED24" s="21"/>
      <c r="BEE24" s="21"/>
      <c r="BEF24" s="21"/>
      <c r="BEG24" s="21"/>
      <c r="BEH24" s="21"/>
      <c r="BEI24" s="21"/>
      <c r="BEJ24" s="21"/>
      <c r="BEK24" s="21"/>
      <c r="BEL24" s="21"/>
      <c r="BEM24" s="21"/>
      <c r="BEN24" s="21"/>
      <c r="BEO24" s="21"/>
      <c r="BEP24" s="21"/>
      <c r="BEQ24" s="21"/>
      <c r="BER24" s="21"/>
      <c r="BES24" s="21"/>
      <c r="BET24" s="21"/>
      <c r="BEU24" s="21"/>
      <c r="BEV24" s="21"/>
      <c r="BEW24" s="21"/>
      <c r="BEX24" s="21"/>
      <c r="BEY24" s="21"/>
      <c r="BEZ24" s="21"/>
      <c r="BFA24" s="21"/>
      <c r="BFB24" s="21"/>
      <c r="BFC24" s="21"/>
      <c r="BFD24" s="21"/>
      <c r="BFE24" s="21"/>
      <c r="BFF24" s="21"/>
      <c r="BFG24" s="21"/>
      <c r="BFH24" s="21"/>
      <c r="BFI24" s="21"/>
      <c r="BFJ24" s="21"/>
      <c r="BFK24" s="21"/>
      <c r="BFL24" s="21"/>
      <c r="BFM24" s="21"/>
      <c r="BFN24" s="21"/>
      <c r="BFO24" s="21"/>
      <c r="BFP24" s="21"/>
      <c r="BFQ24" s="21"/>
      <c r="BFR24" s="21"/>
      <c r="BFS24" s="21"/>
      <c r="BFT24" s="21"/>
      <c r="BFU24" s="21"/>
      <c r="BFV24" s="21"/>
      <c r="BFW24" s="21"/>
      <c r="BFX24" s="21"/>
      <c r="BFY24" s="21"/>
      <c r="BFZ24" s="21"/>
      <c r="BGA24" s="21"/>
      <c r="BGB24" s="21"/>
      <c r="BGC24" s="21"/>
      <c r="BGD24" s="21"/>
      <c r="BGE24" s="21"/>
      <c r="BGF24" s="21"/>
      <c r="BGG24" s="21"/>
      <c r="BGH24" s="21"/>
      <c r="BGI24" s="21"/>
      <c r="BGJ24" s="21"/>
      <c r="BGK24" s="21"/>
      <c r="BGL24" s="21"/>
      <c r="BGM24" s="21"/>
      <c r="BGN24" s="21"/>
      <c r="BGO24" s="21"/>
      <c r="BGP24" s="21"/>
      <c r="BGQ24" s="21"/>
      <c r="BGR24" s="21"/>
      <c r="BGS24" s="21"/>
      <c r="BGT24" s="21"/>
      <c r="BGU24" s="21"/>
      <c r="BGV24" s="21"/>
      <c r="BGW24" s="21"/>
      <c r="BGX24" s="21"/>
      <c r="BGY24" s="21"/>
      <c r="BGZ24" s="21"/>
      <c r="BHA24" s="21"/>
      <c r="BHB24" s="21"/>
      <c r="BHC24" s="21"/>
      <c r="BHD24" s="21"/>
      <c r="BHE24" s="21"/>
      <c r="BHF24" s="21"/>
      <c r="BHG24" s="21"/>
      <c r="BHH24" s="21"/>
      <c r="BHI24" s="21"/>
      <c r="BHJ24" s="21"/>
      <c r="BHK24" s="21"/>
      <c r="BHL24" s="21"/>
      <c r="BHM24" s="21"/>
      <c r="BHN24" s="21"/>
      <c r="BHO24" s="21"/>
      <c r="BHP24" s="21"/>
      <c r="BHQ24" s="21"/>
      <c r="BHR24" s="21"/>
      <c r="BHS24" s="21"/>
      <c r="BHT24" s="21"/>
      <c r="BHU24" s="21"/>
      <c r="BHV24" s="21"/>
      <c r="BHW24" s="21"/>
      <c r="BHX24" s="21"/>
      <c r="BHY24" s="21"/>
      <c r="BHZ24" s="21"/>
      <c r="BIA24" s="21"/>
      <c r="BIB24" s="21"/>
      <c r="BIC24" s="21"/>
      <c r="BID24" s="21"/>
      <c r="BIE24" s="21"/>
      <c r="BIF24" s="21"/>
      <c r="BIG24" s="21"/>
      <c r="BIH24" s="21"/>
      <c r="BII24" s="21"/>
      <c r="BIJ24" s="21"/>
      <c r="BIK24" s="21"/>
      <c r="BIL24" s="21"/>
      <c r="BIM24" s="21"/>
      <c r="BIN24" s="21"/>
      <c r="BIO24" s="21"/>
      <c r="BIP24" s="21"/>
      <c r="BIQ24" s="21"/>
      <c r="BIR24" s="21"/>
      <c r="BIS24" s="21"/>
      <c r="BIT24" s="21"/>
      <c r="BIU24" s="21"/>
      <c r="BIV24" s="21"/>
      <c r="BIW24" s="21"/>
      <c r="BIX24" s="21"/>
      <c r="BIY24" s="21"/>
      <c r="BIZ24" s="21"/>
      <c r="BJA24" s="21"/>
      <c r="BJB24" s="21"/>
      <c r="BJC24" s="21"/>
      <c r="BJD24" s="21"/>
      <c r="BJE24" s="21"/>
      <c r="BJF24" s="21"/>
      <c r="BJG24" s="21"/>
      <c r="BJH24" s="21"/>
      <c r="BJI24" s="21"/>
      <c r="BJJ24" s="21"/>
      <c r="BJK24" s="21"/>
      <c r="BJL24" s="21"/>
      <c r="BJM24" s="21"/>
      <c r="BJN24" s="21"/>
      <c r="BJO24" s="21"/>
      <c r="BJP24" s="21"/>
      <c r="BJQ24" s="21"/>
      <c r="BJR24" s="21"/>
      <c r="BJS24" s="21"/>
      <c r="BJT24" s="21"/>
      <c r="BJU24" s="21"/>
      <c r="BJV24" s="21"/>
      <c r="BJW24" s="21"/>
      <c r="BJX24" s="21"/>
      <c r="BJY24" s="21"/>
      <c r="BJZ24" s="21"/>
      <c r="BKA24" s="21"/>
      <c r="BKB24" s="21"/>
      <c r="BKC24" s="21"/>
      <c r="BKD24" s="21"/>
      <c r="BKE24" s="21"/>
      <c r="BKF24" s="21"/>
      <c r="BKG24" s="21"/>
      <c r="BKH24" s="21"/>
      <c r="BKI24" s="21"/>
      <c r="BKJ24" s="21"/>
      <c r="BKK24" s="21"/>
      <c r="BKL24" s="21"/>
      <c r="BKM24" s="21"/>
      <c r="BKN24" s="21"/>
      <c r="BKO24" s="21"/>
      <c r="BKP24" s="21"/>
      <c r="BKQ24" s="21"/>
      <c r="BKR24" s="21"/>
      <c r="BKS24" s="21"/>
      <c r="BKT24" s="21"/>
      <c r="BKU24" s="21"/>
      <c r="BKV24" s="21"/>
      <c r="BKW24" s="21"/>
      <c r="BKX24" s="21"/>
      <c r="BKY24" s="21"/>
      <c r="BKZ24" s="21"/>
      <c r="BLA24" s="21"/>
      <c r="BLB24" s="21"/>
      <c r="BLC24" s="21"/>
      <c r="BLD24" s="21"/>
      <c r="BLE24" s="21"/>
      <c r="BLF24" s="21"/>
      <c r="BLG24" s="21"/>
      <c r="BLH24" s="21"/>
      <c r="BLI24" s="21"/>
      <c r="BLJ24" s="21"/>
      <c r="BLK24" s="21"/>
      <c r="BLL24" s="21"/>
      <c r="BLM24" s="21"/>
      <c r="BLN24" s="21"/>
      <c r="BLO24" s="21"/>
      <c r="BLP24" s="21"/>
      <c r="BLQ24" s="21"/>
      <c r="BLR24" s="21"/>
      <c r="BLS24" s="21"/>
      <c r="BLT24" s="21"/>
      <c r="BLU24" s="21"/>
      <c r="BLV24" s="21"/>
      <c r="BLW24" s="21"/>
      <c r="BLX24" s="21"/>
      <c r="BLY24" s="21"/>
      <c r="BLZ24" s="21"/>
      <c r="BMA24" s="21"/>
      <c r="BMB24" s="21"/>
      <c r="BMC24" s="21"/>
      <c r="BMD24" s="21"/>
      <c r="BME24" s="21"/>
      <c r="BMF24" s="21"/>
      <c r="BMG24" s="21"/>
      <c r="BMH24" s="21"/>
      <c r="BMI24" s="21"/>
      <c r="BMJ24" s="21"/>
      <c r="BMK24" s="21"/>
      <c r="BML24" s="21"/>
      <c r="BMM24" s="21"/>
      <c r="BMN24" s="21"/>
      <c r="BMO24" s="21"/>
      <c r="BMP24" s="21"/>
      <c r="BMQ24" s="21"/>
      <c r="BMR24" s="21"/>
      <c r="BMS24" s="21"/>
      <c r="BMT24" s="21"/>
      <c r="BMU24" s="21"/>
      <c r="BMV24" s="21"/>
      <c r="BMW24" s="21"/>
      <c r="BMX24" s="21"/>
      <c r="BMY24" s="21"/>
      <c r="BMZ24" s="21"/>
      <c r="BNA24" s="21"/>
      <c r="BNB24" s="21"/>
      <c r="BNC24" s="21"/>
      <c r="BND24" s="21"/>
      <c r="BNE24" s="21"/>
      <c r="BNF24" s="21"/>
      <c r="BNG24" s="21"/>
      <c r="BNH24" s="21"/>
      <c r="BNI24" s="21"/>
      <c r="BNJ24" s="21"/>
      <c r="BNK24" s="21"/>
      <c r="BNL24" s="21"/>
      <c r="BNM24" s="21"/>
      <c r="BNN24" s="21"/>
      <c r="BNO24" s="21"/>
      <c r="BNP24" s="21"/>
      <c r="BNQ24" s="21"/>
      <c r="BNR24" s="21"/>
      <c r="BNS24" s="21"/>
      <c r="BNT24" s="21"/>
      <c r="BNU24" s="21"/>
      <c r="BNV24" s="21"/>
      <c r="BNW24" s="21"/>
      <c r="BNX24" s="21"/>
      <c r="BNY24" s="21"/>
      <c r="BNZ24" s="21"/>
      <c r="BOA24" s="21"/>
      <c r="BOB24" s="21"/>
      <c r="BOC24" s="21"/>
      <c r="BOD24" s="21"/>
      <c r="BOE24" s="21"/>
      <c r="BOF24" s="21"/>
      <c r="BOG24" s="21"/>
      <c r="BOH24" s="21"/>
      <c r="BOI24" s="21"/>
      <c r="BOJ24" s="21"/>
      <c r="BOK24" s="21"/>
      <c r="BOL24" s="21"/>
      <c r="BOM24" s="21"/>
      <c r="BON24" s="21"/>
      <c r="BOO24" s="21"/>
      <c r="BOP24" s="21"/>
      <c r="BOQ24" s="21"/>
      <c r="BOR24" s="21"/>
      <c r="BOS24" s="21"/>
      <c r="BOT24" s="21"/>
      <c r="BOU24" s="21"/>
      <c r="BOV24" s="21"/>
      <c r="BOW24" s="21"/>
      <c r="BOX24" s="21"/>
      <c r="BOY24" s="21"/>
      <c r="BOZ24" s="21"/>
      <c r="BPA24" s="21"/>
      <c r="BPB24" s="21"/>
      <c r="BPC24" s="21"/>
      <c r="BPD24" s="21"/>
      <c r="BPE24" s="21"/>
      <c r="BPF24" s="21"/>
      <c r="BPG24" s="21"/>
      <c r="BPH24" s="21"/>
      <c r="BPI24" s="21"/>
      <c r="BPJ24" s="21"/>
      <c r="BPK24" s="21"/>
      <c r="BPL24" s="21"/>
      <c r="BPM24" s="21"/>
      <c r="BPN24" s="21"/>
      <c r="BPO24" s="21"/>
      <c r="BPP24" s="21"/>
      <c r="BPQ24" s="21"/>
      <c r="BPR24" s="21"/>
      <c r="BPS24" s="21"/>
      <c r="BPT24" s="21"/>
      <c r="BPU24" s="21"/>
      <c r="BPV24" s="21"/>
      <c r="BPW24" s="21"/>
      <c r="BPX24" s="21"/>
      <c r="BPY24" s="21"/>
      <c r="BPZ24" s="21"/>
      <c r="BQA24" s="21"/>
      <c r="BQB24" s="21"/>
      <c r="BQC24" s="21"/>
      <c r="BQD24" s="21"/>
      <c r="BQE24" s="21"/>
      <c r="BQF24" s="21"/>
      <c r="BQG24" s="21"/>
      <c r="BQH24" s="21"/>
      <c r="BQI24" s="21"/>
      <c r="BQJ24" s="21"/>
      <c r="BQK24" s="21"/>
      <c r="BQL24" s="21"/>
      <c r="BQM24" s="21"/>
      <c r="BQN24" s="21"/>
      <c r="BQO24" s="21"/>
      <c r="BQP24" s="21"/>
      <c r="BQQ24" s="21"/>
      <c r="BQR24" s="21"/>
      <c r="BQS24" s="21"/>
      <c r="BQT24" s="21"/>
      <c r="BQU24" s="21"/>
      <c r="BQV24" s="21"/>
      <c r="BQW24" s="21"/>
      <c r="BQX24" s="21"/>
      <c r="BQY24" s="21"/>
      <c r="BQZ24" s="21"/>
      <c r="BRA24" s="21"/>
      <c r="BRB24" s="21"/>
      <c r="BRC24" s="21"/>
      <c r="BRD24" s="21"/>
      <c r="BRE24" s="21"/>
      <c r="BRF24" s="21"/>
      <c r="BRG24" s="21"/>
      <c r="BRH24" s="21"/>
      <c r="BRI24" s="21"/>
      <c r="BRJ24" s="21"/>
      <c r="BRK24" s="21"/>
      <c r="BRL24" s="21"/>
      <c r="BRM24" s="21"/>
      <c r="BRN24" s="21"/>
      <c r="BRO24" s="21"/>
      <c r="BRP24" s="21"/>
      <c r="BRQ24" s="21"/>
      <c r="BRR24" s="21"/>
      <c r="BRS24" s="21"/>
      <c r="BRT24" s="21"/>
      <c r="BRU24" s="21"/>
      <c r="BRV24" s="21"/>
      <c r="BRW24" s="21"/>
      <c r="BRX24" s="21"/>
      <c r="BRY24" s="21"/>
      <c r="BRZ24" s="21"/>
      <c r="BSA24" s="21"/>
      <c r="BSB24" s="21"/>
      <c r="BSC24" s="21"/>
      <c r="BSD24" s="21"/>
      <c r="BSE24" s="21"/>
      <c r="BSF24" s="21"/>
      <c r="BSG24" s="21"/>
      <c r="BSH24" s="21"/>
      <c r="BSI24" s="21"/>
      <c r="BSJ24" s="21"/>
      <c r="BSK24" s="21"/>
      <c r="BSL24" s="21"/>
      <c r="BSM24" s="21"/>
      <c r="BSN24" s="21"/>
      <c r="BSO24" s="21"/>
      <c r="BSP24" s="21"/>
      <c r="BSQ24" s="21"/>
      <c r="BSR24" s="21"/>
      <c r="BSS24" s="21"/>
      <c r="BST24" s="21"/>
      <c r="BSU24" s="21"/>
      <c r="BSV24" s="21"/>
      <c r="BSW24" s="21"/>
      <c r="BSX24" s="21"/>
      <c r="BSY24" s="21"/>
      <c r="BSZ24" s="21"/>
      <c r="BTA24" s="21"/>
      <c r="BTB24" s="21"/>
      <c r="BTC24" s="21"/>
      <c r="BTD24" s="21"/>
      <c r="BTE24" s="21"/>
      <c r="BTF24" s="21"/>
      <c r="BTG24" s="21"/>
      <c r="BTH24" s="21"/>
      <c r="BTI24" s="21"/>
      <c r="BTJ24" s="21"/>
      <c r="BTK24" s="21"/>
      <c r="BTL24" s="21"/>
      <c r="BTM24" s="21"/>
      <c r="BTN24" s="21"/>
      <c r="BTO24" s="21"/>
      <c r="BTP24" s="21"/>
      <c r="BTQ24" s="21"/>
      <c r="BTR24" s="21"/>
      <c r="BTS24" s="21"/>
      <c r="BTT24" s="21"/>
      <c r="BTU24" s="21"/>
      <c r="BTV24" s="21"/>
      <c r="BTW24" s="21"/>
      <c r="BTX24" s="21"/>
      <c r="BTY24" s="21"/>
      <c r="BTZ24" s="21"/>
      <c r="BUA24" s="21"/>
      <c r="BUB24" s="21"/>
      <c r="BUC24" s="21"/>
      <c r="BUD24" s="21"/>
      <c r="BUE24" s="21"/>
      <c r="BUF24" s="21"/>
      <c r="BUG24" s="21"/>
      <c r="BUH24" s="21"/>
      <c r="BUI24" s="21"/>
      <c r="BUJ24" s="21"/>
      <c r="BUK24" s="21"/>
      <c r="BUL24" s="21"/>
      <c r="BUM24" s="21"/>
      <c r="BUN24" s="21"/>
      <c r="BUO24" s="21"/>
      <c r="BUP24" s="21"/>
      <c r="BUQ24" s="21"/>
      <c r="BUR24" s="21"/>
      <c r="BUS24" s="21"/>
      <c r="BUT24" s="21"/>
      <c r="BUU24" s="21"/>
      <c r="BUV24" s="21"/>
      <c r="BUW24" s="21"/>
      <c r="BUX24" s="21"/>
      <c r="BUY24" s="21"/>
      <c r="BUZ24" s="21"/>
      <c r="BVA24" s="21"/>
      <c r="BVB24" s="21"/>
      <c r="BVC24" s="21"/>
      <c r="BVD24" s="21"/>
      <c r="BVE24" s="21"/>
      <c r="BVF24" s="21"/>
      <c r="BVG24" s="21"/>
      <c r="BVH24" s="21"/>
      <c r="BVI24" s="21"/>
      <c r="BVJ24" s="21"/>
      <c r="BVK24" s="21"/>
      <c r="BVL24" s="21"/>
      <c r="BVM24" s="21"/>
      <c r="BVN24" s="21"/>
      <c r="BVO24" s="21"/>
      <c r="BVP24" s="21"/>
      <c r="BVQ24" s="21"/>
      <c r="BVR24" s="21"/>
      <c r="BVS24" s="21"/>
      <c r="BVT24" s="21"/>
      <c r="BVU24" s="21"/>
      <c r="BVV24" s="21"/>
      <c r="BVW24" s="21"/>
      <c r="BVX24" s="21"/>
      <c r="BVY24" s="21"/>
      <c r="BVZ24" s="21"/>
      <c r="BWA24" s="21"/>
      <c r="BWB24" s="21"/>
      <c r="BWC24" s="21"/>
      <c r="BWD24" s="21"/>
      <c r="BWE24" s="21"/>
      <c r="BWF24" s="21"/>
      <c r="BWG24" s="21"/>
      <c r="BWH24" s="21"/>
      <c r="BWI24" s="21"/>
      <c r="BWJ24" s="21"/>
      <c r="BWK24" s="21"/>
      <c r="BWL24" s="21"/>
      <c r="BWM24" s="21"/>
      <c r="BWN24" s="21"/>
      <c r="BWO24" s="21"/>
      <c r="BWP24" s="21"/>
      <c r="BWQ24" s="21"/>
      <c r="BWR24" s="21"/>
      <c r="BWS24" s="21"/>
      <c r="BWT24" s="21"/>
      <c r="BWU24" s="21"/>
      <c r="BWV24" s="21"/>
      <c r="BWW24" s="21"/>
      <c r="BWX24" s="21"/>
      <c r="BWY24" s="21"/>
      <c r="BWZ24" s="21"/>
      <c r="BXA24" s="21"/>
      <c r="BXB24" s="21"/>
      <c r="BXC24" s="21"/>
      <c r="BXD24" s="21"/>
      <c r="BXE24" s="21"/>
      <c r="BXF24" s="21"/>
      <c r="BXG24" s="21"/>
      <c r="BXH24" s="21"/>
      <c r="BXI24" s="21"/>
      <c r="BXJ24" s="21"/>
      <c r="BXK24" s="21"/>
      <c r="BXL24" s="21"/>
      <c r="BXM24" s="21"/>
      <c r="BXN24" s="21"/>
      <c r="BXO24" s="21"/>
      <c r="BXP24" s="21"/>
      <c r="BXQ24" s="21"/>
      <c r="BXR24" s="21"/>
      <c r="BXS24" s="21"/>
      <c r="BXT24" s="21"/>
      <c r="BXU24" s="21"/>
      <c r="BXV24" s="21"/>
      <c r="BXW24" s="21"/>
      <c r="BXX24" s="21"/>
      <c r="BXY24" s="21"/>
      <c r="BXZ24" s="21"/>
      <c r="BYA24" s="21"/>
      <c r="BYB24" s="21"/>
      <c r="BYC24" s="21"/>
      <c r="BYD24" s="21"/>
      <c r="BYE24" s="21"/>
      <c r="BYF24" s="21"/>
      <c r="BYG24" s="21"/>
      <c r="BYH24" s="21"/>
      <c r="BYI24" s="21"/>
      <c r="BYJ24" s="21"/>
      <c r="BYK24" s="21"/>
      <c r="BYL24" s="21"/>
      <c r="BYM24" s="21"/>
      <c r="BYN24" s="21"/>
      <c r="BYO24" s="21"/>
      <c r="BYP24" s="21"/>
      <c r="BYQ24" s="21"/>
      <c r="BYR24" s="21"/>
      <c r="BYS24" s="21"/>
      <c r="BYT24" s="21"/>
      <c r="BYU24" s="21"/>
      <c r="BYV24" s="21"/>
      <c r="BYW24" s="21"/>
      <c r="BYX24" s="21"/>
      <c r="BYY24" s="21"/>
      <c r="BYZ24" s="21"/>
      <c r="BZA24" s="21"/>
      <c r="BZB24" s="21"/>
      <c r="BZC24" s="21"/>
      <c r="BZD24" s="21"/>
      <c r="BZE24" s="21"/>
      <c r="BZF24" s="21"/>
      <c r="BZG24" s="21"/>
      <c r="BZH24" s="21"/>
      <c r="BZI24" s="21"/>
      <c r="BZJ24" s="21"/>
      <c r="BZK24" s="21"/>
      <c r="BZL24" s="21"/>
      <c r="BZM24" s="21"/>
      <c r="BZN24" s="21"/>
      <c r="BZO24" s="21"/>
      <c r="BZP24" s="21"/>
      <c r="BZQ24" s="21"/>
      <c r="BZR24" s="21"/>
      <c r="BZS24" s="21"/>
      <c r="BZT24" s="21"/>
      <c r="BZU24" s="21"/>
      <c r="BZV24" s="21"/>
      <c r="BZW24" s="21"/>
      <c r="BZX24" s="21"/>
      <c r="BZY24" s="21"/>
      <c r="BZZ24" s="21"/>
      <c r="CAA24" s="21"/>
      <c r="CAB24" s="21"/>
      <c r="CAC24" s="21"/>
      <c r="CAD24" s="21"/>
      <c r="CAE24" s="21"/>
      <c r="CAF24" s="21"/>
      <c r="CAG24" s="21"/>
      <c r="CAH24" s="21"/>
      <c r="CAI24" s="21"/>
      <c r="CAJ24" s="21"/>
      <c r="CAK24" s="21"/>
      <c r="CAL24" s="21"/>
      <c r="CAM24" s="21"/>
      <c r="CAN24" s="21"/>
      <c r="CAO24" s="21"/>
      <c r="CAP24" s="21"/>
      <c r="CAQ24" s="21"/>
      <c r="CAR24" s="21"/>
      <c r="CAS24" s="21"/>
      <c r="CAT24" s="21"/>
      <c r="CAU24" s="21"/>
      <c r="CAV24" s="21"/>
      <c r="CAW24" s="21"/>
      <c r="CAX24" s="21"/>
      <c r="CAY24" s="21"/>
      <c r="CAZ24" s="21"/>
      <c r="CBA24" s="21"/>
      <c r="CBB24" s="21"/>
      <c r="CBC24" s="21"/>
      <c r="CBD24" s="21"/>
      <c r="CBE24" s="21"/>
      <c r="CBF24" s="21"/>
      <c r="CBG24" s="21"/>
      <c r="CBH24" s="21"/>
      <c r="CBI24" s="21"/>
      <c r="CBJ24" s="21"/>
      <c r="CBK24" s="21"/>
      <c r="CBL24" s="21"/>
      <c r="CBM24" s="21"/>
      <c r="CBN24" s="21"/>
      <c r="CBO24" s="21"/>
      <c r="CBP24" s="21"/>
      <c r="CBQ24" s="21"/>
      <c r="CBR24" s="21"/>
      <c r="CBS24" s="21"/>
      <c r="CBT24" s="21"/>
      <c r="CBU24" s="21"/>
      <c r="CBV24" s="21"/>
      <c r="CBW24" s="21"/>
      <c r="CBX24" s="21"/>
      <c r="CBY24" s="21"/>
      <c r="CBZ24" s="21"/>
      <c r="CCA24" s="21"/>
      <c r="CCB24" s="21"/>
      <c r="CCC24" s="21"/>
      <c r="CCD24" s="21"/>
      <c r="CCE24" s="21"/>
      <c r="CCF24" s="21"/>
      <c r="CCG24" s="21"/>
      <c r="CCH24" s="21"/>
      <c r="CCI24" s="21"/>
      <c r="CCJ24" s="21"/>
      <c r="CCK24" s="21"/>
      <c r="CCL24" s="21"/>
      <c r="CCM24" s="21"/>
      <c r="CCN24" s="21"/>
      <c r="CCO24" s="21"/>
      <c r="CCP24" s="21"/>
      <c r="CCQ24" s="21"/>
      <c r="CCR24" s="21"/>
      <c r="CCS24" s="21"/>
      <c r="CCT24" s="21"/>
      <c r="CCU24" s="21"/>
      <c r="CCV24" s="21"/>
      <c r="CCW24" s="21"/>
      <c r="CCX24" s="21"/>
      <c r="CCY24" s="21"/>
      <c r="CCZ24" s="21"/>
      <c r="CDA24" s="21"/>
      <c r="CDB24" s="21"/>
      <c r="CDC24" s="21"/>
      <c r="CDD24" s="21"/>
      <c r="CDE24" s="21"/>
      <c r="CDF24" s="21"/>
      <c r="CDG24" s="21"/>
      <c r="CDH24" s="21"/>
      <c r="CDI24" s="21"/>
      <c r="CDJ24" s="21"/>
      <c r="CDK24" s="21"/>
      <c r="CDL24" s="21"/>
      <c r="CDM24" s="21"/>
      <c r="CDN24" s="21"/>
      <c r="CDO24" s="21"/>
      <c r="CDP24" s="21"/>
      <c r="CDQ24" s="21"/>
      <c r="CDR24" s="21"/>
      <c r="CDS24" s="21"/>
      <c r="CDT24" s="21"/>
      <c r="CDU24" s="21"/>
      <c r="CDV24" s="21"/>
      <c r="CDW24" s="21"/>
      <c r="CDX24" s="21"/>
      <c r="CDY24" s="21"/>
      <c r="CDZ24" s="21"/>
      <c r="CEA24" s="21"/>
      <c r="CEB24" s="21"/>
      <c r="CEC24" s="21"/>
      <c r="CED24" s="21"/>
      <c r="CEE24" s="21"/>
      <c r="CEF24" s="21"/>
      <c r="CEG24" s="21"/>
      <c r="CEH24" s="21"/>
      <c r="CEI24" s="21"/>
      <c r="CEJ24" s="21"/>
      <c r="CEK24" s="21"/>
      <c r="CEL24" s="21"/>
      <c r="CEM24" s="21"/>
      <c r="CEN24" s="21"/>
      <c r="CEO24" s="21"/>
      <c r="CEP24" s="21"/>
      <c r="CEQ24" s="21"/>
      <c r="CER24" s="21"/>
      <c r="CES24" s="21"/>
      <c r="CET24" s="21"/>
      <c r="CEU24" s="21"/>
      <c r="CEV24" s="21"/>
      <c r="CEW24" s="21"/>
      <c r="CEX24" s="21"/>
      <c r="CEY24" s="21"/>
      <c r="CEZ24" s="21"/>
      <c r="CFA24" s="21"/>
      <c r="CFB24" s="21"/>
      <c r="CFC24" s="21"/>
      <c r="CFD24" s="21"/>
      <c r="CFE24" s="21"/>
      <c r="CFF24" s="21"/>
      <c r="CFG24" s="21"/>
      <c r="CFH24" s="21"/>
      <c r="CFI24" s="21"/>
      <c r="CFJ24" s="21"/>
      <c r="CFK24" s="21"/>
      <c r="CFL24" s="21"/>
      <c r="CFM24" s="21"/>
      <c r="CFN24" s="21"/>
      <c r="CFO24" s="21"/>
      <c r="CFP24" s="21"/>
      <c r="CFQ24" s="21"/>
      <c r="CFR24" s="21"/>
      <c r="CFS24" s="21"/>
      <c r="CFT24" s="21"/>
      <c r="CFU24" s="21"/>
      <c r="CFV24" s="21"/>
      <c r="CFW24" s="21"/>
      <c r="CFX24" s="21"/>
      <c r="CFY24" s="21"/>
      <c r="CFZ24" s="21"/>
      <c r="CGA24" s="21"/>
      <c r="CGB24" s="21"/>
      <c r="CGC24" s="21"/>
      <c r="CGD24" s="21"/>
      <c r="CGE24" s="21"/>
      <c r="CGF24" s="21"/>
      <c r="CGG24" s="21"/>
      <c r="CGH24" s="21"/>
      <c r="CGI24" s="21"/>
      <c r="CGJ24" s="21"/>
      <c r="CGK24" s="21"/>
      <c r="CGL24" s="21"/>
      <c r="CGM24" s="21"/>
      <c r="CGN24" s="21"/>
      <c r="CGO24" s="21"/>
      <c r="CGP24" s="21"/>
      <c r="CGQ24" s="21"/>
      <c r="CGR24" s="21"/>
      <c r="CGS24" s="21"/>
      <c r="CGT24" s="21"/>
      <c r="CGU24" s="21"/>
      <c r="CGV24" s="21"/>
      <c r="CGW24" s="21"/>
      <c r="CGX24" s="21"/>
      <c r="CGY24" s="21"/>
      <c r="CGZ24" s="21"/>
      <c r="CHA24" s="21"/>
      <c r="CHB24" s="21"/>
      <c r="CHC24" s="21"/>
      <c r="CHD24" s="21"/>
      <c r="CHE24" s="21"/>
      <c r="CHF24" s="21"/>
      <c r="CHG24" s="21"/>
      <c r="CHH24" s="21"/>
      <c r="CHI24" s="21"/>
      <c r="CHJ24" s="21"/>
      <c r="CHK24" s="21"/>
      <c r="CHL24" s="21"/>
      <c r="CHM24" s="21"/>
      <c r="CHN24" s="21"/>
      <c r="CHO24" s="21"/>
      <c r="CHP24" s="21"/>
      <c r="CHQ24" s="21"/>
      <c r="CHR24" s="21"/>
      <c r="CHS24" s="21"/>
      <c r="CHT24" s="21"/>
      <c r="CHU24" s="21"/>
      <c r="CHV24" s="21"/>
      <c r="CHW24" s="21"/>
      <c r="CHX24" s="21"/>
      <c r="CHY24" s="21"/>
      <c r="CHZ24" s="21"/>
      <c r="CIA24" s="21"/>
      <c r="CIB24" s="21"/>
      <c r="CIC24" s="21"/>
      <c r="CID24" s="21"/>
      <c r="CIE24" s="21"/>
      <c r="CIF24" s="21"/>
      <c r="CIG24" s="21"/>
      <c r="CIH24" s="21"/>
      <c r="CII24" s="21"/>
      <c r="CIJ24" s="21"/>
      <c r="CIK24" s="21"/>
      <c r="CIL24" s="21"/>
      <c r="CIM24" s="21"/>
      <c r="CIN24" s="21"/>
      <c r="CIO24" s="21"/>
      <c r="CIP24" s="21"/>
      <c r="CIQ24" s="21"/>
      <c r="CIR24" s="21"/>
      <c r="CIS24" s="21"/>
      <c r="CIT24" s="21"/>
      <c r="CIU24" s="21"/>
      <c r="CIV24" s="21"/>
      <c r="CIW24" s="21"/>
      <c r="CIX24" s="21"/>
      <c r="CIY24" s="21"/>
      <c r="CIZ24" s="21"/>
      <c r="CJA24" s="21"/>
      <c r="CJB24" s="21"/>
      <c r="CJC24" s="21"/>
      <c r="CJD24" s="21"/>
      <c r="CJE24" s="21"/>
      <c r="CJF24" s="21"/>
      <c r="CJG24" s="21"/>
      <c r="CJH24" s="21"/>
      <c r="CJI24" s="21"/>
      <c r="CJJ24" s="21"/>
      <c r="CJK24" s="21"/>
      <c r="CJL24" s="21"/>
      <c r="CJM24" s="21"/>
      <c r="CJN24" s="21"/>
      <c r="CJO24" s="21"/>
      <c r="CJP24" s="21"/>
      <c r="CJQ24" s="21"/>
      <c r="CJR24" s="21"/>
      <c r="CJS24" s="21"/>
      <c r="CJT24" s="21"/>
      <c r="CJU24" s="21"/>
      <c r="CJV24" s="21"/>
      <c r="CJW24" s="21"/>
      <c r="CJX24" s="21"/>
      <c r="CJY24" s="21"/>
      <c r="CJZ24" s="21"/>
      <c r="CKA24" s="21"/>
      <c r="CKB24" s="21"/>
      <c r="CKC24" s="21"/>
      <c r="CKD24" s="21"/>
      <c r="CKE24" s="21"/>
      <c r="CKF24" s="21"/>
      <c r="CKG24" s="21"/>
      <c r="CKH24" s="21"/>
      <c r="CKI24" s="21"/>
      <c r="CKJ24" s="21"/>
      <c r="CKK24" s="21"/>
      <c r="CKL24" s="21"/>
      <c r="CKM24" s="21"/>
      <c r="CKN24" s="21"/>
      <c r="CKO24" s="21"/>
      <c r="CKP24" s="21"/>
      <c r="CKQ24" s="21"/>
      <c r="CKR24" s="21"/>
      <c r="CKS24" s="21"/>
      <c r="CKT24" s="21"/>
      <c r="CKU24" s="21"/>
      <c r="CKV24" s="21"/>
      <c r="CKW24" s="21"/>
      <c r="CKX24" s="21"/>
      <c r="CKY24" s="21"/>
      <c r="CKZ24" s="21"/>
      <c r="CLA24" s="21"/>
      <c r="CLB24" s="21"/>
      <c r="CLC24" s="21"/>
      <c r="CLD24" s="21"/>
      <c r="CLE24" s="21"/>
      <c r="CLF24" s="21"/>
      <c r="CLG24" s="21"/>
      <c r="CLH24" s="21"/>
      <c r="CLI24" s="21"/>
      <c r="CLJ24" s="21"/>
      <c r="CLK24" s="21"/>
      <c r="CLL24" s="21"/>
      <c r="CLM24" s="21"/>
      <c r="CLN24" s="21"/>
      <c r="CLO24" s="21"/>
      <c r="CLP24" s="21"/>
      <c r="CLQ24" s="21"/>
      <c r="CLR24" s="21"/>
      <c r="CLS24" s="21"/>
      <c r="CLT24" s="21"/>
      <c r="CLU24" s="21"/>
      <c r="CLV24" s="21"/>
      <c r="CLW24" s="21"/>
      <c r="CLX24" s="21"/>
      <c r="CLY24" s="21"/>
      <c r="CLZ24" s="21"/>
      <c r="CMA24" s="21"/>
      <c r="CMB24" s="21"/>
      <c r="CMC24" s="21"/>
      <c r="CMD24" s="21"/>
      <c r="CME24" s="21"/>
      <c r="CMF24" s="21"/>
      <c r="CMG24" s="21"/>
      <c r="CMH24" s="21"/>
      <c r="CMI24" s="21"/>
      <c r="CMJ24" s="21"/>
      <c r="CMK24" s="21"/>
      <c r="CML24" s="21"/>
      <c r="CMM24" s="21"/>
      <c r="CMN24" s="21"/>
      <c r="CMO24" s="21"/>
      <c r="CMP24" s="21"/>
      <c r="CMQ24" s="21"/>
      <c r="CMR24" s="21"/>
      <c r="CMS24" s="21"/>
      <c r="CMT24" s="21"/>
      <c r="CMU24" s="21"/>
      <c r="CMV24" s="21"/>
      <c r="CMW24" s="21"/>
      <c r="CMX24" s="21"/>
      <c r="CMY24" s="21"/>
      <c r="CMZ24" s="21"/>
      <c r="CNA24" s="21"/>
      <c r="CNB24" s="21"/>
      <c r="CNC24" s="21"/>
      <c r="CND24" s="21"/>
      <c r="CNE24" s="21"/>
      <c r="CNF24" s="21"/>
      <c r="CNG24" s="21"/>
      <c r="CNH24" s="21"/>
      <c r="CNI24" s="21"/>
      <c r="CNJ24" s="21"/>
      <c r="CNK24" s="21"/>
      <c r="CNL24" s="21"/>
      <c r="CNM24" s="21"/>
      <c r="CNN24" s="21"/>
      <c r="CNO24" s="21"/>
      <c r="CNP24" s="21"/>
      <c r="CNQ24" s="21"/>
      <c r="CNR24" s="21"/>
      <c r="CNS24" s="21"/>
      <c r="CNT24" s="21"/>
      <c r="CNU24" s="21"/>
      <c r="CNV24" s="21"/>
      <c r="CNW24" s="21"/>
      <c r="CNX24" s="21"/>
      <c r="CNY24" s="21"/>
      <c r="CNZ24" s="21"/>
      <c r="COA24" s="21"/>
      <c r="COB24" s="21"/>
      <c r="COC24" s="21"/>
      <c r="COD24" s="21"/>
      <c r="COE24" s="21"/>
      <c r="COF24" s="21"/>
      <c r="COG24" s="21"/>
      <c r="COH24" s="21"/>
      <c r="COI24" s="21"/>
      <c r="COJ24" s="21"/>
      <c r="COK24" s="21"/>
      <c r="COL24" s="21"/>
      <c r="COM24" s="21"/>
      <c r="CON24" s="21"/>
      <c r="COO24" s="21"/>
      <c r="COP24" s="21"/>
      <c r="COQ24" s="21"/>
      <c r="COR24" s="21"/>
      <c r="COS24" s="21"/>
      <c r="COT24" s="21"/>
      <c r="COU24" s="21"/>
      <c r="COV24" s="21"/>
      <c r="COW24" s="21"/>
      <c r="COX24" s="21"/>
      <c r="COY24" s="21"/>
      <c r="COZ24" s="21"/>
      <c r="CPA24" s="21"/>
      <c r="CPB24" s="21"/>
      <c r="CPC24" s="21"/>
      <c r="CPD24" s="21"/>
      <c r="CPE24" s="21"/>
      <c r="CPF24" s="21"/>
      <c r="CPG24" s="21"/>
      <c r="CPH24" s="21"/>
      <c r="CPI24" s="21"/>
      <c r="CPJ24" s="21"/>
      <c r="CPK24" s="21"/>
      <c r="CPL24" s="21"/>
      <c r="CPM24" s="21"/>
      <c r="CPN24" s="21"/>
      <c r="CPO24" s="21"/>
      <c r="CPP24" s="21"/>
      <c r="CPQ24" s="21"/>
      <c r="CPR24" s="21"/>
      <c r="CPS24" s="21"/>
      <c r="CPT24" s="21"/>
      <c r="CPU24" s="21"/>
      <c r="CPV24" s="21"/>
      <c r="CPW24" s="21"/>
      <c r="CPX24" s="21"/>
      <c r="CPY24" s="21"/>
      <c r="CPZ24" s="21"/>
      <c r="CQA24" s="21"/>
      <c r="CQB24" s="21"/>
      <c r="CQC24" s="21"/>
      <c r="CQD24" s="21"/>
      <c r="CQE24" s="21"/>
      <c r="CQF24" s="21"/>
      <c r="CQG24" s="21"/>
      <c r="CQH24" s="21"/>
      <c r="CQI24" s="21"/>
      <c r="CQJ24" s="21"/>
      <c r="CQK24" s="21"/>
      <c r="CQL24" s="21"/>
      <c r="CQM24" s="21"/>
      <c r="CQN24" s="21"/>
      <c r="CQO24" s="21"/>
      <c r="CQP24" s="21"/>
      <c r="CQQ24" s="21"/>
      <c r="CQR24" s="21"/>
      <c r="CQS24" s="21"/>
      <c r="CQT24" s="21"/>
      <c r="CQU24" s="21"/>
      <c r="CQV24" s="21"/>
      <c r="CQW24" s="21"/>
      <c r="CQX24" s="21"/>
      <c r="CQY24" s="21"/>
      <c r="CQZ24" s="21"/>
      <c r="CRA24" s="21"/>
      <c r="CRB24" s="21"/>
      <c r="CRC24" s="21"/>
      <c r="CRD24" s="21"/>
      <c r="CRE24" s="21"/>
      <c r="CRF24" s="21"/>
      <c r="CRG24" s="21"/>
      <c r="CRH24" s="21"/>
      <c r="CRI24" s="21"/>
      <c r="CRJ24" s="21"/>
      <c r="CRK24" s="21"/>
      <c r="CRL24" s="21"/>
      <c r="CRM24" s="21"/>
      <c r="CRN24" s="21"/>
      <c r="CRO24" s="21"/>
      <c r="CRP24" s="21"/>
      <c r="CRQ24" s="21"/>
      <c r="CRR24" s="21"/>
      <c r="CRS24" s="21"/>
      <c r="CRT24" s="21"/>
      <c r="CRU24" s="21"/>
      <c r="CRV24" s="21"/>
      <c r="CRW24" s="21"/>
      <c r="CRX24" s="21"/>
      <c r="CRY24" s="21"/>
      <c r="CRZ24" s="21"/>
      <c r="CSA24" s="21"/>
      <c r="CSB24" s="21"/>
      <c r="CSC24" s="21"/>
      <c r="CSD24" s="21"/>
      <c r="CSE24" s="21"/>
      <c r="CSF24" s="21"/>
      <c r="CSG24" s="21"/>
      <c r="CSH24" s="21"/>
      <c r="CSI24" s="21"/>
      <c r="CSJ24" s="21"/>
      <c r="CSK24" s="21"/>
      <c r="CSL24" s="21"/>
      <c r="CSM24" s="21"/>
      <c r="CSN24" s="21"/>
      <c r="CSO24" s="21"/>
      <c r="CSP24" s="21"/>
      <c r="CSQ24" s="21"/>
      <c r="CSR24" s="21"/>
      <c r="CSS24" s="21"/>
      <c r="CST24" s="21"/>
      <c r="CSU24" s="21"/>
      <c r="CSV24" s="21"/>
      <c r="CSW24" s="21"/>
      <c r="CSX24" s="21"/>
      <c r="CSY24" s="21"/>
      <c r="CSZ24" s="21"/>
      <c r="CTA24" s="21"/>
      <c r="CTB24" s="21"/>
      <c r="CTC24" s="21"/>
      <c r="CTD24" s="21"/>
      <c r="CTE24" s="21"/>
      <c r="CTF24" s="21"/>
      <c r="CTG24" s="21"/>
      <c r="CTH24" s="21"/>
      <c r="CTI24" s="21"/>
      <c r="CTJ24" s="21"/>
      <c r="CTK24" s="21"/>
      <c r="CTL24" s="21"/>
      <c r="CTM24" s="21"/>
      <c r="CTN24" s="21"/>
      <c r="CTO24" s="21"/>
      <c r="CTP24" s="21"/>
      <c r="CTQ24" s="21"/>
      <c r="CTR24" s="21"/>
      <c r="CTS24" s="21"/>
      <c r="CTT24" s="21"/>
      <c r="CTU24" s="21"/>
      <c r="CTV24" s="21"/>
      <c r="CTW24" s="21"/>
      <c r="CTX24" s="21"/>
      <c r="CTY24" s="21"/>
      <c r="CTZ24" s="21"/>
      <c r="CUA24" s="21"/>
      <c r="CUB24" s="21"/>
      <c r="CUC24" s="21"/>
      <c r="CUD24" s="21"/>
      <c r="CUE24" s="21"/>
      <c r="CUF24" s="21"/>
      <c r="CUG24" s="21"/>
      <c r="CUH24" s="21"/>
      <c r="CUI24" s="21"/>
      <c r="CUJ24" s="21"/>
      <c r="CUK24" s="21"/>
      <c r="CUL24" s="21"/>
      <c r="CUM24" s="21"/>
      <c r="CUN24" s="21"/>
      <c r="CUO24" s="21"/>
      <c r="CUP24" s="21"/>
      <c r="CUQ24" s="21"/>
      <c r="CUR24" s="21"/>
      <c r="CUS24" s="21"/>
      <c r="CUT24" s="21"/>
      <c r="CUU24" s="21"/>
      <c r="CUV24" s="21"/>
      <c r="CUW24" s="21"/>
      <c r="CUX24" s="21"/>
      <c r="CUY24" s="21"/>
      <c r="CUZ24" s="21"/>
      <c r="CVA24" s="21"/>
      <c r="CVB24" s="21"/>
      <c r="CVC24" s="21"/>
      <c r="CVD24" s="21"/>
      <c r="CVE24" s="21"/>
      <c r="CVF24" s="21"/>
      <c r="CVG24" s="21"/>
      <c r="CVH24" s="21"/>
      <c r="CVI24" s="21"/>
      <c r="CVJ24" s="21"/>
      <c r="CVK24" s="21"/>
      <c r="CVL24" s="21"/>
      <c r="CVM24" s="21"/>
      <c r="CVN24" s="21"/>
      <c r="CVO24" s="21"/>
      <c r="CVP24" s="21"/>
      <c r="CVQ24" s="21"/>
      <c r="CVR24" s="21"/>
      <c r="CVS24" s="21"/>
      <c r="CVT24" s="21"/>
      <c r="CVU24" s="21"/>
      <c r="CVV24" s="21"/>
      <c r="CVW24" s="21"/>
      <c r="CVX24" s="21"/>
      <c r="CVY24" s="21"/>
      <c r="CVZ24" s="21"/>
      <c r="CWA24" s="21"/>
      <c r="CWB24" s="21"/>
      <c r="CWC24" s="21"/>
      <c r="CWD24" s="21"/>
      <c r="CWE24" s="21"/>
      <c r="CWF24" s="21"/>
      <c r="CWG24" s="21"/>
      <c r="CWH24" s="21"/>
      <c r="CWI24" s="21"/>
      <c r="CWJ24" s="21"/>
      <c r="CWK24" s="21"/>
      <c r="CWL24" s="21"/>
      <c r="CWM24" s="21"/>
      <c r="CWN24" s="21"/>
      <c r="CWO24" s="21"/>
      <c r="CWP24" s="21"/>
      <c r="CWQ24" s="21"/>
      <c r="CWR24" s="21"/>
      <c r="CWS24" s="21"/>
      <c r="CWT24" s="21"/>
      <c r="CWU24" s="21"/>
      <c r="CWV24" s="21"/>
      <c r="CWW24" s="21"/>
      <c r="CWX24" s="21"/>
      <c r="CWY24" s="21"/>
      <c r="CWZ24" s="21"/>
      <c r="CXA24" s="21"/>
      <c r="CXB24" s="21"/>
      <c r="CXC24" s="21"/>
      <c r="CXD24" s="21"/>
      <c r="CXE24" s="21"/>
      <c r="CXF24" s="21"/>
      <c r="CXG24" s="21"/>
      <c r="CXH24" s="21"/>
      <c r="CXI24" s="21"/>
      <c r="CXJ24" s="21"/>
      <c r="CXK24" s="21"/>
      <c r="CXL24" s="21"/>
      <c r="CXM24" s="21"/>
      <c r="CXN24" s="21"/>
      <c r="CXO24" s="21"/>
      <c r="CXP24" s="21"/>
      <c r="CXQ24" s="21"/>
      <c r="CXR24" s="21"/>
      <c r="CXS24" s="21"/>
      <c r="CXT24" s="21"/>
      <c r="CXU24" s="21"/>
      <c r="CXV24" s="21"/>
      <c r="CXW24" s="21"/>
      <c r="CXX24" s="21"/>
      <c r="CXY24" s="21"/>
      <c r="CXZ24" s="21"/>
      <c r="CYA24" s="21"/>
      <c r="CYB24" s="21"/>
      <c r="CYC24" s="21"/>
      <c r="CYD24" s="21"/>
      <c r="CYE24" s="21"/>
      <c r="CYF24" s="21"/>
      <c r="CYG24" s="21"/>
      <c r="CYH24" s="21"/>
      <c r="CYI24" s="21"/>
      <c r="CYJ24" s="21"/>
      <c r="CYK24" s="21"/>
      <c r="CYL24" s="21"/>
      <c r="CYM24" s="21"/>
      <c r="CYN24" s="21"/>
      <c r="CYO24" s="21"/>
      <c r="CYP24" s="21"/>
      <c r="CYQ24" s="21"/>
      <c r="CYR24" s="21"/>
      <c r="CYS24" s="21"/>
      <c r="CYT24" s="21"/>
      <c r="CYU24" s="21"/>
      <c r="CYV24" s="21"/>
      <c r="CYW24" s="21"/>
      <c r="CYX24" s="21"/>
      <c r="CYY24" s="21"/>
      <c r="CYZ24" s="21"/>
      <c r="CZA24" s="21"/>
      <c r="CZB24" s="21"/>
      <c r="CZC24" s="21"/>
      <c r="CZD24" s="21"/>
      <c r="CZE24" s="21"/>
      <c r="CZF24" s="21"/>
      <c r="CZG24" s="21"/>
      <c r="CZH24" s="21"/>
      <c r="CZI24" s="21"/>
      <c r="CZJ24" s="21"/>
      <c r="CZK24" s="21"/>
      <c r="CZL24" s="21"/>
      <c r="CZM24" s="21"/>
      <c r="CZN24" s="21"/>
      <c r="CZO24" s="21"/>
      <c r="CZP24" s="21"/>
      <c r="CZQ24" s="21"/>
      <c r="CZR24" s="21"/>
      <c r="CZS24" s="21"/>
      <c r="CZT24" s="21"/>
      <c r="CZU24" s="21"/>
      <c r="CZV24" s="21"/>
      <c r="CZW24" s="21"/>
      <c r="CZX24" s="21"/>
      <c r="CZY24" s="21"/>
      <c r="CZZ24" s="21"/>
      <c r="DAA24" s="21"/>
      <c r="DAB24" s="21"/>
      <c r="DAC24" s="21"/>
      <c r="DAD24" s="21"/>
      <c r="DAE24" s="21"/>
      <c r="DAF24" s="21"/>
      <c r="DAG24" s="21"/>
      <c r="DAH24" s="21"/>
      <c r="DAI24" s="21"/>
      <c r="DAJ24" s="21"/>
      <c r="DAK24" s="21"/>
      <c r="DAL24" s="21"/>
      <c r="DAM24" s="21"/>
      <c r="DAN24" s="21"/>
      <c r="DAO24" s="21"/>
      <c r="DAP24" s="21"/>
      <c r="DAQ24" s="21"/>
      <c r="DAR24" s="21"/>
      <c r="DAS24" s="21"/>
      <c r="DAT24" s="21"/>
      <c r="DAU24" s="21"/>
      <c r="DAV24" s="21"/>
      <c r="DAW24" s="21"/>
      <c r="DAX24" s="21"/>
      <c r="DAY24" s="21"/>
      <c r="DAZ24" s="21"/>
      <c r="DBA24" s="21"/>
      <c r="DBB24" s="21"/>
      <c r="DBC24" s="21"/>
      <c r="DBD24" s="21"/>
      <c r="DBE24" s="21"/>
      <c r="DBF24" s="21"/>
      <c r="DBG24" s="21"/>
      <c r="DBH24" s="21"/>
      <c r="DBI24" s="21"/>
      <c r="DBJ24" s="21"/>
      <c r="DBK24" s="21"/>
      <c r="DBL24" s="21"/>
      <c r="DBM24" s="21"/>
      <c r="DBN24" s="21"/>
      <c r="DBO24" s="21"/>
      <c r="DBP24" s="21"/>
      <c r="DBQ24" s="21"/>
      <c r="DBR24" s="21"/>
      <c r="DBS24" s="21"/>
      <c r="DBT24" s="21"/>
      <c r="DBU24" s="21"/>
      <c r="DBV24" s="21"/>
      <c r="DBW24" s="21"/>
      <c r="DBX24" s="21"/>
      <c r="DBY24" s="21"/>
      <c r="DBZ24" s="21"/>
      <c r="DCA24" s="21"/>
      <c r="DCB24" s="21"/>
      <c r="DCC24" s="21"/>
      <c r="DCD24" s="21"/>
      <c r="DCE24" s="21"/>
      <c r="DCF24" s="21"/>
      <c r="DCG24" s="21"/>
      <c r="DCH24" s="21"/>
      <c r="DCI24" s="21"/>
      <c r="DCJ24" s="21"/>
      <c r="DCK24" s="21"/>
      <c r="DCL24" s="21"/>
      <c r="DCM24" s="21"/>
      <c r="DCN24" s="21"/>
      <c r="DCO24" s="21"/>
      <c r="DCP24" s="21"/>
      <c r="DCQ24" s="21"/>
      <c r="DCR24" s="21"/>
      <c r="DCS24" s="21"/>
      <c r="DCT24" s="21"/>
      <c r="DCU24" s="21"/>
      <c r="DCV24" s="21"/>
      <c r="DCW24" s="21"/>
      <c r="DCX24" s="21"/>
      <c r="DCY24" s="21"/>
      <c r="DCZ24" s="21"/>
      <c r="DDA24" s="21"/>
      <c r="DDB24" s="21"/>
      <c r="DDC24" s="21"/>
      <c r="DDD24" s="21"/>
      <c r="DDE24" s="21"/>
      <c r="DDF24" s="21"/>
      <c r="DDG24" s="21"/>
      <c r="DDH24" s="21"/>
      <c r="DDI24" s="21"/>
      <c r="DDJ24" s="21"/>
      <c r="DDK24" s="21"/>
      <c r="DDL24" s="21"/>
      <c r="DDM24" s="21"/>
      <c r="DDN24" s="21"/>
      <c r="DDO24" s="21"/>
      <c r="DDP24" s="21"/>
      <c r="DDQ24" s="21"/>
      <c r="DDR24" s="21"/>
      <c r="DDS24" s="21"/>
      <c r="DDT24" s="21"/>
      <c r="DDU24" s="21"/>
      <c r="DDV24" s="21"/>
      <c r="DDW24" s="21"/>
      <c r="DDX24" s="21"/>
      <c r="DDY24" s="21"/>
      <c r="DDZ24" s="21"/>
      <c r="DEA24" s="21"/>
      <c r="DEB24" s="21"/>
      <c r="DEC24" s="21"/>
      <c r="DED24" s="21"/>
      <c r="DEE24" s="21"/>
      <c r="DEF24" s="21"/>
      <c r="DEG24" s="21"/>
      <c r="DEH24" s="21"/>
      <c r="DEI24" s="21"/>
      <c r="DEJ24" s="21"/>
      <c r="DEK24" s="21"/>
      <c r="DEL24" s="21"/>
      <c r="DEM24" s="21"/>
      <c r="DEN24" s="21"/>
      <c r="DEO24" s="21"/>
      <c r="DEP24" s="21"/>
      <c r="DEQ24" s="21"/>
      <c r="DER24" s="21"/>
      <c r="DES24" s="21"/>
      <c r="DET24" s="21"/>
      <c r="DEU24" s="21"/>
      <c r="DEV24" s="21"/>
      <c r="DEW24" s="21"/>
      <c r="DEX24" s="21"/>
      <c r="DEY24" s="21"/>
      <c r="DEZ24" s="21"/>
      <c r="DFA24" s="21"/>
      <c r="DFB24" s="21"/>
      <c r="DFC24" s="21"/>
      <c r="DFD24" s="21"/>
      <c r="DFE24" s="21"/>
      <c r="DFF24" s="21"/>
      <c r="DFG24" s="21"/>
      <c r="DFH24" s="21"/>
      <c r="DFI24" s="21"/>
      <c r="DFJ24" s="21"/>
      <c r="DFK24" s="21"/>
      <c r="DFL24" s="21"/>
      <c r="DFM24" s="21"/>
      <c r="DFN24" s="21"/>
      <c r="DFO24" s="21"/>
      <c r="DFP24" s="21"/>
      <c r="DFQ24" s="21"/>
      <c r="DFR24" s="21"/>
      <c r="DFS24" s="21"/>
      <c r="DFT24" s="21"/>
      <c r="DFU24" s="21"/>
      <c r="DFV24" s="21"/>
      <c r="DFW24" s="21"/>
      <c r="DFX24" s="21"/>
      <c r="DFY24" s="21"/>
      <c r="DFZ24" s="21"/>
      <c r="DGA24" s="21"/>
      <c r="DGB24" s="21"/>
      <c r="DGC24" s="21"/>
      <c r="DGD24" s="21"/>
      <c r="DGE24" s="21"/>
      <c r="DGF24" s="21"/>
      <c r="DGG24" s="21"/>
      <c r="DGH24" s="21"/>
      <c r="DGI24" s="21"/>
      <c r="DGJ24" s="21"/>
      <c r="DGK24" s="21"/>
      <c r="DGL24" s="21"/>
      <c r="DGM24" s="21"/>
      <c r="DGN24" s="21"/>
      <c r="DGO24" s="21"/>
      <c r="DGP24" s="21"/>
      <c r="DGQ24" s="21"/>
      <c r="DGR24" s="21"/>
      <c r="DGS24" s="21"/>
      <c r="DGT24" s="21"/>
      <c r="DGU24" s="21"/>
      <c r="DGV24" s="21"/>
      <c r="DGW24" s="21"/>
      <c r="DGX24" s="21"/>
      <c r="DGY24" s="21"/>
      <c r="DGZ24" s="21"/>
      <c r="DHA24" s="21"/>
      <c r="DHB24" s="21"/>
      <c r="DHC24" s="21"/>
      <c r="DHD24" s="21"/>
      <c r="DHE24" s="21"/>
      <c r="DHF24" s="21"/>
      <c r="DHG24" s="21"/>
      <c r="DHH24" s="21"/>
      <c r="DHI24" s="21"/>
      <c r="DHJ24" s="21"/>
      <c r="DHK24" s="21"/>
      <c r="DHL24" s="21"/>
      <c r="DHM24" s="21"/>
      <c r="DHN24" s="21"/>
      <c r="DHO24" s="21"/>
      <c r="DHP24" s="21"/>
      <c r="DHQ24" s="21"/>
      <c r="DHR24" s="21"/>
      <c r="DHS24" s="21"/>
      <c r="DHT24" s="21"/>
      <c r="DHU24" s="21"/>
      <c r="DHV24" s="21"/>
      <c r="DHW24" s="21"/>
      <c r="DHX24" s="21"/>
      <c r="DHY24" s="21"/>
      <c r="DHZ24" s="21"/>
      <c r="DIA24" s="21"/>
      <c r="DIB24" s="21"/>
      <c r="DIC24" s="21"/>
      <c r="DID24" s="21"/>
      <c r="DIE24" s="21"/>
      <c r="DIF24" s="21"/>
      <c r="DIG24" s="21"/>
      <c r="DIH24" s="21"/>
      <c r="DII24" s="21"/>
      <c r="DIJ24" s="21"/>
      <c r="DIK24" s="21"/>
      <c r="DIL24" s="21"/>
      <c r="DIM24" s="21"/>
      <c r="DIN24" s="21"/>
      <c r="DIO24" s="21"/>
      <c r="DIP24" s="21"/>
      <c r="DIQ24" s="21"/>
      <c r="DIR24" s="21"/>
      <c r="DIS24" s="21"/>
      <c r="DIT24" s="21"/>
      <c r="DIU24" s="21"/>
      <c r="DIV24" s="21"/>
      <c r="DIW24" s="21"/>
      <c r="DIX24" s="21"/>
      <c r="DIY24" s="21"/>
      <c r="DIZ24" s="21"/>
      <c r="DJA24" s="21"/>
      <c r="DJB24" s="21"/>
      <c r="DJC24" s="21"/>
      <c r="DJD24" s="21"/>
      <c r="DJE24" s="21"/>
      <c r="DJF24" s="21"/>
      <c r="DJG24" s="21"/>
      <c r="DJH24" s="21"/>
      <c r="DJI24" s="21"/>
      <c r="DJJ24" s="21"/>
      <c r="DJK24" s="21"/>
      <c r="DJL24" s="21"/>
      <c r="DJM24" s="21"/>
      <c r="DJN24" s="21"/>
      <c r="DJO24" s="21"/>
      <c r="DJP24" s="21"/>
      <c r="DJQ24" s="21"/>
      <c r="DJR24" s="21"/>
      <c r="DJS24" s="21"/>
      <c r="DJT24" s="21"/>
      <c r="DJU24" s="21"/>
      <c r="DJV24" s="21"/>
      <c r="DJW24" s="21"/>
      <c r="DJX24" s="21"/>
      <c r="DJY24" s="21"/>
      <c r="DJZ24" s="21"/>
      <c r="DKA24" s="21"/>
      <c r="DKB24" s="21"/>
      <c r="DKC24" s="21"/>
      <c r="DKD24" s="21"/>
      <c r="DKE24" s="21"/>
      <c r="DKF24" s="21"/>
      <c r="DKG24" s="21"/>
      <c r="DKH24" s="21"/>
      <c r="DKI24" s="21"/>
      <c r="DKJ24" s="21"/>
      <c r="DKK24" s="21"/>
      <c r="DKL24" s="21"/>
      <c r="DKM24" s="21"/>
      <c r="DKN24" s="21"/>
      <c r="DKO24" s="21"/>
      <c r="DKP24" s="21"/>
      <c r="DKQ24" s="21"/>
      <c r="DKR24" s="21"/>
      <c r="DKS24" s="21"/>
      <c r="DKT24" s="21"/>
      <c r="DKU24" s="21"/>
      <c r="DKV24" s="21"/>
      <c r="DKW24" s="21"/>
      <c r="DKX24" s="21"/>
      <c r="DKY24" s="21"/>
      <c r="DKZ24" s="21"/>
      <c r="DLA24" s="21"/>
      <c r="DLB24" s="21"/>
      <c r="DLC24" s="21"/>
      <c r="DLD24" s="21"/>
      <c r="DLE24" s="21"/>
      <c r="DLF24" s="21"/>
      <c r="DLG24" s="21"/>
      <c r="DLH24" s="21"/>
      <c r="DLI24" s="21"/>
      <c r="DLJ24" s="21"/>
      <c r="DLK24" s="21"/>
      <c r="DLL24" s="21"/>
      <c r="DLM24" s="21"/>
      <c r="DLN24" s="21"/>
      <c r="DLO24" s="21"/>
      <c r="DLP24" s="21"/>
      <c r="DLQ24" s="21"/>
      <c r="DLR24" s="21"/>
      <c r="DLS24" s="21"/>
      <c r="DLT24" s="21"/>
      <c r="DLU24" s="21"/>
      <c r="DLV24" s="21"/>
      <c r="DLW24" s="21"/>
      <c r="DLX24" s="21"/>
      <c r="DLY24" s="21"/>
      <c r="DLZ24" s="21"/>
      <c r="DMA24" s="21"/>
      <c r="DMB24" s="21"/>
      <c r="DMC24" s="21"/>
      <c r="DMD24" s="21"/>
      <c r="DME24" s="21"/>
      <c r="DMF24" s="21"/>
      <c r="DMG24" s="21"/>
      <c r="DMH24" s="21"/>
      <c r="DMI24" s="21"/>
      <c r="DMJ24" s="21"/>
      <c r="DMK24" s="21"/>
      <c r="DML24" s="21"/>
      <c r="DMM24" s="21"/>
      <c r="DMN24" s="21"/>
      <c r="DMO24" s="21"/>
      <c r="DMP24" s="21"/>
      <c r="DMQ24" s="21"/>
      <c r="DMR24" s="21"/>
      <c r="DMS24" s="21"/>
      <c r="DMT24" s="21"/>
      <c r="DMU24" s="21"/>
      <c r="DMV24" s="21"/>
      <c r="DMW24" s="21"/>
      <c r="DMX24" s="21"/>
      <c r="DMY24" s="21"/>
      <c r="DMZ24" s="21"/>
      <c r="DNA24" s="21"/>
      <c r="DNB24" s="21"/>
      <c r="DNC24" s="21"/>
      <c r="DND24" s="21"/>
      <c r="DNE24" s="21"/>
      <c r="DNF24" s="21"/>
      <c r="DNG24" s="21"/>
      <c r="DNH24" s="21"/>
      <c r="DNI24" s="21"/>
      <c r="DNJ24" s="21"/>
      <c r="DNK24" s="21"/>
      <c r="DNL24" s="21"/>
      <c r="DNM24" s="21"/>
      <c r="DNN24" s="21"/>
      <c r="DNO24" s="21"/>
      <c r="DNP24" s="21"/>
      <c r="DNQ24" s="21"/>
      <c r="DNR24" s="21"/>
      <c r="DNS24" s="21"/>
      <c r="DNT24" s="21"/>
      <c r="DNU24" s="21"/>
      <c r="DNV24" s="21"/>
      <c r="DNW24" s="21"/>
      <c r="DNX24" s="21"/>
      <c r="DNY24" s="21"/>
      <c r="DNZ24" s="21"/>
      <c r="DOA24" s="21"/>
      <c r="DOB24" s="21"/>
      <c r="DOC24" s="21"/>
      <c r="DOD24" s="21"/>
      <c r="DOE24" s="21"/>
      <c r="DOF24" s="21"/>
      <c r="DOG24" s="21"/>
      <c r="DOH24" s="21"/>
      <c r="DOI24" s="21"/>
      <c r="DOJ24" s="21"/>
      <c r="DOK24" s="21"/>
      <c r="DOL24" s="21"/>
      <c r="DOM24" s="21"/>
      <c r="DON24" s="21"/>
      <c r="DOO24" s="21"/>
      <c r="DOP24" s="21"/>
      <c r="DOQ24" s="21"/>
      <c r="DOR24" s="21"/>
      <c r="DOS24" s="21"/>
      <c r="DOT24" s="21"/>
      <c r="DOU24" s="21"/>
      <c r="DOV24" s="21"/>
      <c r="DOW24" s="21"/>
      <c r="DOX24" s="21"/>
      <c r="DOY24" s="21"/>
      <c r="DOZ24" s="21"/>
      <c r="DPA24" s="21"/>
      <c r="DPB24" s="21"/>
      <c r="DPC24" s="21"/>
      <c r="DPD24" s="21"/>
      <c r="DPE24" s="21"/>
      <c r="DPF24" s="21"/>
      <c r="DPG24" s="21"/>
      <c r="DPH24" s="21"/>
      <c r="DPI24" s="21"/>
      <c r="DPJ24" s="21"/>
      <c r="DPK24" s="21"/>
      <c r="DPL24" s="21"/>
      <c r="DPM24" s="21"/>
      <c r="DPN24" s="21"/>
      <c r="DPO24" s="21"/>
      <c r="DPP24" s="21"/>
      <c r="DPQ24" s="21"/>
      <c r="DPR24" s="21"/>
      <c r="DPS24" s="21"/>
      <c r="DPT24" s="21"/>
      <c r="DPU24" s="21"/>
      <c r="DPV24" s="21"/>
      <c r="DPW24" s="21"/>
      <c r="DPX24" s="21"/>
      <c r="DPY24" s="21"/>
      <c r="DPZ24" s="21"/>
      <c r="DQA24" s="21"/>
      <c r="DQB24" s="21"/>
      <c r="DQC24" s="21"/>
      <c r="DQD24" s="21"/>
      <c r="DQE24" s="21"/>
      <c r="DQF24" s="21"/>
      <c r="DQG24" s="21"/>
      <c r="DQH24" s="21"/>
      <c r="DQI24" s="21"/>
      <c r="DQJ24" s="21"/>
      <c r="DQK24" s="21"/>
      <c r="DQL24" s="21"/>
      <c r="DQM24" s="21"/>
      <c r="DQN24" s="21"/>
      <c r="DQO24" s="21"/>
      <c r="DQP24" s="21"/>
      <c r="DQQ24" s="21"/>
      <c r="DQR24" s="21"/>
      <c r="DQS24" s="21"/>
      <c r="DQT24" s="21"/>
      <c r="DQU24" s="21"/>
      <c r="DQV24" s="21"/>
      <c r="DQW24" s="21"/>
      <c r="DQX24" s="21"/>
      <c r="DQY24" s="21"/>
      <c r="DQZ24" s="21"/>
      <c r="DRA24" s="21"/>
      <c r="DRB24" s="21"/>
      <c r="DRC24" s="21"/>
      <c r="DRD24" s="21"/>
      <c r="DRE24" s="21"/>
      <c r="DRF24" s="21"/>
      <c r="DRG24" s="21"/>
      <c r="DRH24" s="21"/>
      <c r="DRI24" s="21"/>
      <c r="DRJ24" s="21"/>
      <c r="DRK24" s="21"/>
      <c r="DRL24" s="21"/>
      <c r="DRM24" s="21"/>
      <c r="DRN24" s="21"/>
      <c r="DRO24" s="21"/>
      <c r="DRP24" s="21"/>
      <c r="DRQ24" s="21"/>
      <c r="DRR24" s="21"/>
      <c r="DRS24" s="21"/>
      <c r="DRT24" s="21"/>
      <c r="DRU24" s="21"/>
      <c r="DRV24" s="21"/>
      <c r="DRW24" s="21"/>
      <c r="DRX24" s="21"/>
      <c r="DRY24" s="21"/>
      <c r="DRZ24" s="21"/>
      <c r="DSA24" s="21"/>
      <c r="DSB24" s="21"/>
      <c r="DSC24" s="21"/>
      <c r="DSD24" s="21"/>
      <c r="DSE24" s="21"/>
      <c r="DSF24" s="21"/>
      <c r="DSG24" s="21"/>
      <c r="DSH24" s="21"/>
      <c r="DSI24" s="21"/>
      <c r="DSJ24" s="21"/>
      <c r="DSK24" s="21"/>
      <c r="DSL24" s="21"/>
      <c r="DSM24" s="21"/>
      <c r="DSN24" s="21"/>
      <c r="DSO24" s="21"/>
      <c r="DSP24" s="21"/>
      <c r="DSQ24" s="21"/>
      <c r="DSR24" s="21"/>
      <c r="DSS24" s="21"/>
      <c r="DST24" s="21"/>
      <c r="DSU24" s="21"/>
      <c r="DSV24" s="21"/>
      <c r="DSW24" s="21"/>
      <c r="DSX24" s="21"/>
      <c r="DSY24" s="21"/>
      <c r="DSZ24" s="21"/>
      <c r="DTA24" s="21"/>
      <c r="DTB24" s="21"/>
      <c r="DTC24" s="21"/>
      <c r="DTD24" s="21"/>
      <c r="DTE24" s="21"/>
      <c r="DTF24" s="21"/>
      <c r="DTG24" s="21"/>
      <c r="DTH24" s="21"/>
      <c r="DTI24" s="21"/>
      <c r="DTJ24" s="21"/>
      <c r="DTK24" s="21"/>
      <c r="DTL24" s="21"/>
      <c r="DTM24" s="21"/>
      <c r="DTN24" s="21"/>
      <c r="DTO24" s="21"/>
      <c r="DTP24" s="21"/>
      <c r="DTQ24" s="21"/>
      <c r="DTR24" s="21"/>
      <c r="DTS24" s="21"/>
      <c r="DTT24" s="21"/>
      <c r="DTU24" s="21"/>
      <c r="DTV24" s="21"/>
      <c r="DTW24" s="21"/>
      <c r="DTX24" s="21"/>
      <c r="DTY24" s="21"/>
      <c r="DTZ24" s="21"/>
      <c r="DUA24" s="21"/>
      <c r="DUB24" s="21"/>
      <c r="DUC24" s="21"/>
      <c r="DUD24" s="21"/>
      <c r="DUE24" s="21"/>
      <c r="DUF24" s="21"/>
      <c r="DUG24" s="21"/>
      <c r="DUH24" s="21"/>
      <c r="DUI24" s="21"/>
      <c r="DUJ24" s="21"/>
      <c r="DUK24" s="21"/>
      <c r="DUL24" s="21"/>
      <c r="DUM24" s="21"/>
      <c r="DUN24" s="21"/>
      <c r="DUO24" s="21"/>
      <c r="DUP24" s="21"/>
      <c r="DUQ24" s="21"/>
      <c r="DUR24" s="21"/>
      <c r="DUS24" s="21"/>
      <c r="DUT24" s="21"/>
      <c r="DUU24" s="21"/>
      <c r="DUV24" s="21"/>
      <c r="DUW24" s="21"/>
      <c r="DUX24" s="21"/>
      <c r="DUY24" s="21"/>
      <c r="DUZ24" s="21"/>
      <c r="DVA24" s="21"/>
      <c r="DVB24" s="21"/>
      <c r="DVC24" s="21"/>
      <c r="DVD24" s="21"/>
      <c r="DVE24" s="21"/>
      <c r="DVF24" s="21"/>
      <c r="DVG24" s="21"/>
      <c r="DVH24" s="21"/>
      <c r="DVI24" s="21"/>
      <c r="DVJ24" s="21"/>
      <c r="DVK24" s="21"/>
      <c r="DVL24" s="21"/>
      <c r="DVM24" s="21"/>
      <c r="DVN24" s="21"/>
      <c r="DVO24" s="21"/>
      <c r="DVP24" s="21"/>
      <c r="DVQ24" s="21"/>
      <c r="DVR24" s="21"/>
      <c r="DVS24" s="21"/>
      <c r="DVT24" s="21"/>
      <c r="DVU24" s="21"/>
      <c r="DVV24" s="21"/>
      <c r="DVW24" s="21"/>
      <c r="DVX24" s="21"/>
      <c r="DVY24" s="21"/>
      <c r="DVZ24" s="21"/>
      <c r="DWA24" s="21"/>
      <c r="DWB24" s="21"/>
      <c r="DWC24" s="21"/>
      <c r="DWD24" s="21"/>
      <c r="DWE24" s="21"/>
      <c r="DWF24" s="21"/>
      <c r="DWG24" s="21"/>
      <c r="DWH24" s="21"/>
      <c r="DWI24" s="21"/>
      <c r="DWJ24" s="21"/>
      <c r="DWK24" s="21"/>
      <c r="DWL24" s="21"/>
      <c r="DWM24" s="21"/>
      <c r="DWN24" s="21"/>
      <c r="DWO24" s="21"/>
      <c r="DWP24" s="21"/>
      <c r="DWQ24" s="21"/>
      <c r="DWR24" s="21"/>
      <c r="DWS24" s="21"/>
      <c r="DWT24" s="21"/>
      <c r="DWU24" s="21"/>
      <c r="DWV24" s="21"/>
      <c r="DWW24" s="21"/>
      <c r="DWX24" s="21"/>
      <c r="DWY24" s="21"/>
      <c r="DWZ24" s="21"/>
      <c r="DXA24" s="21"/>
      <c r="DXB24" s="21"/>
      <c r="DXC24" s="21"/>
      <c r="DXD24" s="21"/>
      <c r="DXE24" s="21"/>
      <c r="DXF24" s="21"/>
      <c r="DXG24" s="21"/>
      <c r="DXH24" s="21"/>
      <c r="DXI24" s="21"/>
      <c r="DXJ24" s="21"/>
      <c r="DXK24" s="21"/>
      <c r="DXL24" s="21"/>
      <c r="DXM24" s="21"/>
      <c r="DXN24" s="21"/>
      <c r="DXO24" s="21"/>
      <c r="DXP24" s="21"/>
      <c r="DXQ24" s="21"/>
      <c r="DXR24" s="21"/>
      <c r="DXS24" s="21"/>
      <c r="DXT24" s="21"/>
      <c r="DXU24" s="21"/>
      <c r="DXV24" s="21"/>
      <c r="DXW24" s="21"/>
      <c r="DXX24" s="21"/>
      <c r="DXY24" s="21"/>
      <c r="DXZ24" s="21"/>
      <c r="DYA24" s="21"/>
      <c r="DYB24" s="21"/>
      <c r="DYC24" s="21"/>
      <c r="DYD24" s="21"/>
      <c r="DYE24" s="21"/>
      <c r="DYF24" s="21"/>
      <c r="DYG24" s="21"/>
      <c r="DYH24" s="21"/>
      <c r="DYI24" s="21"/>
      <c r="DYJ24" s="21"/>
      <c r="DYK24" s="21"/>
      <c r="DYL24" s="21"/>
      <c r="DYM24" s="21"/>
      <c r="DYN24" s="21"/>
      <c r="DYO24" s="21"/>
      <c r="DYP24" s="21"/>
      <c r="DYQ24" s="21"/>
      <c r="DYR24" s="21"/>
      <c r="DYS24" s="21"/>
      <c r="DYT24" s="21"/>
      <c r="DYU24" s="21"/>
      <c r="DYV24" s="21"/>
      <c r="DYW24" s="21"/>
      <c r="DYX24" s="21"/>
      <c r="DYY24" s="21"/>
      <c r="DYZ24" s="21"/>
      <c r="DZA24" s="21"/>
      <c r="DZB24" s="21"/>
      <c r="DZC24" s="21"/>
      <c r="DZD24" s="21"/>
      <c r="DZE24" s="21"/>
      <c r="DZF24" s="21"/>
      <c r="DZG24" s="21"/>
      <c r="DZH24" s="21"/>
      <c r="DZI24" s="21"/>
      <c r="DZJ24" s="21"/>
      <c r="DZK24" s="21"/>
      <c r="DZL24" s="21"/>
      <c r="DZM24" s="21"/>
      <c r="DZN24" s="21"/>
      <c r="DZO24" s="21"/>
      <c r="DZP24" s="21"/>
      <c r="DZQ24" s="21"/>
      <c r="DZR24" s="21"/>
      <c r="DZS24" s="21"/>
      <c r="DZT24" s="21"/>
      <c r="DZU24" s="21"/>
      <c r="DZV24" s="21"/>
      <c r="DZW24" s="21"/>
      <c r="DZX24" s="21"/>
      <c r="DZY24" s="21"/>
      <c r="DZZ24" s="21"/>
      <c r="EAA24" s="21"/>
      <c r="EAB24" s="21"/>
      <c r="EAC24" s="21"/>
      <c r="EAD24" s="21"/>
      <c r="EAE24" s="21"/>
      <c r="EAF24" s="21"/>
      <c r="EAG24" s="21"/>
      <c r="EAH24" s="21"/>
      <c r="EAI24" s="21"/>
      <c r="EAJ24" s="21"/>
      <c r="EAK24" s="21"/>
      <c r="EAL24" s="21"/>
      <c r="EAM24" s="21"/>
      <c r="EAN24" s="21"/>
      <c r="EAO24" s="21"/>
      <c r="EAP24" s="21"/>
      <c r="EAQ24" s="21"/>
      <c r="EAR24" s="21"/>
      <c r="EAS24" s="21"/>
      <c r="EAT24" s="21"/>
      <c r="EAU24" s="21"/>
      <c r="EAV24" s="21"/>
      <c r="EAW24" s="21"/>
      <c r="EAX24" s="21"/>
      <c r="EAY24" s="21"/>
      <c r="EAZ24" s="21"/>
      <c r="EBA24" s="21"/>
      <c r="EBB24" s="21"/>
      <c r="EBC24" s="21"/>
      <c r="EBD24" s="21"/>
      <c r="EBE24" s="21"/>
      <c r="EBF24" s="21"/>
      <c r="EBG24" s="21"/>
      <c r="EBH24" s="21"/>
      <c r="EBI24" s="21"/>
      <c r="EBJ24" s="21"/>
      <c r="EBK24" s="21"/>
      <c r="EBL24" s="21"/>
      <c r="EBM24" s="21"/>
      <c r="EBN24" s="21"/>
      <c r="EBO24" s="21"/>
      <c r="EBP24" s="21"/>
      <c r="EBQ24" s="21"/>
      <c r="EBR24" s="21"/>
      <c r="EBS24" s="21"/>
      <c r="EBT24" s="21"/>
      <c r="EBU24" s="21"/>
      <c r="EBV24" s="21"/>
      <c r="EBW24" s="21"/>
      <c r="EBX24" s="21"/>
      <c r="EBY24" s="21"/>
      <c r="EBZ24" s="21"/>
      <c r="ECA24" s="21"/>
      <c r="ECB24" s="21"/>
      <c r="ECC24" s="21"/>
      <c r="ECD24" s="21"/>
      <c r="ECE24" s="21"/>
      <c r="ECF24" s="21"/>
      <c r="ECG24" s="21"/>
      <c r="ECH24" s="21"/>
      <c r="ECI24" s="21"/>
      <c r="ECJ24" s="21"/>
      <c r="ECK24" s="21"/>
      <c r="ECL24" s="21"/>
      <c r="ECM24" s="21"/>
      <c r="ECN24" s="21"/>
      <c r="ECO24" s="21"/>
      <c r="ECP24" s="21"/>
      <c r="ECQ24" s="21"/>
      <c r="ECR24" s="21"/>
      <c r="ECS24" s="21"/>
      <c r="ECT24" s="21"/>
      <c r="ECU24" s="21"/>
      <c r="ECV24" s="21"/>
      <c r="ECW24" s="21"/>
      <c r="ECX24" s="21"/>
      <c r="ECY24" s="21"/>
      <c r="ECZ24" s="21"/>
      <c r="EDA24" s="21"/>
      <c r="EDB24" s="21"/>
      <c r="EDC24" s="21"/>
      <c r="EDD24" s="21"/>
      <c r="EDE24" s="21"/>
      <c r="EDF24" s="21"/>
      <c r="EDG24" s="21"/>
      <c r="EDH24" s="21"/>
      <c r="EDI24" s="21"/>
      <c r="EDJ24" s="21"/>
      <c r="EDK24" s="21"/>
      <c r="EDL24" s="21"/>
      <c r="EDM24" s="21"/>
      <c r="EDN24" s="21"/>
      <c r="EDO24" s="21"/>
      <c r="EDP24" s="21"/>
      <c r="EDQ24" s="21"/>
      <c r="EDR24" s="21"/>
      <c r="EDS24" s="21"/>
      <c r="EDT24" s="21"/>
      <c r="EDU24" s="21"/>
      <c r="EDV24" s="21"/>
      <c r="EDW24" s="21"/>
      <c r="EDX24" s="21"/>
      <c r="EDY24" s="21"/>
      <c r="EDZ24" s="21"/>
      <c r="EEA24" s="21"/>
      <c r="EEB24" s="21"/>
      <c r="EEC24" s="21"/>
      <c r="EED24" s="21"/>
      <c r="EEE24" s="21"/>
      <c r="EEF24" s="21"/>
      <c r="EEG24" s="21"/>
      <c r="EEH24" s="21"/>
      <c r="EEI24" s="21"/>
      <c r="EEJ24" s="21"/>
      <c r="EEK24" s="21"/>
      <c r="EEL24" s="21"/>
      <c r="EEM24" s="21"/>
      <c r="EEN24" s="21"/>
      <c r="EEO24" s="21"/>
      <c r="EEP24" s="21"/>
      <c r="EEQ24" s="21"/>
      <c r="EER24" s="21"/>
      <c r="EES24" s="21"/>
      <c r="EET24" s="21"/>
      <c r="EEU24" s="21"/>
      <c r="EEV24" s="21"/>
      <c r="EEW24" s="21"/>
      <c r="EEX24" s="21"/>
      <c r="EEY24" s="21"/>
      <c r="EEZ24" s="21"/>
      <c r="EFA24" s="21"/>
      <c r="EFB24" s="21"/>
      <c r="EFC24" s="21"/>
      <c r="EFD24" s="21"/>
      <c r="EFE24" s="21"/>
      <c r="EFF24" s="21"/>
      <c r="EFG24" s="21"/>
      <c r="EFH24" s="21"/>
      <c r="EFI24" s="21"/>
      <c r="EFJ24" s="21"/>
      <c r="EFK24" s="21"/>
      <c r="EFL24" s="21"/>
      <c r="EFM24" s="21"/>
      <c r="EFN24" s="21"/>
      <c r="EFO24" s="21"/>
      <c r="EFP24" s="21"/>
      <c r="EFQ24" s="21"/>
      <c r="EFR24" s="21"/>
      <c r="EFS24" s="21"/>
      <c r="EFT24" s="21"/>
      <c r="EFU24" s="21"/>
      <c r="EFV24" s="21"/>
      <c r="EFW24" s="21"/>
      <c r="EFX24" s="21"/>
      <c r="EFY24" s="21"/>
      <c r="EFZ24" s="21"/>
      <c r="EGA24" s="21"/>
      <c r="EGB24" s="21"/>
      <c r="EGC24" s="21"/>
      <c r="EGD24" s="21"/>
      <c r="EGE24" s="21"/>
      <c r="EGF24" s="21"/>
      <c r="EGG24" s="21"/>
      <c r="EGH24" s="21"/>
      <c r="EGI24" s="21"/>
      <c r="EGJ24" s="21"/>
      <c r="EGK24" s="21"/>
      <c r="EGL24" s="21"/>
      <c r="EGM24" s="21"/>
      <c r="EGN24" s="21"/>
      <c r="EGO24" s="21"/>
      <c r="EGP24" s="21"/>
      <c r="EGQ24" s="21"/>
      <c r="EGR24" s="21"/>
      <c r="EGS24" s="21"/>
      <c r="EGT24" s="21"/>
      <c r="EGU24" s="21"/>
      <c r="EGV24" s="21"/>
      <c r="EGW24" s="21"/>
      <c r="EGX24" s="21"/>
      <c r="EGY24" s="21"/>
      <c r="EGZ24" s="21"/>
      <c r="EHA24" s="21"/>
      <c r="EHB24" s="21"/>
      <c r="EHC24" s="21"/>
      <c r="EHD24" s="21"/>
      <c r="EHE24" s="21"/>
      <c r="EHF24" s="21"/>
      <c r="EHG24" s="21"/>
      <c r="EHH24" s="21"/>
      <c r="EHI24" s="21"/>
      <c r="EHJ24" s="21"/>
      <c r="EHK24" s="21"/>
      <c r="EHL24" s="21"/>
      <c r="EHM24" s="21"/>
      <c r="EHN24" s="21"/>
      <c r="EHO24" s="21"/>
      <c r="EHP24" s="21"/>
      <c r="EHQ24" s="21"/>
      <c r="EHR24" s="21"/>
      <c r="EHS24" s="21"/>
      <c r="EHT24" s="21"/>
      <c r="EHU24" s="21"/>
      <c r="EHV24" s="21"/>
      <c r="EHW24" s="21"/>
      <c r="EHX24" s="21"/>
      <c r="EHY24" s="21"/>
      <c r="EHZ24" s="21"/>
      <c r="EIA24" s="21"/>
      <c r="EIB24" s="21"/>
      <c r="EIC24" s="21"/>
      <c r="EID24" s="21"/>
      <c r="EIE24" s="21"/>
      <c r="EIF24" s="21"/>
      <c r="EIG24" s="21"/>
      <c r="EIH24" s="21"/>
      <c r="EII24" s="21"/>
      <c r="EIJ24" s="21"/>
      <c r="EIK24" s="21"/>
      <c r="EIL24" s="21"/>
      <c r="EIM24" s="21"/>
      <c r="EIN24" s="21"/>
      <c r="EIO24" s="21"/>
      <c r="EIP24" s="21"/>
      <c r="EIQ24" s="21"/>
      <c r="EIR24" s="21"/>
      <c r="EIS24" s="21"/>
      <c r="EIT24" s="21"/>
      <c r="EIU24" s="21"/>
      <c r="EIV24" s="21"/>
      <c r="EIW24" s="21"/>
      <c r="EIX24" s="21"/>
      <c r="EIY24" s="21"/>
      <c r="EIZ24" s="21"/>
      <c r="EJA24" s="21"/>
      <c r="EJB24" s="21"/>
      <c r="EJC24" s="21"/>
      <c r="EJD24" s="21"/>
      <c r="EJE24" s="21"/>
      <c r="EJF24" s="21"/>
      <c r="EJG24" s="21"/>
      <c r="EJH24" s="21"/>
      <c r="EJI24" s="21"/>
      <c r="EJJ24" s="21"/>
      <c r="EJK24" s="21"/>
      <c r="EJL24" s="21"/>
      <c r="EJM24" s="21"/>
      <c r="EJN24" s="21"/>
      <c r="EJO24" s="21"/>
      <c r="EJP24" s="21"/>
      <c r="EJQ24" s="21"/>
      <c r="EJR24" s="21"/>
      <c r="EJS24" s="21"/>
      <c r="EJT24" s="21"/>
      <c r="EJU24" s="21"/>
      <c r="EJV24" s="21"/>
      <c r="EJW24" s="21"/>
      <c r="EJX24" s="21"/>
      <c r="EJY24" s="21"/>
      <c r="EJZ24" s="21"/>
      <c r="EKA24" s="21"/>
      <c r="EKB24" s="21"/>
      <c r="EKC24" s="21"/>
      <c r="EKD24" s="21"/>
      <c r="EKE24" s="21"/>
      <c r="EKF24" s="21"/>
      <c r="EKG24" s="21"/>
      <c r="EKH24" s="21"/>
      <c r="EKI24" s="21"/>
      <c r="EKJ24" s="21"/>
      <c r="EKK24" s="21"/>
      <c r="EKL24" s="21"/>
      <c r="EKM24" s="21"/>
      <c r="EKN24" s="21"/>
      <c r="EKO24" s="21"/>
      <c r="EKP24" s="21"/>
      <c r="EKQ24" s="21"/>
      <c r="EKR24" s="21"/>
      <c r="EKS24" s="21"/>
      <c r="EKT24" s="21"/>
      <c r="EKU24" s="21"/>
      <c r="EKV24" s="21"/>
      <c r="EKW24" s="21"/>
      <c r="EKX24" s="21"/>
      <c r="EKY24" s="21"/>
      <c r="EKZ24" s="21"/>
      <c r="ELA24" s="21"/>
      <c r="ELB24" s="21"/>
      <c r="ELC24" s="21"/>
      <c r="ELD24" s="21"/>
      <c r="ELE24" s="21"/>
      <c r="ELF24" s="21"/>
      <c r="ELG24" s="21"/>
      <c r="ELH24" s="21"/>
      <c r="ELI24" s="21"/>
      <c r="ELJ24" s="21"/>
      <c r="ELK24" s="21"/>
      <c r="ELL24" s="21"/>
      <c r="ELM24" s="21"/>
      <c r="ELN24" s="21"/>
      <c r="ELO24" s="21"/>
      <c r="ELP24" s="21"/>
      <c r="ELQ24" s="21"/>
      <c r="ELR24" s="21"/>
      <c r="ELS24" s="21"/>
      <c r="ELT24" s="21"/>
      <c r="ELU24" s="21"/>
      <c r="ELV24" s="21"/>
      <c r="ELW24" s="21"/>
      <c r="ELX24" s="21"/>
      <c r="ELY24" s="21"/>
      <c r="ELZ24" s="21"/>
      <c r="EMA24" s="21"/>
      <c r="EMB24" s="21"/>
      <c r="EMC24" s="21"/>
      <c r="EMD24" s="21"/>
      <c r="EME24" s="21"/>
      <c r="EMF24" s="21"/>
      <c r="EMG24" s="21"/>
      <c r="EMH24" s="21"/>
      <c r="EMI24" s="21"/>
      <c r="EMJ24" s="21"/>
      <c r="EMK24" s="21"/>
      <c r="EML24" s="21"/>
      <c r="EMM24" s="21"/>
      <c r="EMN24" s="21"/>
      <c r="EMO24" s="21"/>
      <c r="EMP24" s="21"/>
      <c r="EMQ24" s="21"/>
      <c r="EMR24" s="21"/>
      <c r="EMS24" s="21"/>
      <c r="EMT24" s="21"/>
      <c r="EMU24" s="21"/>
      <c r="EMV24" s="21"/>
      <c r="EMW24" s="21"/>
      <c r="EMX24" s="21"/>
      <c r="EMY24" s="21"/>
      <c r="EMZ24" s="21"/>
      <c r="ENA24" s="21"/>
      <c r="ENB24" s="21"/>
      <c r="ENC24" s="21"/>
      <c r="END24" s="21"/>
      <c r="ENE24" s="21"/>
      <c r="ENF24" s="21"/>
      <c r="ENG24" s="21"/>
      <c r="ENH24" s="21"/>
      <c r="ENI24" s="21"/>
      <c r="ENJ24" s="21"/>
      <c r="ENK24" s="21"/>
      <c r="ENL24" s="21"/>
      <c r="ENM24" s="21"/>
      <c r="ENN24" s="21"/>
      <c r="ENO24" s="21"/>
      <c r="ENP24" s="21"/>
      <c r="ENQ24" s="21"/>
      <c r="ENR24" s="21"/>
      <c r="ENS24" s="21"/>
      <c r="ENT24" s="21"/>
      <c r="ENU24" s="21"/>
      <c r="ENV24" s="21"/>
      <c r="ENW24" s="21"/>
      <c r="ENX24" s="21"/>
      <c r="ENY24" s="21"/>
      <c r="ENZ24" s="21"/>
      <c r="EOA24" s="21"/>
      <c r="EOB24" s="21"/>
      <c r="EOC24" s="21"/>
      <c r="EOD24" s="21"/>
      <c r="EOE24" s="21"/>
      <c r="EOF24" s="21"/>
      <c r="EOG24" s="21"/>
      <c r="EOH24" s="21"/>
      <c r="EOI24" s="21"/>
      <c r="EOJ24" s="21"/>
      <c r="EOK24" s="21"/>
      <c r="EOL24" s="21"/>
      <c r="EOM24" s="21"/>
      <c r="EON24" s="21"/>
      <c r="EOO24" s="21"/>
      <c r="EOP24" s="21"/>
      <c r="EOQ24" s="21"/>
      <c r="EOR24" s="21"/>
      <c r="EOS24" s="21"/>
      <c r="EOT24" s="21"/>
      <c r="EOU24" s="21"/>
      <c r="EOV24" s="21"/>
      <c r="EOW24" s="21"/>
      <c r="EOX24" s="21"/>
      <c r="EOY24" s="21"/>
      <c r="EOZ24" s="21"/>
      <c r="EPA24" s="21"/>
      <c r="EPB24" s="21"/>
      <c r="EPC24" s="21"/>
      <c r="EPD24" s="21"/>
      <c r="EPE24" s="21"/>
      <c r="EPF24" s="21"/>
      <c r="EPG24" s="21"/>
      <c r="EPH24" s="21"/>
      <c r="EPI24" s="21"/>
      <c r="EPJ24" s="21"/>
      <c r="EPK24" s="21"/>
      <c r="EPL24" s="21"/>
      <c r="EPM24" s="21"/>
      <c r="EPN24" s="21"/>
      <c r="EPO24" s="21"/>
      <c r="EPP24" s="21"/>
      <c r="EPQ24" s="21"/>
      <c r="EPR24" s="21"/>
      <c r="EPS24" s="21"/>
      <c r="EPT24" s="21"/>
      <c r="EPU24" s="21"/>
      <c r="EPV24" s="21"/>
      <c r="EPW24" s="21"/>
      <c r="EPX24" s="21"/>
      <c r="EPY24" s="21"/>
      <c r="EPZ24" s="21"/>
      <c r="EQA24" s="21"/>
      <c r="EQB24" s="21"/>
      <c r="EQC24" s="21"/>
      <c r="EQD24" s="21"/>
      <c r="EQE24" s="21"/>
      <c r="EQF24" s="21"/>
      <c r="EQG24" s="21"/>
      <c r="EQH24" s="21"/>
      <c r="EQI24" s="21"/>
      <c r="EQJ24" s="21"/>
      <c r="EQK24" s="21"/>
      <c r="EQL24" s="21"/>
      <c r="EQM24" s="21"/>
      <c r="EQN24" s="21"/>
      <c r="EQO24" s="21"/>
      <c r="EQP24" s="21"/>
      <c r="EQQ24" s="21"/>
      <c r="EQR24" s="21"/>
      <c r="EQS24" s="21"/>
      <c r="EQT24" s="21"/>
      <c r="EQU24" s="21"/>
      <c r="EQV24" s="21"/>
      <c r="EQW24" s="21"/>
      <c r="EQX24" s="21"/>
      <c r="EQY24" s="21"/>
      <c r="EQZ24" s="21"/>
      <c r="ERA24" s="21"/>
      <c r="ERB24" s="21"/>
      <c r="ERC24" s="21"/>
      <c r="ERD24" s="21"/>
      <c r="ERE24" s="21"/>
      <c r="ERF24" s="21"/>
      <c r="ERG24" s="21"/>
      <c r="ERH24" s="21"/>
      <c r="ERI24" s="21"/>
      <c r="ERJ24" s="21"/>
      <c r="ERK24" s="21"/>
      <c r="ERL24" s="21"/>
      <c r="ERM24" s="21"/>
      <c r="ERN24" s="21"/>
      <c r="ERO24" s="21"/>
      <c r="ERP24" s="21"/>
      <c r="ERQ24" s="21"/>
      <c r="ERR24" s="21"/>
      <c r="ERS24" s="21"/>
      <c r="ERT24" s="21"/>
      <c r="ERU24" s="21"/>
      <c r="ERV24" s="21"/>
      <c r="ERW24" s="21"/>
      <c r="ERX24" s="21"/>
      <c r="ERY24" s="21"/>
      <c r="ERZ24" s="21"/>
      <c r="ESA24" s="21"/>
      <c r="ESB24" s="21"/>
      <c r="ESC24" s="21"/>
      <c r="ESD24" s="21"/>
      <c r="ESE24" s="21"/>
      <c r="ESF24" s="21"/>
      <c r="ESG24" s="21"/>
      <c r="ESH24" s="21"/>
      <c r="ESI24" s="21"/>
      <c r="ESJ24" s="21"/>
      <c r="ESK24" s="21"/>
      <c r="ESL24" s="21"/>
      <c r="ESM24" s="21"/>
      <c r="ESN24" s="21"/>
      <c r="ESO24" s="21"/>
      <c r="ESP24" s="21"/>
      <c r="ESQ24" s="21"/>
      <c r="ESR24" s="21"/>
      <c r="ESS24" s="21"/>
      <c r="EST24" s="21"/>
      <c r="ESU24" s="21"/>
      <c r="ESV24" s="21"/>
      <c r="ESW24" s="21"/>
      <c r="ESX24" s="21"/>
      <c r="ESY24" s="21"/>
      <c r="ESZ24" s="21"/>
      <c r="ETA24" s="21"/>
      <c r="ETB24" s="21"/>
      <c r="ETC24" s="21"/>
      <c r="ETD24" s="21"/>
      <c r="ETE24" s="21"/>
      <c r="ETF24" s="21"/>
      <c r="ETG24" s="21"/>
      <c r="ETH24" s="21"/>
      <c r="ETI24" s="21"/>
      <c r="ETJ24" s="21"/>
      <c r="ETK24" s="21"/>
      <c r="ETL24" s="21"/>
      <c r="ETM24" s="21"/>
      <c r="ETN24" s="21"/>
      <c r="ETO24" s="21"/>
      <c r="ETP24" s="21"/>
      <c r="ETQ24" s="21"/>
      <c r="ETR24" s="21"/>
      <c r="ETS24" s="21"/>
      <c r="ETT24" s="21"/>
      <c r="ETU24" s="21"/>
      <c r="ETV24" s="21"/>
      <c r="ETW24" s="21"/>
      <c r="ETX24" s="21"/>
      <c r="ETY24" s="21"/>
      <c r="ETZ24" s="21"/>
      <c r="EUA24" s="21"/>
      <c r="EUB24" s="21"/>
      <c r="EUC24" s="21"/>
      <c r="EUD24" s="21"/>
      <c r="EUE24" s="21"/>
      <c r="EUF24" s="21"/>
      <c r="EUG24" s="21"/>
      <c r="EUH24" s="21"/>
      <c r="EUI24" s="21"/>
      <c r="EUJ24" s="21"/>
      <c r="EUK24" s="21"/>
      <c r="EUL24" s="21"/>
      <c r="EUM24" s="21"/>
      <c r="EUN24" s="21"/>
      <c r="EUO24" s="21"/>
      <c r="EUP24" s="21"/>
      <c r="EUQ24" s="21"/>
      <c r="EUR24" s="21"/>
      <c r="EUS24" s="21"/>
      <c r="EUT24" s="21"/>
      <c r="EUU24" s="21"/>
      <c r="EUV24" s="21"/>
      <c r="EUW24" s="21"/>
      <c r="EUX24" s="21"/>
      <c r="EUY24" s="21"/>
      <c r="EUZ24" s="21"/>
      <c r="EVA24" s="21"/>
      <c r="EVB24" s="21"/>
      <c r="EVC24" s="21"/>
      <c r="EVD24" s="21"/>
      <c r="EVE24" s="21"/>
      <c r="EVF24" s="21"/>
      <c r="EVG24" s="21"/>
      <c r="EVH24" s="21"/>
      <c r="EVI24" s="21"/>
      <c r="EVJ24" s="21"/>
      <c r="EVK24" s="21"/>
      <c r="EVL24" s="21"/>
      <c r="EVM24" s="21"/>
      <c r="EVN24" s="21"/>
      <c r="EVO24" s="21"/>
      <c r="EVP24" s="21"/>
      <c r="EVQ24" s="21"/>
      <c r="EVR24" s="21"/>
      <c r="EVS24" s="21"/>
      <c r="EVT24" s="21"/>
      <c r="EVU24" s="21"/>
      <c r="EVV24" s="21"/>
      <c r="EVW24" s="21"/>
      <c r="EVX24" s="21"/>
      <c r="EVY24" s="21"/>
      <c r="EVZ24" s="21"/>
      <c r="EWA24" s="21"/>
      <c r="EWB24" s="21"/>
      <c r="EWC24" s="21"/>
      <c r="EWD24" s="21"/>
      <c r="EWE24" s="21"/>
      <c r="EWF24" s="21"/>
      <c r="EWG24" s="21"/>
      <c r="EWH24" s="21"/>
      <c r="EWI24" s="21"/>
      <c r="EWJ24" s="21"/>
      <c r="EWK24" s="21"/>
      <c r="EWL24" s="21"/>
      <c r="EWM24" s="21"/>
      <c r="EWN24" s="21"/>
      <c r="EWO24" s="21"/>
      <c r="EWP24" s="21"/>
      <c r="EWQ24" s="21"/>
      <c r="EWR24" s="21"/>
      <c r="EWS24" s="21"/>
      <c r="EWT24" s="21"/>
      <c r="EWU24" s="21"/>
      <c r="EWV24" s="21"/>
      <c r="EWW24" s="21"/>
      <c r="EWX24" s="21"/>
      <c r="EWY24" s="21"/>
      <c r="EWZ24" s="21"/>
      <c r="EXA24" s="21"/>
      <c r="EXB24" s="21"/>
      <c r="EXC24" s="21"/>
      <c r="EXD24" s="21"/>
      <c r="EXE24" s="21"/>
      <c r="EXF24" s="21"/>
      <c r="EXG24" s="21"/>
      <c r="EXH24" s="21"/>
      <c r="EXI24" s="21"/>
      <c r="EXJ24" s="21"/>
      <c r="EXK24" s="21"/>
      <c r="EXL24" s="21"/>
      <c r="EXM24" s="21"/>
      <c r="EXN24" s="21"/>
      <c r="EXO24" s="21"/>
      <c r="EXP24" s="21"/>
      <c r="EXQ24" s="21"/>
      <c r="EXR24" s="21"/>
      <c r="EXS24" s="21"/>
      <c r="EXT24" s="21"/>
      <c r="EXU24" s="21"/>
      <c r="EXV24" s="21"/>
      <c r="EXW24" s="21"/>
      <c r="EXX24" s="21"/>
      <c r="EXY24" s="21"/>
      <c r="EXZ24" s="21"/>
      <c r="EYA24" s="21"/>
      <c r="EYB24" s="21"/>
      <c r="EYC24" s="21"/>
      <c r="EYD24" s="21"/>
      <c r="EYE24" s="21"/>
      <c r="EYF24" s="21"/>
      <c r="EYG24" s="21"/>
      <c r="EYH24" s="21"/>
      <c r="EYI24" s="21"/>
      <c r="EYJ24" s="21"/>
      <c r="EYK24" s="21"/>
      <c r="EYL24" s="21"/>
      <c r="EYM24" s="21"/>
      <c r="EYN24" s="21"/>
      <c r="EYO24" s="21"/>
      <c r="EYP24" s="21"/>
      <c r="EYQ24" s="21"/>
      <c r="EYR24" s="21"/>
      <c r="EYS24" s="21"/>
      <c r="EYT24" s="21"/>
      <c r="EYU24" s="21"/>
      <c r="EYV24" s="21"/>
      <c r="EYW24" s="21"/>
      <c r="EYX24" s="21"/>
      <c r="EYY24" s="21"/>
      <c r="EYZ24" s="21"/>
      <c r="EZA24" s="21"/>
      <c r="EZB24" s="21"/>
      <c r="EZC24" s="21"/>
      <c r="EZD24" s="21"/>
      <c r="EZE24" s="21"/>
      <c r="EZF24" s="21"/>
      <c r="EZG24" s="21"/>
      <c r="EZH24" s="21"/>
      <c r="EZI24" s="21"/>
      <c r="EZJ24" s="21"/>
      <c r="EZK24" s="21"/>
      <c r="EZL24" s="21"/>
      <c r="EZM24" s="21"/>
      <c r="EZN24" s="21"/>
      <c r="EZO24" s="21"/>
      <c r="EZP24" s="21"/>
      <c r="EZQ24" s="21"/>
      <c r="EZR24" s="21"/>
      <c r="EZS24" s="21"/>
      <c r="EZT24" s="21"/>
      <c r="EZU24" s="21"/>
      <c r="EZV24" s="21"/>
      <c r="EZW24" s="21"/>
      <c r="EZX24" s="21"/>
      <c r="EZY24" s="21"/>
      <c r="EZZ24" s="21"/>
      <c r="FAA24" s="21"/>
      <c r="FAB24" s="21"/>
      <c r="FAC24" s="21"/>
      <c r="FAD24" s="21"/>
      <c r="FAE24" s="21"/>
      <c r="FAF24" s="21"/>
      <c r="FAG24" s="21"/>
      <c r="FAH24" s="21"/>
      <c r="FAI24" s="21"/>
      <c r="FAJ24" s="21"/>
      <c r="FAK24" s="21"/>
      <c r="FAL24" s="21"/>
      <c r="FAM24" s="21"/>
      <c r="FAN24" s="21"/>
      <c r="FAO24" s="21"/>
      <c r="FAP24" s="21"/>
      <c r="FAQ24" s="21"/>
      <c r="FAR24" s="21"/>
      <c r="FAS24" s="21"/>
      <c r="FAT24" s="21"/>
      <c r="FAU24" s="21"/>
      <c r="FAV24" s="21"/>
      <c r="FAW24" s="21"/>
      <c r="FAX24" s="21"/>
      <c r="FAY24" s="21"/>
      <c r="FAZ24" s="21"/>
      <c r="FBA24" s="21"/>
      <c r="FBB24" s="21"/>
      <c r="FBC24" s="21"/>
      <c r="FBD24" s="21"/>
      <c r="FBE24" s="21"/>
      <c r="FBF24" s="21"/>
      <c r="FBG24" s="21"/>
      <c r="FBH24" s="21"/>
      <c r="FBI24" s="21"/>
      <c r="FBJ24" s="21"/>
      <c r="FBK24" s="21"/>
      <c r="FBL24" s="21"/>
      <c r="FBM24" s="21"/>
      <c r="FBN24" s="21"/>
      <c r="FBO24" s="21"/>
      <c r="FBP24" s="21"/>
      <c r="FBQ24" s="21"/>
      <c r="FBR24" s="21"/>
      <c r="FBS24" s="21"/>
      <c r="FBT24" s="21"/>
      <c r="FBU24" s="21"/>
      <c r="FBV24" s="21"/>
      <c r="FBW24" s="21"/>
      <c r="FBX24" s="21"/>
      <c r="FBY24" s="21"/>
      <c r="FBZ24" s="21"/>
      <c r="FCA24" s="21"/>
      <c r="FCB24" s="21"/>
      <c r="FCC24" s="21"/>
      <c r="FCD24" s="21"/>
      <c r="FCE24" s="21"/>
      <c r="FCF24" s="21"/>
      <c r="FCG24" s="21"/>
      <c r="FCH24" s="21"/>
      <c r="FCI24" s="21"/>
      <c r="FCJ24" s="21"/>
      <c r="FCK24" s="21"/>
      <c r="FCL24" s="21"/>
      <c r="FCM24" s="21"/>
      <c r="FCN24" s="21"/>
      <c r="FCO24" s="21"/>
      <c r="FCP24" s="21"/>
      <c r="FCQ24" s="21"/>
      <c r="FCR24" s="21"/>
      <c r="FCS24" s="21"/>
      <c r="FCT24" s="21"/>
      <c r="FCU24" s="21"/>
      <c r="FCV24" s="21"/>
      <c r="FCW24" s="21"/>
      <c r="FCX24" s="21"/>
      <c r="FCY24" s="21"/>
      <c r="FCZ24" s="21"/>
      <c r="FDA24" s="21"/>
      <c r="FDB24" s="21"/>
      <c r="FDC24" s="21"/>
      <c r="FDD24" s="21"/>
      <c r="FDE24" s="21"/>
      <c r="FDF24" s="21"/>
      <c r="FDG24" s="21"/>
      <c r="FDH24" s="21"/>
      <c r="FDI24" s="21"/>
      <c r="FDJ24" s="21"/>
      <c r="FDK24" s="21"/>
      <c r="FDL24" s="21"/>
      <c r="FDM24" s="21"/>
      <c r="FDN24" s="21"/>
      <c r="FDO24" s="21"/>
      <c r="FDP24" s="21"/>
      <c r="FDQ24" s="21"/>
      <c r="FDR24" s="21"/>
      <c r="FDS24" s="21"/>
      <c r="FDT24" s="21"/>
      <c r="FDU24" s="21"/>
      <c r="FDV24" s="21"/>
      <c r="FDW24" s="21"/>
      <c r="FDX24" s="21"/>
      <c r="FDY24" s="21"/>
      <c r="FDZ24" s="21"/>
      <c r="FEA24" s="21"/>
      <c r="FEB24" s="21"/>
      <c r="FEC24" s="21"/>
      <c r="FED24" s="21"/>
      <c r="FEE24" s="21"/>
      <c r="FEF24" s="21"/>
      <c r="FEG24" s="21"/>
      <c r="FEH24" s="21"/>
      <c r="FEI24" s="21"/>
      <c r="FEJ24" s="21"/>
      <c r="FEK24" s="21"/>
      <c r="FEL24" s="21"/>
      <c r="FEM24" s="21"/>
      <c r="FEN24" s="21"/>
      <c r="FEO24" s="21"/>
      <c r="FEP24" s="21"/>
      <c r="FEQ24" s="21"/>
      <c r="FER24" s="21"/>
      <c r="FES24" s="21"/>
      <c r="FET24" s="21"/>
      <c r="FEU24" s="21"/>
      <c r="FEV24" s="21"/>
      <c r="FEW24" s="21"/>
      <c r="FEX24" s="21"/>
      <c r="FEY24" s="21"/>
      <c r="FEZ24" s="21"/>
      <c r="FFA24" s="21"/>
      <c r="FFB24" s="21"/>
      <c r="FFC24" s="21"/>
      <c r="FFD24" s="21"/>
      <c r="FFE24" s="21"/>
      <c r="FFF24" s="21"/>
      <c r="FFG24" s="21"/>
      <c r="FFH24" s="21"/>
      <c r="FFI24" s="21"/>
      <c r="FFJ24" s="21"/>
      <c r="FFK24" s="21"/>
      <c r="FFL24" s="21"/>
      <c r="FFM24" s="21"/>
      <c r="FFN24" s="21"/>
      <c r="FFO24" s="21"/>
      <c r="FFP24" s="21"/>
      <c r="FFQ24" s="21"/>
      <c r="FFR24" s="21"/>
      <c r="FFS24" s="21"/>
      <c r="FFT24" s="21"/>
      <c r="FFU24" s="21"/>
      <c r="FFV24" s="21"/>
      <c r="FFW24" s="21"/>
      <c r="FFX24" s="21"/>
      <c r="FFY24" s="21"/>
      <c r="FFZ24" s="21"/>
      <c r="FGA24" s="21"/>
      <c r="FGB24" s="21"/>
      <c r="FGC24" s="21"/>
      <c r="FGD24" s="21"/>
      <c r="FGE24" s="21"/>
      <c r="FGF24" s="21"/>
      <c r="FGG24" s="21"/>
      <c r="FGH24" s="21"/>
      <c r="FGI24" s="21"/>
      <c r="FGJ24" s="21"/>
      <c r="FGK24" s="21"/>
      <c r="FGL24" s="21"/>
      <c r="FGM24" s="21"/>
      <c r="FGN24" s="21"/>
      <c r="FGO24" s="21"/>
      <c r="FGP24" s="21"/>
      <c r="FGQ24" s="21"/>
      <c r="FGR24" s="21"/>
      <c r="FGS24" s="21"/>
      <c r="FGT24" s="21"/>
      <c r="FGU24" s="21"/>
      <c r="FGV24" s="21"/>
      <c r="FGW24" s="21"/>
      <c r="FGX24" s="21"/>
      <c r="FGY24" s="21"/>
      <c r="FGZ24" s="21"/>
      <c r="FHA24" s="21"/>
      <c r="FHB24" s="21"/>
      <c r="FHC24" s="21"/>
      <c r="FHD24" s="21"/>
      <c r="FHE24" s="21"/>
      <c r="FHF24" s="21"/>
      <c r="FHG24" s="21"/>
      <c r="FHH24" s="21"/>
      <c r="FHI24" s="21"/>
      <c r="FHJ24" s="21"/>
      <c r="FHK24" s="21"/>
      <c r="FHL24" s="21"/>
      <c r="FHM24" s="21"/>
      <c r="FHN24" s="21"/>
      <c r="FHO24" s="21"/>
      <c r="FHP24" s="21"/>
      <c r="FHQ24" s="21"/>
      <c r="FHR24" s="21"/>
      <c r="FHS24" s="21"/>
      <c r="FHT24" s="21"/>
      <c r="FHU24" s="21"/>
      <c r="FHV24" s="21"/>
      <c r="FHW24" s="21"/>
      <c r="FHX24" s="21"/>
      <c r="FHY24" s="21"/>
      <c r="FHZ24" s="21"/>
      <c r="FIA24" s="21"/>
      <c r="FIB24" s="21"/>
      <c r="FIC24" s="21"/>
      <c r="FID24" s="21"/>
      <c r="FIE24" s="21"/>
      <c r="FIF24" s="21"/>
      <c r="FIG24" s="21"/>
      <c r="FIH24" s="21"/>
      <c r="FII24" s="21"/>
      <c r="FIJ24" s="21"/>
      <c r="FIK24" s="21"/>
      <c r="FIL24" s="21"/>
      <c r="FIM24" s="21"/>
      <c r="FIN24" s="21"/>
      <c r="FIO24" s="21"/>
      <c r="FIP24" s="21"/>
      <c r="FIQ24" s="21"/>
      <c r="FIR24" s="21"/>
      <c r="FIS24" s="21"/>
      <c r="FIT24" s="21"/>
      <c r="FIU24" s="21"/>
      <c r="FIV24" s="21"/>
      <c r="FIW24" s="21"/>
      <c r="FIX24" s="21"/>
      <c r="FIY24" s="21"/>
      <c r="FIZ24" s="21"/>
      <c r="FJA24" s="21"/>
      <c r="FJB24" s="21"/>
      <c r="FJC24" s="21"/>
      <c r="FJD24" s="21"/>
      <c r="FJE24" s="21"/>
      <c r="FJF24" s="21"/>
      <c r="FJG24" s="21"/>
      <c r="FJH24" s="21"/>
      <c r="FJI24" s="21"/>
      <c r="FJJ24" s="21"/>
      <c r="FJK24" s="21"/>
      <c r="FJL24" s="21"/>
      <c r="FJM24" s="21"/>
      <c r="FJN24" s="21"/>
      <c r="FJO24" s="21"/>
      <c r="FJP24" s="21"/>
      <c r="FJQ24" s="21"/>
      <c r="FJR24" s="21"/>
      <c r="FJS24" s="21"/>
      <c r="FJT24" s="21"/>
      <c r="FJU24" s="21"/>
      <c r="FJV24" s="21"/>
      <c r="FJW24" s="21"/>
      <c r="FJX24" s="21"/>
      <c r="FJY24" s="21"/>
      <c r="FJZ24" s="21"/>
      <c r="FKA24" s="21"/>
      <c r="FKB24" s="21"/>
      <c r="FKC24" s="21"/>
      <c r="FKD24" s="21"/>
      <c r="FKE24" s="21"/>
      <c r="FKF24" s="21"/>
      <c r="FKG24" s="21"/>
      <c r="FKH24" s="21"/>
      <c r="FKI24" s="21"/>
      <c r="FKJ24" s="21"/>
      <c r="FKK24" s="21"/>
      <c r="FKL24" s="21"/>
      <c r="FKM24" s="21"/>
      <c r="FKN24" s="21"/>
      <c r="FKO24" s="21"/>
      <c r="FKP24" s="21"/>
      <c r="FKQ24" s="21"/>
      <c r="FKR24" s="21"/>
      <c r="FKS24" s="21"/>
      <c r="FKT24" s="21"/>
      <c r="FKU24" s="21"/>
      <c r="FKV24" s="21"/>
      <c r="FKW24" s="21"/>
      <c r="FKX24" s="21"/>
      <c r="FKY24" s="21"/>
      <c r="FKZ24" s="21"/>
      <c r="FLA24" s="21"/>
      <c r="FLB24" s="21"/>
      <c r="FLC24" s="21"/>
      <c r="FLD24" s="21"/>
      <c r="FLE24" s="21"/>
      <c r="FLF24" s="21"/>
      <c r="FLG24" s="21"/>
      <c r="FLH24" s="21"/>
      <c r="FLI24" s="21"/>
      <c r="FLJ24" s="21"/>
      <c r="FLK24" s="21"/>
      <c r="FLL24" s="21"/>
      <c r="FLM24" s="21"/>
      <c r="FLN24" s="21"/>
      <c r="FLO24" s="21"/>
      <c r="FLP24" s="21"/>
      <c r="FLQ24" s="21"/>
      <c r="FLR24" s="21"/>
      <c r="FLS24" s="21"/>
      <c r="FLT24" s="21"/>
      <c r="FLU24" s="21"/>
      <c r="FLV24" s="21"/>
      <c r="FLW24" s="21"/>
      <c r="FLX24" s="21"/>
      <c r="FLY24" s="21"/>
      <c r="FLZ24" s="21"/>
      <c r="FMA24" s="21"/>
      <c r="FMB24" s="21"/>
      <c r="FMC24" s="21"/>
      <c r="FMD24" s="21"/>
      <c r="FME24" s="21"/>
      <c r="FMF24" s="21"/>
      <c r="FMG24" s="21"/>
      <c r="FMH24" s="21"/>
      <c r="FMI24" s="21"/>
      <c r="FMJ24" s="21"/>
      <c r="FMK24" s="21"/>
      <c r="FML24" s="21"/>
      <c r="FMM24" s="21"/>
      <c r="FMN24" s="21"/>
      <c r="FMO24" s="21"/>
      <c r="FMP24" s="21"/>
      <c r="FMQ24" s="21"/>
      <c r="FMR24" s="21"/>
      <c r="FMS24" s="21"/>
      <c r="FMT24" s="21"/>
      <c r="FMU24" s="21"/>
      <c r="FMV24" s="21"/>
      <c r="FMW24" s="21"/>
      <c r="FMX24" s="21"/>
      <c r="FMY24" s="21"/>
      <c r="FMZ24" s="21"/>
      <c r="FNA24" s="21"/>
      <c r="FNB24" s="21"/>
      <c r="FNC24" s="21"/>
      <c r="FND24" s="21"/>
      <c r="FNE24" s="21"/>
      <c r="FNF24" s="21"/>
      <c r="FNG24" s="21"/>
      <c r="FNH24" s="21"/>
      <c r="FNI24" s="21"/>
      <c r="FNJ24" s="21"/>
      <c r="FNK24" s="21"/>
      <c r="FNL24" s="21"/>
      <c r="FNM24" s="21"/>
      <c r="FNN24" s="21"/>
      <c r="FNO24" s="21"/>
      <c r="FNP24" s="21"/>
      <c r="FNQ24" s="21"/>
      <c r="FNR24" s="21"/>
      <c r="FNS24" s="21"/>
      <c r="FNT24" s="21"/>
      <c r="FNU24" s="21"/>
      <c r="FNV24" s="21"/>
      <c r="FNW24" s="21"/>
      <c r="FNX24" s="21"/>
      <c r="FNY24" s="21"/>
      <c r="FNZ24" s="21"/>
      <c r="FOA24" s="21"/>
      <c r="FOB24" s="21"/>
      <c r="FOC24" s="21"/>
      <c r="FOD24" s="21"/>
      <c r="FOE24" s="21"/>
      <c r="FOF24" s="21"/>
      <c r="FOG24" s="21"/>
      <c r="FOH24" s="21"/>
      <c r="FOI24" s="21"/>
      <c r="FOJ24" s="21"/>
      <c r="FOK24" s="21"/>
      <c r="FOL24" s="21"/>
      <c r="FOM24" s="21"/>
      <c r="FON24" s="21"/>
      <c r="FOO24" s="21"/>
      <c r="FOP24" s="21"/>
      <c r="FOQ24" s="21"/>
      <c r="FOR24" s="21"/>
      <c r="FOS24" s="21"/>
      <c r="FOT24" s="21"/>
      <c r="FOU24" s="21"/>
      <c r="FOV24" s="21"/>
      <c r="FOW24" s="21"/>
      <c r="FOX24" s="21"/>
      <c r="FOY24" s="21"/>
      <c r="FOZ24" s="21"/>
      <c r="FPA24" s="21"/>
      <c r="FPB24" s="21"/>
      <c r="FPC24" s="21"/>
      <c r="FPD24" s="21"/>
      <c r="FPE24" s="21"/>
      <c r="FPF24" s="21"/>
      <c r="FPG24" s="21"/>
      <c r="FPH24" s="21"/>
      <c r="FPI24" s="21"/>
      <c r="FPJ24" s="21"/>
      <c r="FPK24" s="21"/>
      <c r="FPL24" s="21"/>
      <c r="FPM24" s="21"/>
      <c r="FPN24" s="21"/>
      <c r="FPO24" s="21"/>
      <c r="FPP24" s="21"/>
      <c r="FPQ24" s="21"/>
      <c r="FPR24" s="21"/>
      <c r="FPS24" s="21"/>
      <c r="FPT24" s="21"/>
      <c r="FPU24" s="21"/>
      <c r="FPV24" s="21"/>
      <c r="FPW24" s="21"/>
      <c r="FPX24" s="21"/>
      <c r="FPY24" s="21"/>
      <c r="FPZ24" s="21"/>
      <c r="FQA24" s="21"/>
      <c r="FQB24" s="21"/>
      <c r="FQC24" s="21"/>
      <c r="FQD24" s="21"/>
      <c r="FQE24" s="21"/>
      <c r="FQF24" s="21"/>
      <c r="FQG24" s="21"/>
      <c r="FQH24" s="21"/>
      <c r="FQI24" s="21"/>
      <c r="FQJ24" s="21"/>
      <c r="FQK24" s="21"/>
      <c r="FQL24" s="21"/>
      <c r="FQM24" s="21"/>
      <c r="FQN24" s="21"/>
      <c r="FQO24" s="21"/>
      <c r="FQP24" s="21"/>
      <c r="FQQ24" s="21"/>
      <c r="FQR24" s="21"/>
      <c r="FQS24" s="21"/>
      <c r="FQT24" s="21"/>
      <c r="FQU24" s="21"/>
      <c r="FQV24" s="21"/>
      <c r="FQW24" s="21"/>
      <c r="FQX24" s="21"/>
      <c r="FQY24" s="21"/>
      <c r="FQZ24" s="21"/>
      <c r="FRA24" s="21"/>
      <c r="FRB24" s="21"/>
      <c r="FRC24" s="21"/>
      <c r="FRD24" s="21"/>
      <c r="FRE24" s="21"/>
      <c r="FRF24" s="21"/>
      <c r="FRG24" s="21"/>
      <c r="FRH24" s="21"/>
      <c r="FRI24" s="21"/>
      <c r="FRJ24" s="21"/>
      <c r="FRK24" s="21"/>
      <c r="FRL24" s="21"/>
      <c r="FRM24" s="21"/>
      <c r="FRN24" s="21"/>
      <c r="FRO24" s="21"/>
      <c r="FRP24" s="21"/>
      <c r="FRQ24" s="21"/>
      <c r="FRR24" s="21"/>
      <c r="FRS24" s="21"/>
      <c r="FRT24" s="21"/>
    </row>
    <row r="25" spans="1:4544" s="189" customFormat="1" ht="15" customHeight="1">
      <c r="A25" s="190"/>
      <c r="B25" s="190"/>
      <c r="C25" s="190"/>
      <c r="D25" s="190"/>
      <c r="E25" s="190"/>
      <c r="F25" s="190"/>
      <c r="G25" s="190"/>
      <c r="H25" s="191"/>
      <c r="I25" s="191"/>
      <c r="J25" s="226" t="s">
        <v>433</v>
      </c>
      <c r="K25" s="227" t="s">
        <v>518</v>
      </c>
      <c r="L25" s="228" t="s">
        <v>1</v>
      </c>
      <c r="M25" s="219">
        <f>M20*S25</f>
        <v>777.31384500000001</v>
      </c>
      <c r="N25" s="219">
        <f>N20*S25</f>
        <v>524.54036250000001</v>
      </c>
      <c r="O25" s="194">
        <f t="shared" si="3"/>
        <v>1301.8542075</v>
      </c>
      <c r="P25" s="21"/>
      <c r="Q25" s="65">
        <f>90/25</f>
        <v>3.6</v>
      </c>
      <c r="R25" s="65">
        <v>0.7</v>
      </c>
      <c r="S25" s="21">
        <f t="shared" si="4"/>
        <v>2.52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  <c r="AML25" s="21"/>
      <c r="AMM25" s="21"/>
      <c r="AMN25" s="21"/>
      <c r="AMO25" s="21"/>
      <c r="AMP25" s="21"/>
      <c r="AMQ25" s="21"/>
      <c r="AMR25" s="21"/>
      <c r="AMS25" s="21"/>
      <c r="AMT25" s="21"/>
      <c r="AMU25" s="21"/>
      <c r="AMV25" s="21"/>
      <c r="AMW25" s="21"/>
      <c r="AMX25" s="21"/>
      <c r="AMY25" s="21"/>
      <c r="AMZ25" s="21"/>
      <c r="ANA25" s="21"/>
      <c r="ANB25" s="21"/>
      <c r="ANC25" s="21"/>
      <c r="AND25" s="21"/>
      <c r="ANE25" s="21"/>
      <c r="ANF25" s="21"/>
      <c r="ANG25" s="21"/>
      <c r="ANH25" s="21"/>
      <c r="ANI25" s="21"/>
      <c r="ANJ25" s="21"/>
      <c r="ANK25" s="21"/>
      <c r="ANL25" s="21"/>
      <c r="ANM25" s="21"/>
      <c r="ANN25" s="21"/>
      <c r="ANO25" s="21"/>
      <c r="ANP25" s="21"/>
      <c r="ANQ25" s="21"/>
      <c r="ANR25" s="21"/>
      <c r="ANS25" s="21"/>
      <c r="ANT25" s="21"/>
      <c r="ANU25" s="21"/>
      <c r="ANV25" s="21"/>
      <c r="ANW25" s="21"/>
      <c r="ANX25" s="21"/>
      <c r="ANY25" s="21"/>
      <c r="ANZ25" s="21"/>
      <c r="AOA25" s="21"/>
      <c r="AOB25" s="21"/>
      <c r="AOC25" s="21"/>
      <c r="AOD25" s="21"/>
      <c r="AOE25" s="21"/>
      <c r="AOF25" s="21"/>
      <c r="AOG25" s="21"/>
      <c r="AOH25" s="21"/>
      <c r="AOI25" s="21"/>
      <c r="AOJ25" s="21"/>
      <c r="AOK25" s="21"/>
      <c r="AOL25" s="21"/>
      <c r="AOM25" s="21"/>
      <c r="AON25" s="21"/>
      <c r="AOO25" s="21"/>
      <c r="AOP25" s="21"/>
      <c r="AOQ25" s="21"/>
      <c r="AOR25" s="21"/>
      <c r="AOS25" s="21"/>
      <c r="AOT25" s="21"/>
      <c r="AOU25" s="21"/>
      <c r="AOV25" s="21"/>
      <c r="AOW25" s="21"/>
      <c r="AOX25" s="21"/>
      <c r="AOY25" s="21"/>
      <c r="AOZ25" s="21"/>
      <c r="APA25" s="21"/>
      <c r="APB25" s="21"/>
      <c r="APC25" s="21"/>
      <c r="APD25" s="21"/>
      <c r="APE25" s="21"/>
      <c r="APF25" s="21"/>
      <c r="APG25" s="21"/>
      <c r="APH25" s="21"/>
      <c r="API25" s="21"/>
      <c r="APJ25" s="21"/>
      <c r="APK25" s="21"/>
      <c r="APL25" s="21"/>
      <c r="APM25" s="21"/>
      <c r="APN25" s="21"/>
      <c r="APO25" s="21"/>
      <c r="APP25" s="21"/>
      <c r="APQ25" s="21"/>
      <c r="APR25" s="21"/>
      <c r="APS25" s="21"/>
      <c r="APT25" s="21"/>
      <c r="APU25" s="21"/>
      <c r="APV25" s="21"/>
      <c r="APW25" s="21"/>
      <c r="APX25" s="21"/>
      <c r="APY25" s="21"/>
      <c r="APZ25" s="21"/>
      <c r="AQA25" s="21"/>
      <c r="AQB25" s="21"/>
      <c r="AQC25" s="21"/>
      <c r="AQD25" s="21"/>
      <c r="AQE25" s="21"/>
      <c r="AQF25" s="21"/>
      <c r="AQG25" s="21"/>
      <c r="AQH25" s="21"/>
      <c r="AQI25" s="21"/>
      <c r="AQJ25" s="21"/>
      <c r="AQK25" s="21"/>
      <c r="AQL25" s="21"/>
      <c r="AQM25" s="21"/>
      <c r="AQN25" s="21"/>
      <c r="AQO25" s="21"/>
      <c r="AQP25" s="21"/>
      <c r="AQQ25" s="21"/>
      <c r="AQR25" s="21"/>
      <c r="AQS25" s="21"/>
      <c r="AQT25" s="21"/>
      <c r="AQU25" s="21"/>
      <c r="AQV25" s="21"/>
      <c r="AQW25" s="21"/>
      <c r="AQX25" s="21"/>
      <c r="AQY25" s="21"/>
      <c r="AQZ25" s="21"/>
      <c r="ARA25" s="21"/>
      <c r="ARB25" s="21"/>
      <c r="ARC25" s="21"/>
      <c r="ARD25" s="21"/>
      <c r="ARE25" s="21"/>
      <c r="ARF25" s="21"/>
      <c r="ARG25" s="21"/>
      <c r="ARH25" s="21"/>
      <c r="ARI25" s="21"/>
      <c r="ARJ25" s="21"/>
      <c r="ARK25" s="21"/>
      <c r="ARL25" s="21"/>
      <c r="ARM25" s="21"/>
      <c r="ARN25" s="21"/>
      <c r="ARO25" s="21"/>
      <c r="ARP25" s="21"/>
      <c r="ARQ25" s="21"/>
      <c r="ARR25" s="21"/>
      <c r="ARS25" s="21"/>
      <c r="ART25" s="21"/>
      <c r="ARU25" s="21"/>
      <c r="ARV25" s="21"/>
      <c r="ARW25" s="21"/>
      <c r="ARX25" s="21"/>
      <c r="ARY25" s="21"/>
      <c r="ARZ25" s="21"/>
      <c r="ASA25" s="21"/>
      <c r="ASB25" s="21"/>
      <c r="ASC25" s="21"/>
      <c r="ASD25" s="21"/>
      <c r="ASE25" s="21"/>
      <c r="ASF25" s="21"/>
      <c r="ASG25" s="21"/>
      <c r="ASH25" s="21"/>
      <c r="ASI25" s="21"/>
      <c r="ASJ25" s="21"/>
      <c r="ASK25" s="21"/>
      <c r="ASL25" s="21"/>
      <c r="ASM25" s="21"/>
      <c r="ASN25" s="21"/>
      <c r="ASO25" s="21"/>
      <c r="ASP25" s="21"/>
      <c r="ASQ25" s="21"/>
      <c r="ASR25" s="21"/>
      <c r="ASS25" s="21"/>
      <c r="AST25" s="21"/>
      <c r="ASU25" s="21"/>
      <c r="ASV25" s="21"/>
      <c r="ASW25" s="21"/>
      <c r="ASX25" s="21"/>
      <c r="ASY25" s="21"/>
      <c r="ASZ25" s="21"/>
      <c r="ATA25" s="21"/>
      <c r="ATB25" s="21"/>
      <c r="ATC25" s="21"/>
      <c r="ATD25" s="21"/>
      <c r="ATE25" s="21"/>
      <c r="ATF25" s="21"/>
      <c r="ATG25" s="21"/>
      <c r="ATH25" s="21"/>
      <c r="ATI25" s="21"/>
      <c r="ATJ25" s="21"/>
      <c r="ATK25" s="21"/>
      <c r="ATL25" s="21"/>
      <c r="ATM25" s="21"/>
      <c r="ATN25" s="21"/>
      <c r="ATO25" s="21"/>
      <c r="ATP25" s="21"/>
      <c r="ATQ25" s="21"/>
      <c r="ATR25" s="21"/>
      <c r="ATS25" s="21"/>
      <c r="ATT25" s="21"/>
      <c r="ATU25" s="21"/>
      <c r="ATV25" s="21"/>
      <c r="ATW25" s="21"/>
      <c r="ATX25" s="21"/>
      <c r="ATY25" s="21"/>
      <c r="ATZ25" s="21"/>
      <c r="AUA25" s="21"/>
      <c r="AUB25" s="21"/>
      <c r="AUC25" s="21"/>
      <c r="AUD25" s="21"/>
      <c r="AUE25" s="21"/>
      <c r="AUF25" s="21"/>
      <c r="AUG25" s="21"/>
      <c r="AUH25" s="21"/>
      <c r="AUI25" s="21"/>
      <c r="AUJ25" s="21"/>
      <c r="AUK25" s="21"/>
      <c r="AUL25" s="21"/>
      <c r="AUM25" s="21"/>
      <c r="AUN25" s="21"/>
      <c r="AUO25" s="21"/>
      <c r="AUP25" s="21"/>
      <c r="AUQ25" s="21"/>
      <c r="AUR25" s="21"/>
      <c r="AUS25" s="21"/>
      <c r="AUT25" s="21"/>
      <c r="AUU25" s="21"/>
      <c r="AUV25" s="21"/>
      <c r="AUW25" s="21"/>
      <c r="AUX25" s="21"/>
      <c r="AUY25" s="21"/>
      <c r="AUZ25" s="21"/>
      <c r="AVA25" s="21"/>
      <c r="AVB25" s="21"/>
      <c r="AVC25" s="21"/>
      <c r="AVD25" s="21"/>
      <c r="AVE25" s="21"/>
      <c r="AVF25" s="21"/>
      <c r="AVG25" s="21"/>
      <c r="AVH25" s="21"/>
      <c r="AVI25" s="21"/>
      <c r="AVJ25" s="21"/>
      <c r="AVK25" s="21"/>
      <c r="AVL25" s="21"/>
      <c r="AVM25" s="21"/>
      <c r="AVN25" s="21"/>
      <c r="AVO25" s="21"/>
      <c r="AVP25" s="21"/>
      <c r="AVQ25" s="21"/>
      <c r="AVR25" s="21"/>
      <c r="AVS25" s="21"/>
      <c r="AVT25" s="21"/>
      <c r="AVU25" s="21"/>
      <c r="AVV25" s="21"/>
      <c r="AVW25" s="21"/>
      <c r="AVX25" s="21"/>
      <c r="AVY25" s="21"/>
      <c r="AVZ25" s="21"/>
      <c r="AWA25" s="21"/>
      <c r="AWB25" s="21"/>
      <c r="AWC25" s="21"/>
      <c r="AWD25" s="21"/>
      <c r="AWE25" s="21"/>
      <c r="AWF25" s="21"/>
      <c r="AWG25" s="21"/>
      <c r="AWH25" s="21"/>
      <c r="AWI25" s="21"/>
      <c r="AWJ25" s="21"/>
      <c r="AWK25" s="21"/>
      <c r="AWL25" s="21"/>
      <c r="AWM25" s="21"/>
      <c r="AWN25" s="21"/>
      <c r="AWO25" s="21"/>
      <c r="AWP25" s="21"/>
      <c r="AWQ25" s="21"/>
      <c r="AWR25" s="21"/>
      <c r="AWS25" s="21"/>
      <c r="AWT25" s="21"/>
      <c r="AWU25" s="21"/>
      <c r="AWV25" s="21"/>
      <c r="AWW25" s="21"/>
      <c r="AWX25" s="21"/>
      <c r="AWY25" s="21"/>
      <c r="AWZ25" s="21"/>
      <c r="AXA25" s="21"/>
      <c r="AXB25" s="21"/>
      <c r="AXC25" s="21"/>
      <c r="AXD25" s="21"/>
      <c r="AXE25" s="21"/>
      <c r="AXF25" s="21"/>
      <c r="AXG25" s="21"/>
      <c r="AXH25" s="21"/>
      <c r="AXI25" s="21"/>
      <c r="AXJ25" s="21"/>
      <c r="AXK25" s="21"/>
      <c r="AXL25" s="21"/>
      <c r="AXM25" s="21"/>
      <c r="AXN25" s="21"/>
      <c r="AXO25" s="21"/>
      <c r="AXP25" s="21"/>
      <c r="AXQ25" s="21"/>
      <c r="AXR25" s="21"/>
      <c r="AXS25" s="21"/>
      <c r="AXT25" s="21"/>
      <c r="AXU25" s="21"/>
      <c r="AXV25" s="21"/>
      <c r="AXW25" s="21"/>
      <c r="AXX25" s="21"/>
      <c r="AXY25" s="21"/>
      <c r="AXZ25" s="21"/>
      <c r="AYA25" s="21"/>
      <c r="AYB25" s="21"/>
      <c r="AYC25" s="21"/>
      <c r="AYD25" s="21"/>
      <c r="AYE25" s="21"/>
      <c r="AYF25" s="21"/>
      <c r="AYG25" s="21"/>
      <c r="AYH25" s="21"/>
      <c r="AYI25" s="21"/>
      <c r="AYJ25" s="21"/>
      <c r="AYK25" s="21"/>
      <c r="AYL25" s="21"/>
      <c r="AYM25" s="21"/>
      <c r="AYN25" s="21"/>
      <c r="AYO25" s="21"/>
      <c r="AYP25" s="21"/>
      <c r="AYQ25" s="21"/>
      <c r="AYR25" s="21"/>
      <c r="AYS25" s="21"/>
      <c r="AYT25" s="21"/>
      <c r="AYU25" s="21"/>
      <c r="AYV25" s="21"/>
      <c r="AYW25" s="21"/>
      <c r="AYX25" s="21"/>
      <c r="AYY25" s="21"/>
      <c r="AYZ25" s="21"/>
      <c r="AZA25" s="21"/>
      <c r="AZB25" s="21"/>
      <c r="AZC25" s="21"/>
      <c r="AZD25" s="21"/>
      <c r="AZE25" s="21"/>
      <c r="AZF25" s="21"/>
      <c r="AZG25" s="21"/>
      <c r="AZH25" s="21"/>
      <c r="AZI25" s="21"/>
      <c r="AZJ25" s="21"/>
      <c r="AZK25" s="21"/>
      <c r="AZL25" s="21"/>
      <c r="AZM25" s="21"/>
      <c r="AZN25" s="21"/>
      <c r="AZO25" s="21"/>
      <c r="AZP25" s="21"/>
      <c r="AZQ25" s="21"/>
      <c r="AZR25" s="21"/>
      <c r="AZS25" s="21"/>
      <c r="AZT25" s="21"/>
      <c r="AZU25" s="21"/>
      <c r="AZV25" s="21"/>
      <c r="AZW25" s="21"/>
      <c r="AZX25" s="21"/>
      <c r="AZY25" s="21"/>
      <c r="AZZ25" s="21"/>
      <c r="BAA25" s="21"/>
      <c r="BAB25" s="21"/>
      <c r="BAC25" s="21"/>
      <c r="BAD25" s="21"/>
      <c r="BAE25" s="21"/>
      <c r="BAF25" s="21"/>
      <c r="BAG25" s="21"/>
      <c r="BAH25" s="21"/>
      <c r="BAI25" s="21"/>
      <c r="BAJ25" s="21"/>
      <c r="BAK25" s="21"/>
      <c r="BAL25" s="21"/>
      <c r="BAM25" s="21"/>
      <c r="BAN25" s="21"/>
      <c r="BAO25" s="21"/>
      <c r="BAP25" s="21"/>
      <c r="BAQ25" s="21"/>
      <c r="BAR25" s="21"/>
      <c r="BAS25" s="21"/>
      <c r="BAT25" s="21"/>
      <c r="BAU25" s="21"/>
      <c r="BAV25" s="21"/>
      <c r="BAW25" s="21"/>
      <c r="BAX25" s="21"/>
      <c r="BAY25" s="21"/>
      <c r="BAZ25" s="21"/>
      <c r="BBA25" s="21"/>
      <c r="BBB25" s="21"/>
      <c r="BBC25" s="21"/>
      <c r="BBD25" s="21"/>
      <c r="BBE25" s="21"/>
      <c r="BBF25" s="21"/>
      <c r="BBG25" s="21"/>
      <c r="BBH25" s="21"/>
      <c r="BBI25" s="21"/>
      <c r="BBJ25" s="21"/>
      <c r="BBK25" s="21"/>
      <c r="BBL25" s="21"/>
      <c r="BBM25" s="21"/>
      <c r="BBN25" s="21"/>
      <c r="BBO25" s="21"/>
      <c r="BBP25" s="21"/>
      <c r="BBQ25" s="21"/>
      <c r="BBR25" s="21"/>
      <c r="BBS25" s="21"/>
      <c r="BBT25" s="21"/>
      <c r="BBU25" s="21"/>
      <c r="BBV25" s="21"/>
      <c r="BBW25" s="21"/>
      <c r="BBX25" s="21"/>
      <c r="BBY25" s="21"/>
      <c r="BBZ25" s="21"/>
      <c r="BCA25" s="21"/>
      <c r="BCB25" s="21"/>
      <c r="BCC25" s="21"/>
      <c r="BCD25" s="21"/>
      <c r="BCE25" s="21"/>
      <c r="BCF25" s="21"/>
      <c r="BCG25" s="21"/>
      <c r="BCH25" s="21"/>
      <c r="BCI25" s="21"/>
      <c r="BCJ25" s="21"/>
      <c r="BCK25" s="21"/>
      <c r="BCL25" s="21"/>
      <c r="BCM25" s="21"/>
      <c r="BCN25" s="21"/>
      <c r="BCO25" s="21"/>
      <c r="BCP25" s="21"/>
      <c r="BCQ25" s="21"/>
      <c r="BCR25" s="21"/>
      <c r="BCS25" s="21"/>
      <c r="BCT25" s="21"/>
      <c r="BCU25" s="21"/>
      <c r="BCV25" s="21"/>
      <c r="BCW25" s="21"/>
      <c r="BCX25" s="21"/>
      <c r="BCY25" s="21"/>
      <c r="BCZ25" s="21"/>
      <c r="BDA25" s="21"/>
      <c r="BDB25" s="21"/>
      <c r="BDC25" s="21"/>
      <c r="BDD25" s="21"/>
      <c r="BDE25" s="21"/>
      <c r="BDF25" s="21"/>
      <c r="BDG25" s="21"/>
      <c r="BDH25" s="21"/>
      <c r="BDI25" s="21"/>
      <c r="BDJ25" s="21"/>
      <c r="BDK25" s="21"/>
      <c r="BDL25" s="21"/>
      <c r="BDM25" s="21"/>
      <c r="BDN25" s="21"/>
      <c r="BDO25" s="21"/>
      <c r="BDP25" s="21"/>
      <c r="BDQ25" s="21"/>
      <c r="BDR25" s="21"/>
      <c r="BDS25" s="21"/>
      <c r="BDT25" s="21"/>
      <c r="BDU25" s="21"/>
      <c r="BDV25" s="21"/>
      <c r="BDW25" s="21"/>
      <c r="BDX25" s="21"/>
      <c r="BDY25" s="21"/>
      <c r="BDZ25" s="21"/>
      <c r="BEA25" s="21"/>
      <c r="BEB25" s="21"/>
      <c r="BEC25" s="21"/>
      <c r="BED25" s="21"/>
      <c r="BEE25" s="21"/>
      <c r="BEF25" s="21"/>
      <c r="BEG25" s="21"/>
      <c r="BEH25" s="21"/>
      <c r="BEI25" s="21"/>
      <c r="BEJ25" s="21"/>
      <c r="BEK25" s="21"/>
      <c r="BEL25" s="21"/>
      <c r="BEM25" s="21"/>
      <c r="BEN25" s="21"/>
      <c r="BEO25" s="21"/>
      <c r="BEP25" s="21"/>
      <c r="BEQ25" s="21"/>
      <c r="BER25" s="21"/>
      <c r="BES25" s="21"/>
      <c r="BET25" s="21"/>
      <c r="BEU25" s="21"/>
      <c r="BEV25" s="21"/>
      <c r="BEW25" s="21"/>
      <c r="BEX25" s="21"/>
      <c r="BEY25" s="21"/>
      <c r="BEZ25" s="21"/>
      <c r="BFA25" s="21"/>
      <c r="BFB25" s="21"/>
      <c r="BFC25" s="21"/>
      <c r="BFD25" s="21"/>
      <c r="BFE25" s="21"/>
      <c r="BFF25" s="21"/>
      <c r="BFG25" s="21"/>
      <c r="BFH25" s="21"/>
      <c r="BFI25" s="21"/>
      <c r="BFJ25" s="21"/>
      <c r="BFK25" s="21"/>
      <c r="BFL25" s="21"/>
      <c r="BFM25" s="21"/>
      <c r="BFN25" s="21"/>
      <c r="BFO25" s="21"/>
      <c r="BFP25" s="21"/>
      <c r="BFQ25" s="21"/>
      <c r="BFR25" s="21"/>
      <c r="BFS25" s="21"/>
      <c r="BFT25" s="21"/>
      <c r="BFU25" s="21"/>
      <c r="BFV25" s="21"/>
      <c r="BFW25" s="21"/>
      <c r="BFX25" s="21"/>
      <c r="BFY25" s="21"/>
      <c r="BFZ25" s="21"/>
      <c r="BGA25" s="21"/>
      <c r="BGB25" s="21"/>
      <c r="BGC25" s="21"/>
      <c r="BGD25" s="21"/>
      <c r="BGE25" s="21"/>
      <c r="BGF25" s="21"/>
      <c r="BGG25" s="21"/>
      <c r="BGH25" s="21"/>
      <c r="BGI25" s="21"/>
      <c r="BGJ25" s="21"/>
      <c r="BGK25" s="21"/>
      <c r="BGL25" s="21"/>
      <c r="BGM25" s="21"/>
      <c r="BGN25" s="21"/>
      <c r="BGO25" s="21"/>
      <c r="BGP25" s="21"/>
      <c r="BGQ25" s="21"/>
      <c r="BGR25" s="21"/>
      <c r="BGS25" s="21"/>
      <c r="BGT25" s="21"/>
      <c r="BGU25" s="21"/>
      <c r="BGV25" s="21"/>
      <c r="BGW25" s="21"/>
      <c r="BGX25" s="21"/>
      <c r="BGY25" s="21"/>
      <c r="BGZ25" s="21"/>
      <c r="BHA25" s="21"/>
      <c r="BHB25" s="21"/>
      <c r="BHC25" s="21"/>
      <c r="BHD25" s="21"/>
      <c r="BHE25" s="21"/>
      <c r="BHF25" s="21"/>
      <c r="BHG25" s="21"/>
      <c r="BHH25" s="21"/>
      <c r="BHI25" s="21"/>
      <c r="BHJ25" s="21"/>
      <c r="BHK25" s="21"/>
      <c r="BHL25" s="21"/>
      <c r="BHM25" s="21"/>
      <c r="BHN25" s="21"/>
      <c r="BHO25" s="21"/>
      <c r="BHP25" s="21"/>
      <c r="BHQ25" s="21"/>
      <c r="BHR25" s="21"/>
      <c r="BHS25" s="21"/>
      <c r="BHT25" s="21"/>
      <c r="BHU25" s="21"/>
      <c r="BHV25" s="21"/>
      <c r="BHW25" s="21"/>
      <c r="BHX25" s="21"/>
      <c r="BHY25" s="21"/>
      <c r="BHZ25" s="21"/>
      <c r="BIA25" s="21"/>
      <c r="BIB25" s="21"/>
      <c r="BIC25" s="21"/>
      <c r="BID25" s="21"/>
      <c r="BIE25" s="21"/>
      <c r="BIF25" s="21"/>
      <c r="BIG25" s="21"/>
      <c r="BIH25" s="21"/>
      <c r="BII25" s="21"/>
      <c r="BIJ25" s="21"/>
      <c r="BIK25" s="21"/>
      <c r="BIL25" s="21"/>
      <c r="BIM25" s="21"/>
      <c r="BIN25" s="21"/>
      <c r="BIO25" s="21"/>
      <c r="BIP25" s="21"/>
      <c r="BIQ25" s="21"/>
      <c r="BIR25" s="21"/>
      <c r="BIS25" s="21"/>
      <c r="BIT25" s="21"/>
      <c r="BIU25" s="21"/>
      <c r="BIV25" s="21"/>
      <c r="BIW25" s="21"/>
      <c r="BIX25" s="21"/>
      <c r="BIY25" s="21"/>
      <c r="BIZ25" s="21"/>
      <c r="BJA25" s="21"/>
      <c r="BJB25" s="21"/>
      <c r="BJC25" s="21"/>
      <c r="BJD25" s="21"/>
      <c r="BJE25" s="21"/>
      <c r="BJF25" s="21"/>
      <c r="BJG25" s="21"/>
      <c r="BJH25" s="21"/>
      <c r="BJI25" s="21"/>
      <c r="BJJ25" s="21"/>
      <c r="BJK25" s="21"/>
      <c r="BJL25" s="21"/>
      <c r="BJM25" s="21"/>
      <c r="BJN25" s="21"/>
      <c r="BJO25" s="21"/>
      <c r="BJP25" s="21"/>
      <c r="BJQ25" s="21"/>
      <c r="BJR25" s="21"/>
      <c r="BJS25" s="21"/>
      <c r="BJT25" s="21"/>
      <c r="BJU25" s="21"/>
      <c r="BJV25" s="21"/>
      <c r="BJW25" s="21"/>
      <c r="BJX25" s="21"/>
      <c r="BJY25" s="21"/>
      <c r="BJZ25" s="21"/>
      <c r="BKA25" s="21"/>
      <c r="BKB25" s="21"/>
      <c r="BKC25" s="21"/>
      <c r="BKD25" s="21"/>
      <c r="BKE25" s="21"/>
      <c r="BKF25" s="21"/>
      <c r="BKG25" s="21"/>
      <c r="BKH25" s="21"/>
      <c r="BKI25" s="21"/>
      <c r="BKJ25" s="21"/>
      <c r="BKK25" s="21"/>
      <c r="BKL25" s="21"/>
      <c r="BKM25" s="21"/>
      <c r="BKN25" s="21"/>
      <c r="BKO25" s="21"/>
      <c r="BKP25" s="21"/>
      <c r="BKQ25" s="21"/>
      <c r="BKR25" s="21"/>
      <c r="BKS25" s="21"/>
      <c r="BKT25" s="21"/>
      <c r="BKU25" s="21"/>
      <c r="BKV25" s="21"/>
      <c r="BKW25" s="21"/>
      <c r="BKX25" s="21"/>
      <c r="BKY25" s="21"/>
      <c r="BKZ25" s="21"/>
      <c r="BLA25" s="21"/>
      <c r="BLB25" s="21"/>
      <c r="BLC25" s="21"/>
      <c r="BLD25" s="21"/>
      <c r="BLE25" s="21"/>
      <c r="BLF25" s="21"/>
      <c r="BLG25" s="21"/>
      <c r="BLH25" s="21"/>
      <c r="BLI25" s="21"/>
      <c r="BLJ25" s="21"/>
      <c r="BLK25" s="21"/>
      <c r="BLL25" s="21"/>
      <c r="BLM25" s="21"/>
      <c r="BLN25" s="21"/>
      <c r="BLO25" s="21"/>
      <c r="BLP25" s="21"/>
      <c r="BLQ25" s="21"/>
      <c r="BLR25" s="21"/>
      <c r="BLS25" s="21"/>
      <c r="BLT25" s="21"/>
      <c r="BLU25" s="21"/>
      <c r="BLV25" s="21"/>
      <c r="BLW25" s="21"/>
      <c r="BLX25" s="21"/>
      <c r="BLY25" s="21"/>
      <c r="BLZ25" s="21"/>
      <c r="BMA25" s="21"/>
      <c r="BMB25" s="21"/>
      <c r="BMC25" s="21"/>
      <c r="BMD25" s="21"/>
      <c r="BME25" s="21"/>
      <c r="BMF25" s="21"/>
      <c r="BMG25" s="21"/>
      <c r="BMH25" s="21"/>
      <c r="BMI25" s="21"/>
      <c r="BMJ25" s="21"/>
      <c r="BMK25" s="21"/>
      <c r="BML25" s="21"/>
      <c r="BMM25" s="21"/>
      <c r="BMN25" s="21"/>
      <c r="BMO25" s="21"/>
      <c r="BMP25" s="21"/>
      <c r="BMQ25" s="21"/>
      <c r="BMR25" s="21"/>
      <c r="BMS25" s="21"/>
      <c r="BMT25" s="21"/>
      <c r="BMU25" s="21"/>
      <c r="BMV25" s="21"/>
      <c r="BMW25" s="21"/>
      <c r="BMX25" s="21"/>
      <c r="BMY25" s="21"/>
      <c r="BMZ25" s="21"/>
      <c r="BNA25" s="21"/>
      <c r="BNB25" s="21"/>
      <c r="BNC25" s="21"/>
      <c r="BND25" s="21"/>
      <c r="BNE25" s="21"/>
      <c r="BNF25" s="21"/>
      <c r="BNG25" s="21"/>
      <c r="BNH25" s="21"/>
      <c r="BNI25" s="21"/>
      <c r="BNJ25" s="21"/>
      <c r="BNK25" s="21"/>
      <c r="BNL25" s="21"/>
      <c r="BNM25" s="21"/>
      <c r="BNN25" s="21"/>
      <c r="BNO25" s="21"/>
      <c r="BNP25" s="21"/>
      <c r="BNQ25" s="21"/>
      <c r="BNR25" s="21"/>
      <c r="BNS25" s="21"/>
      <c r="BNT25" s="21"/>
      <c r="BNU25" s="21"/>
      <c r="BNV25" s="21"/>
      <c r="BNW25" s="21"/>
      <c r="BNX25" s="21"/>
      <c r="BNY25" s="21"/>
      <c r="BNZ25" s="21"/>
      <c r="BOA25" s="21"/>
      <c r="BOB25" s="21"/>
      <c r="BOC25" s="21"/>
      <c r="BOD25" s="21"/>
      <c r="BOE25" s="21"/>
      <c r="BOF25" s="21"/>
      <c r="BOG25" s="21"/>
      <c r="BOH25" s="21"/>
      <c r="BOI25" s="21"/>
      <c r="BOJ25" s="21"/>
      <c r="BOK25" s="21"/>
      <c r="BOL25" s="21"/>
      <c r="BOM25" s="21"/>
      <c r="BON25" s="21"/>
      <c r="BOO25" s="21"/>
      <c r="BOP25" s="21"/>
      <c r="BOQ25" s="21"/>
      <c r="BOR25" s="21"/>
      <c r="BOS25" s="21"/>
      <c r="BOT25" s="21"/>
      <c r="BOU25" s="21"/>
      <c r="BOV25" s="21"/>
      <c r="BOW25" s="21"/>
      <c r="BOX25" s="21"/>
      <c r="BOY25" s="21"/>
      <c r="BOZ25" s="21"/>
      <c r="BPA25" s="21"/>
      <c r="BPB25" s="21"/>
      <c r="BPC25" s="21"/>
      <c r="BPD25" s="21"/>
      <c r="BPE25" s="21"/>
      <c r="BPF25" s="21"/>
      <c r="BPG25" s="21"/>
      <c r="BPH25" s="21"/>
      <c r="BPI25" s="21"/>
      <c r="BPJ25" s="21"/>
      <c r="BPK25" s="21"/>
      <c r="BPL25" s="21"/>
      <c r="BPM25" s="21"/>
      <c r="BPN25" s="21"/>
      <c r="BPO25" s="21"/>
      <c r="BPP25" s="21"/>
      <c r="BPQ25" s="21"/>
      <c r="BPR25" s="21"/>
      <c r="BPS25" s="21"/>
      <c r="BPT25" s="21"/>
      <c r="BPU25" s="21"/>
      <c r="BPV25" s="21"/>
      <c r="BPW25" s="21"/>
      <c r="BPX25" s="21"/>
      <c r="BPY25" s="21"/>
      <c r="BPZ25" s="21"/>
      <c r="BQA25" s="21"/>
      <c r="BQB25" s="21"/>
      <c r="BQC25" s="21"/>
      <c r="BQD25" s="21"/>
      <c r="BQE25" s="21"/>
      <c r="BQF25" s="21"/>
      <c r="BQG25" s="21"/>
      <c r="BQH25" s="21"/>
      <c r="BQI25" s="21"/>
      <c r="BQJ25" s="21"/>
      <c r="BQK25" s="21"/>
      <c r="BQL25" s="21"/>
      <c r="BQM25" s="21"/>
      <c r="BQN25" s="21"/>
      <c r="BQO25" s="21"/>
      <c r="BQP25" s="21"/>
      <c r="BQQ25" s="21"/>
      <c r="BQR25" s="21"/>
      <c r="BQS25" s="21"/>
      <c r="BQT25" s="21"/>
      <c r="BQU25" s="21"/>
      <c r="BQV25" s="21"/>
      <c r="BQW25" s="21"/>
      <c r="BQX25" s="21"/>
      <c r="BQY25" s="21"/>
      <c r="BQZ25" s="21"/>
      <c r="BRA25" s="21"/>
      <c r="BRB25" s="21"/>
      <c r="BRC25" s="21"/>
      <c r="BRD25" s="21"/>
      <c r="BRE25" s="21"/>
      <c r="BRF25" s="21"/>
      <c r="BRG25" s="21"/>
      <c r="BRH25" s="21"/>
      <c r="BRI25" s="21"/>
      <c r="BRJ25" s="21"/>
      <c r="BRK25" s="21"/>
      <c r="BRL25" s="21"/>
      <c r="BRM25" s="21"/>
      <c r="BRN25" s="21"/>
      <c r="BRO25" s="21"/>
      <c r="BRP25" s="21"/>
      <c r="BRQ25" s="21"/>
      <c r="BRR25" s="21"/>
      <c r="BRS25" s="21"/>
      <c r="BRT25" s="21"/>
      <c r="BRU25" s="21"/>
      <c r="BRV25" s="21"/>
      <c r="BRW25" s="21"/>
      <c r="BRX25" s="21"/>
      <c r="BRY25" s="21"/>
      <c r="BRZ25" s="21"/>
      <c r="BSA25" s="21"/>
      <c r="BSB25" s="21"/>
      <c r="BSC25" s="21"/>
      <c r="BSD25" s="21"/>
      <c r="BSE25" s="21"/>
      <c r="BSF25" s="21"/>
      <c r="BSG25" s="21"/>
      <c r="BSH25" s="21"/>
      <c r="BSI25" s="21"/>
      <c r="BSJ25" s="21"/>
      <c r="BSK25" s="21"/>
      <c r="BSL25" s="21"/>
      <c r="BSM25" s="21"/>
      <c r="BSN25" s="21"/>
      <c r="BSO25" s="21"/>
      <c r="BSP25" s="21"/>
      <c r="BSQ25" s="21"/>
      <c r="BSR25" s="21"/>
      <c r="BSS25" s="21"/>
      <c r="BST25" s="21"/>
      <c r="BSU25" s="21"/>
      <c r="BSV25" s="21"/>
      <c r="BSW25" s="21"/>
      <c r="BSX25" s="21"/>
      <c r="BSY25" s="21"/>
      <c r="BSZ25" s="21"/>
      <c r="BTA25" s="21"/>
      <c r="BTB25" s="21"/>
      <c r="BTC25" s="21"/>
      <c r="BTD25" s="21"/>
      <c r="BTE25" s="21"/>
      <c r="BTF25" s="21"/>
      <c r="BTG25" s="21"/>
      <c r="BTH25" s="21"/>
      <c r="BTI25" s="21"/>
      <c r="BTJ25" s="21"/>
      <c r="BTK25" s="21"/>
      <c r="BTL25" s="21"/>
      <c r="BTM25" s="21"/>
      <c r="BTN25" s="21"/>
      <c r="BTO25" s="21"/>
      <c r="BTP25" s="21"/>
      <c r="BTQ25" s="21"/>
      <c r="BTR25" s="21"/>
      <c r="BTS25" s="21"/>
      <c r="BTT25" s="21"/>
      <c r="BTU25" s="21"/>
      <c r="BTV25" s="21"/>
      <c r="BTW25" s="21"/>
      <c r="BTX25" s="21"/>
      <c r="BTY25" s="21"/>
      <c r="BTZ25" s="21"/>
      <c r="BUA25" s="21"/>
      <c r="BUB25" s="21"/>
      <c r="BUC25" s="21"/>
      <c r="BUD25" s="21"/>
      <c r="BUE25" s="21"/>
      <c r="BUF25" s="21"/>
      <c r="BUG25" s="21"/>
      <c r="BUH25" s="21"/>
      <c r="BUI25" s="21"/>
      <c r="BUJ25" s="21"/>
      <c r="BUK25" s="21"/>
      <c r="BUL25" s="21"/>
      <c r="BUM25" s="21"/>
      <c r="BUN25" s="21"/>
      <c r="BUO25" s="21"/>
      <c r="BUP25" s="21"/>
      <c r="BUQ25" s="21"/>
      <c r="BUR25" s="21"/>
      <c r="BUS25" s="21"/>
      <c r="BUT25" s="21"/>
      <c r="BUU25" s="21"/>
      <c r="BUV25" s="21"/>
      <c r="BUW25" s="21"/>
      <c r="BUX25" s="21"/>
      <c r="BUY25" s="21"/>
      <c r="BUZ25" s="21"/>
      <c r="BVA25" s="21"/>
      <c r="BVB25" s="21"/>
      <c r="BVC25" s="21"/>
      <c r="BVD25" s="21"/>
      <c r="BVE25" s="21"/>
      <c r="BVF25" s="21"/>
      <c r="BVG25" s="21"/>
      <c r="BVH25" s="21"/>
      <c r="BVI25" s="21"/>
      <c r="BVJ25" s="21"/>
      <c r="BVK25" s="21"/>
      <c r="BVL25" s="21"/>
      <c r="BVM25" s="21"/>
      <c r="BVN25" s="21"/>
      <c r="BVO25" s="21"/>
      <c r="BVP25" s="21"/>
      <c r="BVQ25" s="21"/>
      <c r="BVR25" s="21"/>
      <c r="BVS25" s="21"/>
      <c r="BVT25" s="21"/>
      <c r="BVU25" s="21"/>
      <c r="BVV25" s="21"/>
      <c r="BVW25" s="21"/>
      <c r="BVX25" s="21"/>
      <c r="BVY25" s="21"/>
      <c r="BVZ25" s="21"/>
      <c r="BWA25" s="21"/>
      <c r="BWB25" s="21"/>
      <c r="BWC25" s="21"/>
      <c r="BWD25" s="21"/>
      <c r="BWE25" s="21"/>
      <c r="BWF25" s="21"/>
      <c r="BWG25" s="21"/>
      <c r="BWH25" s="21"/>
      <c r="BWI25" s="21"/>
      <c r="BWJ25" s="21"/>
      <c r="BWK25" s="21"/>
      <c r="BWL25" s="21"/>
      <c r="BWM25" s="21"/>
      <c r="BWN25" s="21"/>
      <c r="BWO25" s="21"/>
      <c r="BWP25" s="21"/>
      <c r="BWQ25" s="21"/>
      <c r="BWR25" s="21"/>
      <c r="BWS25" s="21"/>
      <c r="BWT25" s="21"/>
      <c r="BWU25" s="21"/>
      <c r="BWV25" s="21"/>
      <c r="BWW25" s="21"/>
      <c r="BWX25" s="21"/>
      <c r="BWY25" s="21"/>
      <c r="BWZ25" s="21"/>
      <c r="BXA25" s="21"/>
      <c r="BXB25" s="21"/>
      <c r="BXC25" s="21"/>
      <c r="BXD25" s="21"/>
      <c r="BXE25" s="21"/>
      <c r="BXF25" s="21"/>
      <c r="BXG25" s="21"/>
      <c r="BXH25" s="21"/>
      <c r="BXI25" s="21"/>
      <c r="BXJ25" s="21"/>
      <c r="BXK25" s="21"/>
      <c r="BXL25" s="21"/>
      <c r="BXM25" s="21"/>
      <c r="BXN25" s="21"/>
      <c r="BXO25" s="21"/>
      <c r="BXP25" s="21"/>
      <c r="BXQ25" s="21"/>
      <c r="BXR25" s="21"/>
      <c r="BXS25" s="21"/>
      <c r="BXT25" s="21"/>
      <c r="BXU25" s="21"/>
      <c r="BXV25" s="21"/>
      <c r="BXW25" s="21"/>
      <c r="BXX25" s="21"/>
      <c r="BXY25" s="21"/>
      <c r="BXZ25" s="21"/>
      <c r="BYA25" s="21"/>
      <c r="BYB25" s="21"/>
      <c r="BYC25" s="21"/>
      <c r="BYD25" s="21"/>
      <c r="BYE25" s="21"/>
      <c r="BYF25" s="21"/>
      <c r="BYG25" s="21"/>
      <c r="BYH25" s="21"/>
      <c r="BYI25" s="21"/>
      <c r="BYJ25" s="21"/>
      <c r="BYK25" s="21"/>
      <c r="BYL25" s="21"/>
      <c r="BYM25" s="21"/>
      <c r="BYN25" s="21"/>
      <c r="BYO25" s="21"/>
      <c r="BYP25" s="21"/>
      <c r="BYQ25" s="21"/>
      <c r="BYR25" s="21"/>
      <c r="BYS25" s="21"/>
      <c r="BYT25" s="21"/>
      <c r="BYU25" s="21"/>
      <c r="BYV25" s="21"/>
      <c r="BYW25" s="21"/>
      <c r="BYX25" s="21"/>
      <c r="BYY25" s="21"/>
      <c r="BYZ25" s="21"/>
      <c r="BZA25" s="21"/>
      <c r="BZB25" s="21"/>
      <c r="BZC25" s="21"/>
      <c r="BZD25" s="21"/>
      <c r="BZE25" s="21"/>
      <c r="BZF25" s="21"/>
      <c r="BZG25" s="21"/>
      <c r="BZH25" s="21"/>
      <c r="BZI25" s="21"/>
      <c r="BZJ25" s="21"/>
      <c r="BZK25" s="21"/>
      <c r="BZL25" s="21"/>
      <c r="BZM25" s="21"/>
      <c r="BZN25" s="21"/>
      <c r="BZO25" s="21"/>
      <c r="BZP25" s="21"/>
      <c r="BZQ25" s="21"/>
      <c r="BZR25" s="21"/>
      <c r="BZS25" s="21"/>
      <c r="BZT25" s="21"/>
      <c r="BZU25" s="21"/>
      <c r="BZV25" s="21"/>
      <c r="BZW25" s="21"/>
      <c r="BZX25" s="21"/>
      <c r="BZY25" s="21"/>
      <c r="BZZ25" s="21"/>
      <c r="CAA25" s="21"/>
      <c r="CAB25" s="21"/>
      <c r="CAC25" s="21"/>
      <c r="CAD25" s="21"/>
      <c r="CAE25" s="21"/>
      <c r="CAF25" s="21"/>
      <c r="CAG25" s="21"/>
      <c r="CAH25" s="21"/>
      <c r="CAI25" s="21"/>
      <c r="CAJ25" s="21"/>
      <c r="CAK25" s="21"/>
      <c r="CAL25" s="21"/>
      <c r="CAM25" s="21"/>
      <c r="CAN25" s="21"/>
      <c r="CAO25" s="21"/>
      <c r="CAP25" s="21"/>
      <c r="CAQ25" s="21"/>
      <c r="CAR25" s="21"/>
      <c r="CAS25" s="21"/>
      <c r="CAT25" s="21"/>
      <c r="CAU25" s="21"/>
      <c r="CAV25" s="21"/>
      <c r="CAW25" s="21"/>
      <c r="CAX25" s="21"/>
      <c r="CAY25" s="21"/>
      <c r="CAZ25" s="21"/>
      <c r="CBA25" s="21"/>
      <c r="CBB25" s="21"/>
      <c r="CBC25" s="21"/>
      <c r="CBD25" s="21"/>
      <c r="CBE25" s="21"/>
      <c r="CBF25" s="21"/>
      <c r="CBG25" s="21"/>
      <c r="CBH25" s="21"/>
      <c r="CBI25" s="21"/>
      <c r="CBJ25" s="21"/>
      <c r="CBK25" s="21"/>
      <c r="CBL25" s="21"/>
      <c r="CBM25" s="21"/>
      <c r="CBN25" s="21"/>
      <c r="CBO25" s="21"/>
      <c r="CBP25" s="21"/>
      <c r="CBQ25" s="21"/>
      <c r="CBR25" s="21"/>
      <c r="CBS25" s="21"/>
      <c r="CBT25" s="21"/>
      <c r="CBU25" s="21"/>
      <c r="CBV25" s="21"/>
      <c r="CBW25" s="21"/>
      <c r="CBX25" s="21"/>
      <c r="CBY25" s="21"/>
      <c r="CBZ25" s="21"/>
      <c r="CCA25" s="21"/>
      <c r="CCB25" s="21"/>
      <c r="CCC25" s="21"/>
      <c r="CCD25" s="21"/>
      <c r="CCE25" s="21"/>
      <c r="CCF25" s="21"/>
      <c r="CCG25" s="21"/>
      <c r="CCH25" s="21"/>
      <c r="CCI25" s="21"/>
      <c r="CCJ25" s="21"/>
      <c r="CCK25" s="21"/>
      <c r="CCL25" s="21"/>
      <c r="CCM25" s="21"/>
      <c r="CCN25" s="21"/>
      <c r="CCO25" s="21"/>
      <c r="CCP25" s="21"/>
      <c r="CCQ25" s="21"/>
      <c r="CCR25" s="21"/>
      <c r="CCS25" s="21"/>
      <c r="CCT25" s="21"/>
      <c r="CCU25" s="21"/>
      <c r="CCV25" s="21"/>
      <c r="CCW25" s="21"/>
      <c r="CCX25" s="21"/>
      <c r="CCY25" s="21"/>
      <c r="CCZ25" s="21"/>
      <c r="CDA25" s="21"/>
      <c r="CDB25" s="21"/>
      <c r="CDC25" s="21"/>
      <c r="CDD25" s="21"/>
      <c r="CDE25" s="21"/>
      <c r="CDF25" s="21"/>
      <c r="CDG25" s="21"/>
      <c r="CDH25" s="21"/>
      <c r="CDI25" s="21"/>
      <c r="CDJ25" s="21"/>
      <c r="CDK25" s="21"/>
      <c r="CDL25" s="21"/>
      <c r="CDM25" s="21"/>
      <c r="CDN25" s="21"/>
      <c r="CDO25" s="21"/>
      <c r="CDP25" s="21"/>
      <c r="CDQ25" s="21"/>
      <c r="CDR25" s="21"/>
      <c r="CDS25" s="21"/>
      <c r="CDT25" s="21"/>
      <c r="CDU25" s="21"/>
      <c r="CDV25" s="21"/>
      <c r="CDW25" s="21"/>
      <c r="CDX25" s="21"/>
      <c r="CDY25" s="21"/>
      <c r="CDZ25" s="21"/>
      <c r="CEA25" s="21"/>
      <c r="CEB25" s="21"/>
      <c r="CEC25" s="21"/>
      <c r="CED25" s="21"/>
      <c r="CEE25" s="21"/>
      <c r="CEF25" s="21"/>
      <c r="CEG25" s="21"/>
      <c r="CEH25" s="21"/>
      <c r="CEI25" s="21"/>
      <c r="CEJ25" s="21"/>
      <c r="CEK25" s="21"/>
      <c r="CEL25" s="21"/>
      <c r="CEM25" s="21"/>
      <c r="CEN25" s="21"/>
      <c r="CEO25" s="21"/>
      <c r="CEP25" s="21"/>
      <c r="CEQ25" s="21"/>
      <c r="CER25" s="21"/>
      <c r="CES25" s="21"/>
      <c r="CET25" s="21"/>
      <c r="CEU25" s="21"/>
      <c r="CEV25" s="21"/>
      <c r="CEW25" s="21"/>
      <c r="CEX25" s="21"/>
      <c r="CEY25" s="21"/>
      <c r="CEZ25" s="21"/>
      <c r="CFA25" s="21"/>
      <c r="CFB25" s="21"/>
      <c r="CFC25" s="21"/>
      <c r="CFD25" s="21"/>
      <c r="CFE25" s="21"/>
      <c r="CFF25" s="21"/>
      <c r="CFG25" s="21"/>
      <c r="CFH25" s="21"/>
      <c r="CFI25" s="21"/>
      <c r="CFJ25" s="21"/>
      <c r="CFK25" s="21"/>
      <c r="CFL25" s="21"/>
      <c r="CFM25" s="21"/>
      <c r="CFN25" s="21"/>
      <c r="CFO25" s="21"/>
      <c r="CFP25" s="21"/>
      <c r="CFQ25" s="21"/>
      <c r="CFR25" s="21"/>
      <c r="CFS25" s="21"/>
      <c r="CFT25" s="21"/>
      <c r="CFU25" s="21"/>
      <c r="CFV25" s="21"/>
      <c r="CFW25" s="21"/>
      <c r="CFX25" s="21"/>
      <c r="CFY25" s="21"/>
      <c r="CFZ25" s="21"/>
      <c r="CGA25" s="21"/>
      <c r="CGB25" s="21"/>
      <c r="CGC25" s="21"/>
      <c r="CGD25" s="21"/>
      <c r="CGE25" s="21"/>
      <c r="CGF25" s="21"/>
      <c r="CGG25" s="21"/>
      <c r="CGH25" s="21"/>
      <c r="CGI25" s="21"/>
      <c r="CGJ25" s="21"/>
      <c r="CGK25" s="21"/>
      <c r="CGL25" s="21"/>
      <c r="CGM25" s="21"/>
      <c r="CGN25" s="21"/>
      <c r="CGO25" s="21"/>
      <c r="CGP25" s="21"/>
      <c r="CGQ25" s="21"/>
      <c r="CGR25" s="21"/>
      <c r="CGS25" s="21"/>
      <c r="CGT25" s="21"/>
      <c r="CGU25" s="21"/>
      <c r="CGV25" s="21"/>
      <c r="CGW25" s="21"/>
      <c r="CGX25" s="21"/>
      <c r="CGY25" s="21"/>
      <c r="CGZ25" s="21"/>
      <c r="CHA25" s="21"/>
      <c r="CHB25" s="21"/>
      <c r="CHC25" s="21"/>
      <c r="CHD25" s="21"/>
      <c r="CHE25" s="21"/>
      <c r="CHF25" s="21"/>
      <c r="CHG25" s="21"/>
      <c r="CHH25" s="21"/>
      <c r="CHI25" s="21"/>
      <c r="CHJ25" s="21"/>
      <c r="CHK25" s="21"/>
      <c r="CHL25" s="21"/>
      <c r="CHM25" s="21"/>
      <c r="CHN25" s="21"/>
      <c r="CHO25" s="21"/>
      <c r="CHP25" s="21"/>
      <c r="CHQ25" s="21"/>
      <c r="CHR25" s="21"/>
      <c r="CHS25" s="21"/>
      <c r="CHT25" s="21"/>
      <c r="CHU25" s="21"/>
      <c r="CHV25" s="21"/>
      <c r="CHW25" s="21"/>
      <c r="CHX25" s="21"/>
      <c r="CHY25" s="21"/>
      <c r="CHZ25" s="21"/>
      <c r="CIA25" s="21"/>
      <c r="CIB25" s="21"/>
      <c r="CIC25" s="21"/>
      <c r="CID25" s="21"/>
      <c r="CIE25" s="21"/>
      <c r="CIF25" s="21"/>
      <c r="CIG25" s="21"/>
      <c r="CIH25" s="21"/>
      <c r="CII25" s="21"/>
      <c r="CIJ25" s="21"/>
      <c r="CIK25" s="21"/>
      <c r="CIL25" s="21"/>
      <c r="CIM25" s="21"/>
      <c r="CIN25" s="21"/>
      <c r="CIO25" s="21"/>
      <c r="CIP25" s="21"/>
      <c r="CIQ25" s="21"/>
      <c r="CIR25" s="21"/>
      <c r="CIS25" s="21"/>
      <c r="CIT25" s="21"/>
      <c r="CIU25" s="21"/>
      <c r="CIV25" s="21"/>
      <c r="CIW25" s="21"/>
      <c r="CIX25" s="21"/>
      <c r="CIY25" s="21"/>
      <c r="CIZ25" s="21"/>
      <c r="CJA25" s="21"/>
      <c r="CJB25" s="21"/>
      <c r="CJC25" s="21"/>
      <c r="CJD25" s="21"/>
      <c r="CJE25" s="21"/>
      <c r="CJF25" s="21"/>
      <c r="CJG25" s="21"/>
      <c r="CJH25" s="21"/>
      <c r="CJI25" s="21"/>
      <c r="CJJ25" s="21"/>
      <c r="CJK25" s="21"/>
      <c r="CJL25" s="21"/>
      <c r="CJM25" s="21"/>
      <c r="CJN25" s="21"/>
      <c r="CJO25" s="21"/>
      <c r="CJP25" s="21"/>
      <c r="CJQ25" s="21"/>
      <c r="CJR25" s="21"/>
      <c r="CJS25" s="21"/>
      <c r="CJT25" s="21"/>
      <c r="CJU25" s="21"/>
      <c r="CJV25" s="21"/>
      <c r="CJW25" s="21"/>
      <c r="CJX25" s="21"/>
      <c r="CJY25" s="21"/>
      <c r="CJZ25" s="21"/>
      <c r="CKA25" s="21"/>
      <c r="CKB25" s="21"/>
      <c r="CKC25" s="21"/>
      <c r="CKD25" s="21"/>
      <c r="CKE25" s="21"/>
      <c r="CKF25" s="21"/>
      <c r="CKG25" s="21"/>
      <c r="CKH25" s="21"/>
      <c r="CKI25" s="21"/>
      <c r="CKJ25" s="21"/>
      <c r="CKK25" s="21"/>
      <c r="CKL25" s="21"/>
      <c r="CKM25" s="21"/>
      <c r="CKN25" s="21"/>
      <c r="CKO25" s="21"/>
      <c r="CKP25" s="21"/>
      <c r="CKQ25" s="21"/>
      <c r="CKR25" s="21"/>
      <c r="CKS25" s="21"/>
      <c r="CKT25" s="21"/>
      <c r="CKU25" s="21"/>
      <c r="CKV25" s="21"/>
      <c r="CKW25" s="21"/>
      <c r="CKX25" s="21"/>
      <c r="CKY25" s="21"/>
      <c r="CKZ25" s="21"/>
      <c r="CLA25" s="21"/>
      <c r="CLB25" s="21"/>
      <c r="CLC25" s="21"/>
      <c r="CLD25" s="21"/>
      <c r="CLE25" s="21"/>
      <c r="CLF25" s="21"/>
      <c r="CLG25" s="21"/>
      <c r="CLH25" s="21"/>
      <c r="CLI25" s="21"/>
      <c r="CLJ25" s="21"/>
      <c r="CLK25" s="21"/>
      <c r="CLL25" s="21"/>
      <c r="CLM25" s="21"/>
      <c r="CLN25" s="21"/>
      <c r="CLO25" s="21"/>
      <c r="CLP25" s="21"/>
      <c r="CLQ25" s="21"/>
      <c r="CLR25" s="21"/>
      <c r="CLS25" s="21"/>
      <c r="CLT25" s="21"/>
      <c r="CLU25" s="21"/>
      <c r="CLV25" s="21"/>
      <c r="CLW25" s="21"/>
      <c r="CLX25" s="21"/>
      <c r="CLY25" s="21"/>
      <c r="CLZ25" s="21"/>
      <c r="CMA25" s="21"/>
      <c r="CMB25" s="21"/>
      <c r="CMC25" s="21"/>
      <c r="CMD25" s="21"/>
      <c r="CME25" s="21"/>
      <c r="CMF25" s="21"/>
      <c r="CMG25" s="21"/>
      <c r="CMH25" s="21"/>
      <c r="CMI25" s="21"/>
      <c r="CMJ25" s="21"/>
      <c r="CMK25" s="21"/>
      <c r="CML25" s="21"/>
      <c r="CMM25" s="21"/>
      <c r="CMN25" s="21"/>
      <c r="CMO25" s="21"/>
      <c r="CMP25" s="21"/>
      <c r="CMQ25" s="21"/>
      <c r="CMR25" s="21"/>
      <c r="CMS25" s="21"/>
      <c r="CMT25" s="21"/>
      <c r="CMU25" s="21"/>
      <c r="CMV25" s="21"/>
      <c r="CMW25" s="21"/>
      <c r="CMX25" s="21"/>
      <c r="CMY25" s="21"/>
      <c r="CMZ25" s="21"/>
      <c r="CNA25" s="21"/>
      <c r="CNB25" s="21"/>
      <c r="CNC25" s="21"/>
      <c r="CND25" s="21"/>
      <c r="CNE25" s="21"/>
      <c r="CNF25" s="21"/>
      <c r="CNG25" s="21"/>
      <c r="CNH25" s="21"/>
      <c r="CNI25" s="21"/>
      <c r="CNJ25" s="21"/>
      <c r="CNK25" s="21"/>
      <c r="CNL25" s="21"/>
      <c r="CNM25" s="21"/>
      <c r="CNN25" s="21"/>
      <c r="CNO25" s="21"/>
      <c r="CNP25" s="21"/>
      <c r="CNQ25" s="21"/>
      <c r="CNR25" s="21"/>
      <c r="CNS25" s="21"/>
      <c r="CNT25" s="21"/>
      <c r="CNU25" s="21"/>
      <c r="CNV25" s="21"/>
      <c r="CNW25" s="21"/>
      <c r="CNX25" s="21"/>
      <c r="CNY25" s="21"/>
      <c r="CNZ25" s="21"/>
      <c r="COA25" s="21"/>
      <c r="COB25" s="21"/>
      <c r="COC25" s="21"/>
      <c r="COD25" s="21"/>
      <c r="COE25" s="21"/>
      <c r="COF25" s="21"/>
      <c r="COG25" s="21"/>
      <c r="COH25" s="21"/>
      <c r="COI25" s="21"/>
      <c r="COJ25" s="21"/>
      <c r="COK25" s="21"/>
      <c r="COL25" s="21"/>
      <c r="COM25" s="21"/>
      <c r="CON25" s="21"/>
      <c r="COO25" s="21"/>
      <c r="COP25" s="21"/>
      <c r="COQ25" s="21"/>
      <c r="COR25" s="21"/>
      <c r="COS25" s="21"/>
      <c r="COT25" s="21"/>
      <c r="COU25" s="21"/>
      <c r="COV25" s="21"/>
      <c r="COW25" s="21"/>
      <c r="COX25" s="21"/>
      <c r="COY25" s="21"/>
      <c r="COZ25" s="21"/>
      <c r="CPA25" s="21"/>
      <c r="CPB25" s="21"/>
      <c r="CPC25" s="21"/>
      <c r="CPD25" s="21"/>
      <c r="CPE25" s="21"/>
      <c r="CPF25" s="21"/>
      <c r="CPG25" s="21"/>
      <c r="CPH25" s="21"/>
      <c r="CPI25" s="21"/>
      <c r="CPJ25" s="21"/>
      <c r="CPK25" s="21"/>
      <c r="CPL25" s="21"/>
      <c r="CPM25" s="21"/>
      <c r="CPN25" s="21"/>
      <c r="CPO25" s="21"/>
      <c r="CPP25" s="21"/>
      <c r="CPQ25" s="21"/>
      <c r="CPR25" s="21"/>
      <c r="CPS25" s="21"/>
      <c r="CPT25" s="21"/>
      <c r="CPU25" s="21"/>
      <c r="CPV25" s="21"/>
      <c r="CPW25" s="21"/>
      <c r="CPX25" s="21"/>
      <c r="CPY25" s="21"/>
      <c r="CPZ25" s="21"/>
      <c r="CQA25" s="21"/>
      <c r="CQB25" s="21"/>
      <c r="CQC25" s="21"/>
      <c r="CQD25" s="21"/>
      <c r="CQE25" s="21"/>
      <c r="CQF25" s="21"/>
      <c r="CQG25" s="21"/>
      <c r="CQH25" s="21"/>
      <c r="CQI25" s="21"/>
      <c r="CQJ25" s="21"/>
      <c r="CQK25" s="21"/>
      <c r="CQL25" s="21"/>
      <c r="CQM25" s="21"/>
      <c r="CQN25" s="21"/>
      <c r="CQO25" s="21"/>
      <c r="CQP25" s="21"/>
      <c r="CQQ25" s="21"/>
      <c r="CQR25" s="21"/>
      <c r="CQS25" s="21"/>
      <c r="CQT25" s="21"/>
      <c r="CQU25" s="21"/>
      <c r="CQV25" s="21"/>
      <c r="CQW25" s="21"/>
      <c r="CQX25" s="21"/>
      <c r="CQY25" s="21"/>
      <c r="CQZ25" s="21"/>
      <c r="CRA25" s="21"/>
      <c r="CRB25" s="21"/>
      <c r="CRC25" s="21"/>
      <c r="CRD25" s="21"/>
      <c r="CRE25" s="21"/>
      <c r="CRF25" s="21"/>
      <c r="CRG25" s="21"/>
      <c r="CRH25" s="21"/>
      <c r="CRI25" s="21"/>
      <c r="CRJ25" s="21"/>
      <c r="CRK25" s="21"/>
      <c r="CRL25" s="21"/>
      <c r="CRM25" s="21"/>
      <c r="CRN25" s="21"/>
      <c r="CRO25" s="21"/>
      <c r="CRP25" s="21"/>
      <c r="CRQ25" s="21"/>
      <c r="CRR25" s="21"/>
      <c r="CRS25" s="21"/>
      <c r="CRT25" s="21"/>
      <c r="CRU25" s="21"/>
      <c r="CRV25" s="21"/>
      <c r="CRW25" s="21"/>
      <c r="CRX25" s="21"/>
      <c r="CRY25" s="21"/>
      <c r="CRZ25" s="21"/>
      <c r="CSA25" s="21"/>
      <c r="CSB25" s="21"/>
      <c r="CSC25" s="21"/>
      <c r="CSD25" s="21"/>
      <c r="CSE25" s="21"/>
      <c r="CSF25" s="21"/>
      <c r="CSG25" s="21"/>
      <c r="CSH25" s="21"/>
      <c r="CSI25" s="21"/>
      <c r="CSJ25" s="21"/>
      <c r="CSK25" s="21"/>
      <c r="CSL25" s="21"/>
      <c r="CSM25" s="21"/>
      <c r="CSN25" s="21"/>
      <c r="CSO25" s="21"/>
      <c r="CSP25" s="21"/>
      <c r="CSQ25" s="21"/>
      <c r="CSR25" s="21"/>
      <c r="CSS25" s="21"/>
      <c r="CST25" s="21"/>
      <c r="CSU25" s="21"/>
      <c r="CSV25" s="21"/>
      <c r="CSW25" s="21"/>
      <c r="CSX25" s="21"/>
      <c r="CSY25" s="21"/>
      <c r="CSZ25" s="21"/>
      <c r="CTA25" s="21"/>
      <c r="CTB25" s="21"/>
      <c r="CTC25" s="21"/>
      <c r="CTD25" s="21"/>
      <c r="CTE25" s="21"/>
      <c r="CTF25" s="21"/>
      <c r="CTG25" s="21"/>
      <c r="CTH25" s="21"/>
      <c r="CTI25" s="21"/>
      <c r="CTJ25" s="21"/>
      <c r="CTK25" s="21"/>
      <c r="CTL25" s="21"/>
      <c r="CTM25" s="21"/>
      <c r="CTN25" s="21"/>
      <c r="CTO25" s="21"/>
      <c r="CTP25" s="21"/>
      <c r="CTQ25" s="21"/>
      <c r="CTR25" s="21"/>
      <c r="CTS25" s="21"/>
      <c r="CTT25" s="21"/>
      <c r="CTU25" s="21"/>
      <c r="CTV25" s="21"/>
      <c r="CTW25" s="21"/>
      <c r="CTX25" s="21"/>
      <c r="CTY25" s="21"/>
      <c r="CTZ25" s="21"/>
      <c r="CUA25" s="21"/>
      <c r="CUB25" s="21"/>
      <c r="CUC25" s="21"/>
      <c r="CUD25" s="21"/>
      <c r="CUE25" s="21"/>
      <c r="CUF25" s="21"/>
      <c r="CUG25" s="21"/>
      <c r="CUH25" s="21"/>
      <c r="CUI25" s="21"/>
      <c r="CUJ25" s="21"/>
      <c r="CUK25" s="21"/>
      <c r="CUL25" s="21"/>
      <c r="CUM25" s="21"/>
      <c r="CUN25" s="21"/>
      <c r="CUO25" s="21"/>
      <c r="CUP25" s="21"/>
      <c r="CUQ25" s="21"/>
      <c r="CUR25" s="21"/>
      <c r="CUS25" s="21"/>
      <c r="CUT25" s="21"/>
      <c r="CUU25" s="21"/>
      <c r="CUV25" s="21"/>
      <c r="CUW25" s="21"/>
      <c r="CUX25" s="21"/>
      <c r="CUY25" s="21"/>
      <c r="CUZ25" s="21"/>
      <c r="CVA25" s="21"/>
      <c r="CVB25" s="21"/>
      <c r="CVC25" s="21"/>
      <c r="CVD25" s="21"/>
      <c r="CVE25" s="21"/>
      <c r="CVF25" s="21"/>
      <c r="CVG25" s="21"/>
      <c r="CVH25" s="21"/>
      <c r="CVI25" s="21"/>
      <c r="CVJ25" s="21"/>
      <c r="CVK25" s="21"/>
      <c r="CVL25" s="21"/>
      <c r="CVM25" s="21"/>
      <c r="CVN25" s="21"/>
      <c r="CVO25" s="21"/>
      <c r="CVP25" s="21"/>
      <c r="CVQ25" s="21"/>
      <c r="CVR25" s="21"/>
      <c r="CVS25" s="21"/>
      <c r="CVT25" s="21"/>
      <c r="CVU25" s="21"/>
      <c r="CVV25" s="21"/>
      <c r="CVW25" s="21"/>
      <c r="CVX25" s="21"/>
      <c r="CVY25" s="21"/>
      <c r="CVZ25" s="21"/>
      <c r="CWA25" s="21"/>
      <c r="CWB25" s="21"/>
      <c r="CWC25" s="21"/>
      <c r="CWD25" s="21"/>
      <c r="CWE25" s="21"/>
      <c r="CWF25" s="21"/>
      <c r="CWG25" s="21"/>
      <c r="CWH25" s="21"/>
      <c r="CWI25" s="21"/>
      <c r="CWJ25" s="21"/>
      <c r="CWK25" s="21"/>
      <c r="CWL25" s="21"/>
      <c r="CWM25" s="21"/>
      <c r="CWN25" s="21"/>
      <c r="CWO25" s="21"/>
      <c r="CWP25" s="21"/>
      <c r="CWQ25" s="21"/>
      <c r="CWR25" s="21"/>
      <c r="CWS25" s="21"/>
      <c r="CWT25" s="21"/>
      <c r="CWU25" s="21"/>
      <c r="CWV25" s="21"/>
      <c r="CWW25" s="21"/>
      <c r="CWX25" s="21"/>
      <c r="CWY25" s="21"/>
      <c r="CWZ25" s="21"/>
      <c r="CXA25" s="21"/>
      <c r="CXB25" s="21"/>
      <c r="CXC25" s="21"/>
      <c r="CXD25" s="21"/>
      <c r="CXE25" s="21"/>
      <c r="CXF25" s="21"/>
      <c r="CXG25" s="21"/>
      <c r="CXH25" s="21"/>
      <c r="CXI25" s="21"/>
      <c r="CXJ25" s="21"/>
      <c r="CXK25" s="21"/>
      <c r="CXL25" s="21"/>
      <c r="CXM25" s="21"/>
      <c r="CXN25" s="21"/>
      <c r="CXO25" s="21"/>
      <c r="CXP25" s="21"/>
      <c r="CXQ25" s="21"/>
      <c r="CXR25" s="21"/>
      <c r="CXS25" s="21"/>
      <c r="CXT25" s="21"/>
      <c r="CXU25" s="21"/>
      <c r="CXV25" s="21"/>
      <c r="CXW25" s="21"/>
      <c r="CXX25" s="21"/>
      <c r="CXY25" s="21"/>
      <c r="CXZ25" s="21"/>
      <c r="CYA25" s="21"/>
      <c r="CYB25" s="21"/>
      <c r="CYC25" s="21"/>
      <c r="CYD25" s="21"/>
      <c r="CYE25" s="21"/>
      <c r="CYF25" s="21"/>
      <c r="CYG25" s="21"/>
      <c r="CYH25" s="21"/>
      <c r="CYI25" s="21"/>
      <c r="CYJ25" s="21"/>
      <c r="CYK25" s="21"/>
      <c r="CYL25" s="21"/>
      <c r="CYM25" s="21"/>
      <c r="CYN25" s="21"/>
      <c r="CYO25" s="21"/>
      <c r="CYP25" s="21"/>
      <c r="CYQ25" s="21"/>
      <c r="CYR25" s="21"/>
      <c r="CYS25" s="21"/>
      <c r="CYT25" s="21"/>
      <c r="CYU25" s="21"/>
      <c r="CYV25" s="21"/>
      <c r="CYW25" s="21"/>
      <c r="CYX25" s="21"/>
      <c r="CYY25" s="21"/>
      <c r="CYZ25" s="21"/>
      <c r="CZA25" s="21"/>
      <c r="CZB25" s="21"/>
      <c r="CZC25" s="21"/>
      <c r="CZD25" s="21"/>
      <c r="CZE25" s="21"/>
      <c r="CZF25" s="21"/>
      <c r="CZG25" s="21"/>
      <c r="CZH25" s="21"/>
      <c r="CZI25" s="21"/>
      <c r="CZJ25" s="21"/>
      <c r="CZK25" s="21"/>
      <c r="CZL25" s="21"/>
      <c r="CZM25" s="21"/>
      <c r="CZN25" s="21"/>
      <c r="CZO25" s="21"/>
      <c r="CZP25" s="21"/>
      <c r="CZQ25" s="21"/>
      <c r="CZR25" s="21"/>
      <c r="CZS25" s="21"/>
      <c r="CZT25" s="21"/>
      <c r="CZU25" s="21"/>
      <c r="CZV25" s="21"/>
      <c r="CZW25" s="21"/>
      <c r="CZX25" s="21"/>
      <c r="CZY25" s="21"/>
      <c r="CZZ25" s="21"/>
      <c r="DAA25" s="21"/>
      <c r="DAB25" s="21"/>
      <c r="DAC25" s="21"/>
      <c r="DAD25" s="21"/>
      <c r="DAE25" s="21"/>
      <c r="DAF25" s="21"/>
      <c r="DAG25" s="21"/>
      <c r="DAH25" s="21"/>
      <c r="DAI25" s="21"/>
      <c r="DAJ25" s="21"/>
      <c r="DAK25" s="21"/>
      <c r="DAL25" s="21"/>
      <c r="DAM25" s="21"/>
      <c r="DAN25" s="21"/>
      <c r="DAO25" s="21"/>
      <c r="DAP25" s="21"/>
      <c r="DAQ25" s="21"/>
      <c r="DAR25" s="21"/>
      <c r="DAS25" s="21"/>
      <c r="DAT25" s="21"/>
      <c r="DAU25" s="21"/>
      <c r="DAV25" s="21"/>
      <c r="DAW25" s="21"/>
      <c r="DAX25" s="21"/>
      <c r="DAY25" s="21"/>
      <c r="DAZ25" s="21"/>
      <c r="DBA25" s="21"/>
      <c r="DBB25" s="21"/>
      <c r="DBC25" s="21"/>
      <c r="DBD25" s="21"/>
      <c r="DBE25" s="21"/>
      <c r="DBF25" s="21"/>
      <c r="DBG25" s="21"/>
      <c r="DBH25" s="21"/>
      <c r="DBI25" s="21"/>
      <c r="DBJ25" s="21"/>
      <c r="DBK25" s="21"/>
      <c r="DBL25" s="21"/>
      <c r="DBM25" s="21"/>
      <c r="DBN25" s="21"/>
      <c r="DBO25" s="21"/>
      <c r="DBP25" s="21"/>
      <c r="DBQ25" s="21"/>
      <c r="DBR25" s="21"/>
      <c r="DBS25" s="21"/>
      <c r="DBT25" s="21"/>
      <c r="DBU25" s="21"/>
      <c r="DBV25" s="21"/>
      <c r="DBW25" s="21"/>
      <c r="DBX25" s="21"/>
      <c r="DBY25" s="21"/>
      <c r="DBZ25" s="21"/>
      <c r="DCA25" s="21"/>
      <c r="DCB25" s="21"/>
      <c r="DCC25" s="21"/>
      <c r="DCD25" s="21"/>
      <c r="DCE25" s="21"/>
      <c r="DCF25" s="21"/>
      <c r="DCG25" s="21"/>
      <c r="DCH25" s="21"/>
      <c r="DCI25" s="21"/>
      <c r="DCJ25" s="21"/>
      <c r="DCK25" s="21"/>
      <c r="DCL25" s="21"/>
      <c r="DCM25" s="21"/>
      <c r="DCN25" s="21"/>
      <c r="DCO25" s="21"/>
      <c r="DCP25" s="21"/>
      <c r="DCQ25" s="21"/>
      <c r="DCR25" s="21"/>
      <c r="DCS25" s="21"/>
      <c r="DCT25" s="21"/>
      <c r="DCU25" s="21"/>
      <c r="DCV25" s="21"/>
      <c r="DCW25" s="21"/>
      <c r="DCX25" s="21"/>
      <c r="DCY25" s="21"/>
      <c r="DCZ25" s="21"/>
      <c r="DDA25" s="21"/>
      <c r="DDB25" s="21"/>
      <c r="DDC25" s="21"/>
      <c r="DDD25" s="21"/>
      <c r="DDE25" s="21"/>
      <c r="DDF25" s="21"/>
      <c r="DDG25" s="21"/>
      <c r="DDH25" s="21"/>
      <c r="DDI25" s="21"/>
      <c r="DDJ25" s="21"/>
      <c r="DDK25" s="21"/>
      <c r="DDL25" s="21"/>
      <c r="DDM25" s="21"/>
      <c r="DDN25" s="21"/>
      <c r="DDO25" s="21"/>
      <c r="DDP25" s="21"/>
      <c r="DDQ25" s="21"/>
      <c r="DDR25" s="21"/>
      <c r="DDS25" s="21"/>
      <c r="DDT25" s="21"/>
      <c r="DDU25" s="21"/>
      <c r="DDV25" s="21"/>
      <c r="DDW25" s="21"/>
      <c r="DDX25" s="21"/>
      <c r="DDY25" s="21"/>
      <c r="DDZ25" s="21"/>
      <c r="DEA25" s="21"/>
      <c r="DEB25" s="21"/>
      <c r="DEC25" s="21"/>
      <c r="DED25" s="21"/>
      <c r="DEE25" s="21"/>
      <c r="DEF25" s="21"/>
      <c r="DEG25" s="21"/>
      <c r="DEH25" s="21"/>
      <c r="DEI25" s="21"/>
      <c r="DEJ25" s="21"/>
      <c r="DEK25" s="21"/>
      <c r="DEL25" s="21"/>
      <c r="DEM25" s="21"/>
      <c r="DEN25" s="21"/>
      <c r="DEO25" s="21"/>
      <c r="DEP25" s="21"/>
      <c r="DEQ25" s="21"/>
      <c r="DER25" s="21"/>
      <c r="DES25" s="21"/>
      <c r="DET25" s="21"/>
      <c r="DEU25" s="21"/>
      <c r="DEV25" s="21"/>
      <c r="DEW25" s="21"/>
      <c r="DEX25" s="21"/>
      <c r="DEY25" s="21"/>
      <c r="DEZ25" s="21"/>
      <c r="DFA25" s="21"/>
      <c r="DFB25" s="21"/>
      <c r="DFC25" s="21"/>
      <c r="DFD25" s="21"/>
      <c r="DFE25" s="21"/>
      <c r="DFF25" s="21"/>
      <c r="DFG25" s="21"/>
      <c r="DFH25" s="21"/>
      <c r="DFI25" s="21"/>
      <c r="DFJ25" s="21"/>
      <c r="DFK25" s="21"/>
      <c r="DFL25" s="21"/>
      <c r="DFM25" s="21"/>
      <c r="DFN25" s="21"/>
      <c r="DFO25" s="21"/>
      <c r="DFP25" s="21"/>
      <c r="DFQ25" s="21"/>
      <c r="DFR25" s="21"/>
      <c r="DFS25" s="21"/>
      <c r="DFT25" s="21"/>
      <c r="DFU25" s="21"/>
      <c r="DFV25" s="21"/>
      <c r="DFW25" s="21"/>
      <c r="DFX25" s="21"/>
      <c r="DFY25" s="21"/>
      <c r="DFZ25" s="21"/>
      <c r="DGA25" s="21"/>
      <c r="DGB25" s="21"/>
      <c r="DGC25" s="21"/>
      <c r="DGD25" s="21"/>
      <c r="DGE25" s="21"/>
      <c r="DGF25" s="21"/>
      <c r="DGG25" s="21"/>
      <c r="DGH25" s="21"/>
      <c r="DGI25" s="21"/>
      <c r="DGJ25" s="21"/>
      <c r="DGK25" s="21"/>
      <c r="DGL25" s="21"/>
      <c r="DGM25" s="21"/>
      <c r="DGN25" s="21"/>
      <c r="DGO25" s="21"/>
      <c r="DGP25" s="21"/>
      <c r="DGQ25" s="21"/>
      <c r="DGR25" s="21"/>
      <c r="DGS25" s="21"/>
      <c r="DGT25" s="21"/>
      <c r="DGU25" s="21"/>
      <c r="DGV25" s="21"/>
      <c r="DGW25" s="21"/>
      <c r="DGX25" s="21"/>
      <c r="DGY25" s="21"/>
      <c r="DGZ25" s="21"/>
      <c r="DHA25" s="21"/>
      <c r="DHB25" s="21"/>
      <c r="DHC25" s="21"/>
      <c r="DHD25" s="21"/>
      <c r="DHE25" s="21"/>
      <c r="DHF25" s="21"/>
      <c r="DHG25" s="21"/>
      <c r="DHH25" s="21"/>
      <c r="DHI25" s="21"/>
      <c r="DHJ25" s="21"/>
      <c r="DHK25" s="21"/>
      <c r="DHL25" s="21"/>
      <c r="DHM25" s="21"/>
      <c r="DHN25" s="21"/>
      <c r="DHO25" s="21"/>
      <c r="DHP25" s="21"/>
      <c r="DHQ25" s="21"/>
      <c r="DHR25" s="21"/>
      <c r="DHS25" s="21"/>
      <c r="DHT25" s="21"/>
      <c r="DHU25" s="21"/>
      <c r="DHV25" s="21"/>
      <c r="DHW25" s="21"/>
      <c r="DHX25" s="21"/>
      <c r="DHY25" s="21"/>
      <c r="DHZ25" s="21"/>
      <c r="DIA25" s="21"/>
      <c r="DIB25" s="21"/>
      <c r="DIC25" s="21"/>
      <c r="DID25" s="21"/>
      <c r="DIE25" s="21"/>
      <c r="DIF25" s="21"/>
      <c r="DIG25" s="21"/>
      <c r="DIH25" s="21"/>
      <c r="DII25" s="21"/>
      <c r="DIJ25" s="21"/>
      <c r="DIK25" s="21"/>
      <c r="DIL25" s="21"/>
      <c r="DIM25" s="21"/>
      <c r="DIN25" s="21"/>
      <c r="DIO25" s="21"/>
      <c r="DIP25" s="21"/>
      <c r="DIQ25" s="21"/>
      <c r="DIR25" s="21"/>
      <c r="DIS25" s="21"/>
      <c r="DIT25" s="21"/>
      <c r="DIU25" s="21"/>
      <c r="DIV25" s="21"/>
      <c r="DIW25" s="21"/>
      <c r="DIX25" s="21"/>
      <c r="DIY25" s="21"/>
      <c r="DIZ25" s="21"/>
      <c r="DJA25" s="21"/>
      <c r="DJB25" s="21"/>
      <c r="DJC25" s="21"/>
      <c r="DJD25" s="21"/>
      <c r="DJE25" s="21"/>
      <c r="DJF25" s="21"/>
      <c r="DJG25" s="21"/>
      <c r="DJH25" s="21"/>
      <c r="DJI25" s="21"/>
      <c r="DJJ25" s="21"/>
      <c r="DJK25" s="21"/>
      <c r="DJL25" s="21"/>
      <c r="DJM25" s="21"/>
      <c r="DJN25" s="21"/>
      <c r="DJO25" s="21"/>
      <c r="DJP25" s="21"/>
      <c r="DJQ25" s="21"/>
      <c r="DJR25" s="21"/>
      <c r="DJS25" s="21"/>
      <c r="DJT25" s="21"/>
      <c r="DJU25" s="21"/>
      <c r="DJV25" s="21"/>
      <c r="DJW25" s="21"/>
      <c r="DJX25" s="21"/>
      <c r="DJY25" s="21"/>
      <c r="DJZ25" s="21"/>
      <c r="DKA25" s="21"/>
      <c r="DKB25" s="21"/>
      <c r="DKC25" s="21"/>
      <c r="DKD25" s="21"/>
      <c r="DKE25" s="21"/>
      <c r="DKF25" s="21"/>
      <c r="DKG25" s="21"/>
      <c r="DKH25" s="21"/>
      <c r="DKI25" s="21"/>
      <c r="DKJ25" s="21"/>
      <c r="DKK25" s="21"/>
      <c r="DKL25" s="21"/>
      <c r="DKM25" s="21"/>
      <c r="DKN25" s="21"/>
      <c r="DKO25" s="21"/>
      <c r="DKP25" s="21"/>
      <c r="DKQ25" s="21"/>
      <c r="DKR25" s="21"/>
      <c r="DKS25" s="21"/>
      <c r="DKT25" s="21"/>
      <c r="DKU25" s="21"/>
      <c r="DKV25" s="21"/>
      <c r="DKW25" s="21"/>
      <c r="DKX25" s="21"/>
      <c r="DKY25" s="21"/>
      <c r="DKZ25" s="21"/>
      <c r="DLA25" s="21"/>
      <c r="DLB25" s="21"/>
      <c r="DLC25" s="21"/>
      <c r="DLD25" s="21"/>
      <c r="DLE25" s="21"/>
      <c r="DLF25" s="21"/>
      <c r="DLG25" s="21"/>
      <c r="DLH25" s="21"/>
      <c r="DLI25" s="21"/>
      <c r="DLJ25" s="21"/>
      <c r="DLK25" s="21"/>
      <c r="DLL25" s="21"/>
      <c r="DLM25" s="21"/>
      <c r="DLN25" s="21"/>
      <c r="DLO25" s="21"/>
      <c r="DLP25" s="21"/>
      <c r="DLQ25" s="21"/>
      <c r="DLR25" s="21"/>
      <c r="DLS25" s="21"/>
      <c r="DLT25" s="21"/>
      <c r="DLU25" s="21"/>
      <c r="DLV25" s="21"/>
      <c r="DLW25" s="21"/>
      <c r="DLX25" s="21"/>
      <c r="DLY25" s="21"/>
      <c r="DLZ25" s="21"/>
      <c r="DMA25" s="21"/>
      <c r="DMB25" s="21"/>
      <c r="DMC25" s="21"/>
      <c r="DMD25" s="21"/>
      <c r="DME25" s="21"/>
      <c r="DMF25" s="21"/>
      <c r="DMG25" s="21"/>
      <c r="DMH25" s="21"/>
      <c r="DMI25" s="21"/>
      <c r="DMJ25" s="21"/>
      <c r="DMK25" s="21"/>
      <c r="DML25" s="21"/>
      <c r="DMM25" s="21"/>
      <c r="DMN25" s="21"/>
      <c r="DMO25" s="21"/>
      <c r="DMP25" s="21"/>
      <c r="DMQ25" s="21"/>
      <c r="DMR25" s="21"/>
      <c r="DMS25" s="21"/>
      <c r="DMT25" s="21"/>
      <c r="DMU25" s="21"/>
      <c r="DMV25" s="21"/>
      <c r="DMW25" s="21"/>
      <c r="DMX25" s="21"/>
      <c r="DMY25" s="21"/>
      <c r="DMZ25" s="21"/>
      <c r="DNA25" s="21"/>
      <c r="DNB25" s="21"/>
      <c r="DNC25" s="21"/>
      <c r="DND25" s="21"/>
      <c r="DNE25" s="21"/>
      <c r="DNF25" s="21"/>
      <c r="DNG25" s="21"/>
      <c r="DNH25" s="21"/>
      <c r="DNI25" s="21"/>
      <c r="DNJ25" s="21"/>
      <c r="DNK25" s="21"/>
      <c r="DNL25" s="21"/>
      <c r="DNM25" s="21"/>
      <c r="DNN25" s="21"/>
      <c r="DNO25" s="21"/>
      <c r="DNP25" s="21"/>
      <c r="DNQ25" s="21"/>
      <c r="DNR25" s="21"/>
      <c r="DNS25" s="21"/>
      <c r="DNT25" s="21"/>
      <c r="DNU25" s="21"/>
      <c r="DNV25" s="21"/>
      <c r="DNW25" s="21"/>
      <c r="DNX25" s="21"/>
      <c r="DNY25" s="21"/>
      <c r="DNZ25" s="21"/>
      <c r="DOA25" s="21"/>
      <c r="DOB25" s="21"/>
      <c r="DOC25" s="21"/>
      <c r="DOD25" s="21"/>
      <c r="DOE25" s="21"/>
      <c r="DOF25" s="21"/>
      <c r="DOG25" s="21"/>
      <c r="DOH25" s="21"/>
      <c r="DOI25" s="21"/>
      <c r="DOJ25" s="21"/>
      <c r="DOK25" s="21"/>
      <c r="DOL25" s="21"/>
      <c r="DOM25" s="21"/>
      <c r="DON25" s="21"/>
      <c r="DOO25" s="21"/>
      <c r="DOP25" s="21"/>
      <c r="DOQ25" s="21"/>
      <c r="DOR25" s="21"/>
      <c r="DOS25" s="21"/>
      <c r="DOT25" s="21"/>
      <c r="DOU25" s="21"/>
      <c r="DOV25" s="21"/>
      <c r="DOW25" s="21"/>
      <c r="DOX25" s="21"/>
      <c r="DOY25" s="21"/>
      <c r="DOZ25" s="21"/>
      <c r="DPA25" s="21"/>
      <c r="DPB25" s="21"/>
      <c r="DPC25" s="21"/>
      <c r="DPD25" s="21"/>
      <c r="DPE25" s="21"/>
      <c r="DPF25" s="21"/>
      <c r="DPG25" s="21"/>
      <c r="DPH25" s="21"/>
      <c r="DPI25" s="21"/>
      <c r="DPJ25" s="21"/>
      <c r="DPK25" s="21"/>
      <c r="DPL25" s="21"/>
      <c r="DPM25" s="21"/>
      <c r="DPN25" s="21"/>
      <c r="DPO25" s="21"/>
      <c r="DPP25" s="21"/>
      <c r="DPQ25" s="21"/>
      <c r="DPR25" s="21"/>
      <c r="DPS25" s="21"/>
      <c r="DPT25" s="21"/>
      <c r="DPU25" s="21"/>
      <c r="DPV25" s="21"/>
      <c r="DPW25" s="21"/>
      <c r="DPX25" s="21"/>
      <c r="DPY25" s="21"/>
      <c r="DPZ25" s="21"/>
      <c r="DQA25" s="21"/>
      <c r="DQB25" s="21"/>
      <c r="DQC25" s="21"/>
      <c r="DQD25" s="21"/>
      <c r="DQE25" s="21"/>
      <c r="DQF25" s="21"/>
      <c r="DQG25" s="21"/>
      <c r="DQH25" s="21"/>
      <c r="DQI25" s="21"/>
      <c r="DQJ25" s="21"/>
      <c r="DQK25" s="21"/>
      <c r="DQL25" s="21"/>
      <c r="DQM25" s="21"/>
      <c r="DQN25" s="21"/>
      <c r="DQO25" s="21"/>
      <c r="DQP25" s="21"/>
      <c r="DQQ25" s="21"/>
      <c r="DQR25" s="21"/>
      <c r="DQS25" s="21"/>
      <c r="DQT25" s="21"/>
      <c r="DQU25" s="21"/>
      <c r="DQV25" s="21"/>
      <c r="DQW25" s="21"/>
      <c r="DQX25" s="21"/>
      <c r="DQY25" s="21"/>
      <c r="DQZ25" s="21"/>
      <c r="DRA25" s="21"/>
      <c r="DRB25" s="21"/>
      <c r="DRC25" s="21"/>
      <c r="DRD25" s="21"/>
      <c r="DRE25" s="21"/>
      <c r="DRF25" s="21"/>
      <c r="DRG25" s="21"/>
      <c r="DRH25" s="21"/>
      <c r="DRI25" s="21"/>
      <c r="DRJ25" s="21"/>
      <c r="DRK25" s="21"/>
      <c r="DRL25" s="21"/>
      <c r="DRM25" s="21"/>
      <c r="DRN25" s="21"/>
      <c r="DRO25" s="21"/>
      <c r="DRP25" s="21"/>
      <c r="DRQ25" s="21"/>
      <c r="DRR25" s="21"/>
      <c r="DRS25" s="21"/>
      <c r="DRT25" s="21"/>
      <c r="DRU25" s="21"/>
      <c r="DRV25" s="21"/>
      <c r="DRW25" s="21"/>
      <c r="DRX25" s="21"/>
      <c r="DRY25" s="21"/>
      <c r="DRZ25" s="21"/>
      <c r="DSA25" s="21"/>
      <c r="DSB25" s="21"/>
      <c r="DSC25" s="21"/>
      <c r="DSD25" s="21"/>
      <c r="DSE25" s="21"/>
      <c r="DSF25" s="21"/>
      <c r="DSG25" s="21"/>
      <c r="DSH25" s="21"/>
      <c r="DSI25" s="21"/>
      <c r="DSJ25" s="21"/>
      <c r="DSK25" s="21"/>
      <c r="DSL25" s="21"/>
      <c r="DSM25" s="21"/>
      <c r="DSN25" s="21"/>
      <c r="DSO25" s="21"/>
      <c r="DSP25" s="21"/>
      <c r="DSQ25" s="21"/>
      <c r="DSR25" s="21"/>
      <c r="DSS25" s="21"/>
      <c r="DST25" s="21"/>
      <c r="DSU25" s="21"/>
      <c r="DSV25" s="21"/>
      <c r="DSW25" s="21"/>
      <c r="DSX25" s="21"/>
      <c r="DSY25" s="21"/>
      <c r="DSZ25" s="21"/>
      <c r="DTA25" s="21"/>
      <c r="DTB25" s="21"/>
      <c r="DTC25" s="21"/>
      <c r="DTD25" s="21"/>
      <c r="DTE25" s="21"/>
      <c r="DTF25" s="21"/>
      <c r="DTG25" s="21"/>
      <c r="DTH25" s="21"/>
      <c r="DTI25" s="21"/>
      <c r="DTJ25" s="21"/>
      <c r="DTK25" s="21"/>
      <c r="DTL25" s="21"/>
      <c r="DTM25" s="21"/>
      <c r="DTN25" s="21"/>
      <c r="DTO25" s="21"/>
      <c r="DTP25" s="21"/>
      <c r="DTQ25" s="21"/>
      <c r="DTR25" s="21"/>
      <c r="DTS25" s="21"/>
      <c r="DTT25" s="21"/>
      <c r="DTU25" s="21"/>
      <c r="DTV25" s="21"/>
      <c r="DTW25" s="21"/>
      <c r="DTX25" s="21"/>
      <c r="DTY25" s="21"/>
      <c r="DTZ25" s="21"/>
      <c r="DUA25" s="21"/>
      <c r="DUB25" s="21"/>
      <c r="DUC25" s="21"/>
      <c r="DUD25" s="21"/>
      <c r="DUE25" s="21"/>
      <c r="DUF25" s="21"/>
      <c r="DUG25" s="21"/>
      <c r="DUH25" s="21"/>
      <c r="DUI25" s="21"/>
      <c r="DUJ25" s="21"/>
      <c r="DUK25" s="21"/>
      <c r="DUL25" s="21"/>
      <c r="DUM25" s="21"/>
      <c r="DUN25" s="21"/>
      <c r="DUO25" s="21"/>
      <c r="DUP25" s="21"/>
      <c r="DUQ25" s="21"/>
      <c r="DUR25" s="21"/>
      <c r="DUS25" s="21"/>
      <c r="DUT25" s="21"/>
      <c r="DUU25" s="21"/>
      <c r="DUV25" s="21"/>
      <c r="DUW25" s="21"/>
      <c r="DUX25" s="21"/>
      <c r="DUY25" s="21"/>
      <c r="DUZ25" s="21"/>
      <c r="DVA25" s="21"/>
      <c r="DVB25" s="21"/>
      <c r="DVC25" s="21"/>
      <c r="DVD25" s="21"/>
      <c r="DVE25" s="21"/>
      <c r="DVF25" s="21"/>
      <c r="DVG25" s="21"/>
      <c r="DVH25" s="21"/>
      <c r="DVI25" s="21"/>
      <c r="DVJ25" s="21"/>
      <c r="DVK25" s="21"/>
      <c r="DVL25" s="21"/>
      <c r="DVM25" s="21"/>
      <c r="DVN25" s="21"/>
      <c r="DVO25" s="21"/>
      <c r="DVP25" s="21"/>
      <c r="DVQ25" s="21"/>
      <c r="DVR25" s="21"/>
      <c r="DVS25" s="21"/>
      <c r="DVT25" s="21"/>
      <c r="DVU25" s="21"/>
      <c r="DVV25" s="21"/>
      <c r="DVW25" s="21"/>
      <c r="DVX25" s="21"/>
      <c r="DVY25" s="21"/>
      <c r="DVZ25" s="21"/>
      <c r="DWA25" s="21"/>
      <c r="DWB25" s="21"/>
      <c r="DWC25" s="21"/>
      <c r="DWD25" s="21"/>
      <c r="DWE25" s="21"/>
      <c r="DWF25" s="21"/>
      <c r="DWG25" s="21"/>
      <c r="DWH25" s="21"/>
      <c r="DWI25" s="21"/>
      <c r="DWJ25" s="21"/>
      <c r="DWK25" s="21"/>
      <c r="DWL25" s="21"/>
      <c r="DWM25" s="21"/>
      <c r="DWN25" s="21"/>
      <c r="DWO25" s="21"/>
      <c r="DWP25" s="21"/>
      <c r="DWQ25" s="21"/>
      <c r="DWR25" s="21"/>
      <c r="DWS25" s="21"/>
      <c r="DWT25" s="21"/>
      <c r="DWU25" s="21"/>
      <c r="DWV25" s="21"/>
      <c r="DWW25" s="21"/>
      <c r="DWX25" s="21"/>
      <c r="DWY25" s="21"/>
      <c r="DWZ25" s="21"/>
      <c r="DXA25" s="21"/>
      <c r="DXB25" s="21"/>
      <c r="DXC25" s="21"/>
      <c r="DXD25" s="21"/>
      <c r="DXE25" s="21"/>
      <c r="DXF25" s="21"/>
      <c r="DXG25" s="21"/>
      <c r="DXH25" s="21"/>
      <c r="DXI25" s="21"/>
      <c r="DXJ25" s="21"/>
      <c r="DXK25" s="21"/>
      <c r="DXL25" s="21"/>
      <c r="DXM25" s="21"/>
      <c r="DXN25" s="21"/>
      <c r="DXO25" s="21"/>
      <c r="DXP25" s="21"/>
      <c r="DXQ25" s="21"/>
      <c r="DXR25" s="21"/>
      <c r="DXS25" s="21"/>
      <c r="DXT25" s="21"/>
      <c r="DXU25" s="21"/>
      <c r="DXV25" s="21"/>
      <c r="DXW25" s="21"/>
      <c r="DXX25" s="21"/>
      <c r="DXY25" s="21"/>
      <c r="DXZ25" s="21"/>
      <c r="DYA25" s="21"/>
      <c r="DYB25" s="21"/>
      <c r="DYC25" s="21"/>
      <c r="DYD25" s="21"/>
      <c r="DYE25" s="21"/>
      <c r="DYF25" s="21"/>
      <c r="DYG25" s="21"/>
      <c r="DYH25" s="21"/>
      <c r="DYI25" s="21"/>
      <c r="DYJ25" s="21"/>
      <c r="DYK25" s="21"/>
      <c r="DYL25" s="21"/>
      <c r="DYM25" s="21"/>
      <c r="DYN25" s="21"/>
      <c r="DYO25" s="21"/>
      <c r="DYP25" s="21"/>
      <c r="DYQ25" s="21"/>
      <c r="DYR25" s="21"/>
      <c r="DYS25" s="21"/>
      <c r="DYT25" s="21"/>
      <c r="DYU25" s="21"/>
      <c r="DYV25" s="21"/>
      <c r="DYW25" s="21"/>
      <c r="DYX25" s="21"/>
      <c r="DYY25" s="21"/>
      <c r="DYZ25" s="21"/>
      <c r="DZA25" s="21"/>
      <c r="DZB25" s="21"/>
      <c r="DZC25" s="21"/>
      <c r="DZD25" s="21"/>
      <c r="DZE25" s="21"/>
      <c r="DZF25" s="21"/>
      <c r="DZG25" s="21"/>
      <c r="DZH25" s="21"/>
      <c r="DZI25" s="21"/>
      <c r="DZJ25" s="21"/>
      <c r="DZK25" s="21"/>
      <c r="DZL25" s="21"/>
      <c r="DZM25" s="21"/>
      <c r="DZN25" s="21"/>
      <c r="DZO25" s="21"/>
      <c r="DZP25" s="21"/>
      <c r="DZQ25" s="21"/>
      <c r="DZR25" s="21"/>
      <c r="DZS25" s="21"/>
      <c r="DZT25" s="21"/>
      <c r="DZU25" s="21"/>
      <c r="DZV25" s="21"/>
      <c r="DZW25" s="21"/>
      <c r="DZX25" s="21"/>
      <c r="DZY25" s="21"/>
      <c r="DZZ25" s="21"/>
      <c r="EAA25" s="21"/>
      <c r="EAB25" s="21"/>
      <c r="EAC25" s="21"/>
      <c r="EAD25" s="21"/>
      <c r="EAE25" s="21"/>
      <c r="EAF25" s="21"/>
      <c r="EAG25" s="21"/>
      <c r="EAH25" s="21"/>
      <c r="EAI25" s="21"/>
      <c r="EAJ25" s="21"/>
      <c r="EAK25" s="21"/>
      <c r="EAL25" s="21"/>
      <c r="EAM25" s="21"/>
      <c r="EAN25" s="21"/>
      <c r="EAO25" s="21"/>
      <c r="EAP25" s="21"/>
      <c r="EAQ25" s="21"/>
      <c r="EAR25" s="21"/>
      <c r="EAS25" s="21"/>
      <c r="EAT25" s="21"/>
      <c r="EAU25" s="21"/>
      <c r="EAV25" s="21"/>
      <c r="EAW25" s="21"/>
      <c r="EAX25" s="21"/>
      <c r="EAY25" s="21"/>
      <c r="EAZ25" s="21"/>
      <c r="EBA25" s="21"/>
      <c r="EBB25" s="21"/>
      <c r="EBC25" s="21"/>
      <c r="EBD25" s="21"/>
      <c r="EBE25" s="21"/>
      <c r="EBF25" s="21"/>
      <c r="EBG25" s="21"/>
      <c r="EBH25" s="21"/>
      <c r="EBI25" s="21"/>
      <c r="EBJ25" s="21"/>
      <c r="EBK25" s="21"/>
      <c r="EBL25" s="21"/>
      <c r="EBM25" s="21"/>
      <c r="EBN25" s="21"/>
      <c r="EBO25" s="21"/>
      <c r="EBP25" s="21"/>
      <c r="EBQ25" s="21"/>
      <c r="EBR25" s="21"/>
      <c r="EBS25" s="21"/>
      <c r="EBT25" s="21"/>
      <c r="EBU25" s="21"/>
      <c r="EBV25" s="21"/>
      <c r="EBW25" s="21"/>
      <c r="EBX25" s="21"/>
      <c r="EBY25" s="21"/>
      <c r="EBZ25" s="21"/>
      <c r="ECA25" s="21"/>
      <c r="ECB25" s="21"/>
      <c r="ECC25" s="21"/>
      <c r="ECD25" s="21"/>
      <c r="ECE25" s="21"/>
      <c r="ECF25" s="21"/>
      <c r="ECG25" s="21"/>
      <c r="ECH25" s="21"/>
      <c r="ECI25" s="21"/>
      <c r="ECJ25" s="21"/>
      <c r="ECK25" s="21"/>
      <c r="ECL25" s="21"/>
      <c r="ECM25" s="21"/>
      <c r="ECN25" s="21"/>
      <c r="ECO25" s="21"/>
      <c r="ECP25" s="21"/>
      <c r="ECQ25" s="21"/>
      <c r="ECR25" s="21"/>
      <c r="ECS25" s="21"/>
      <c r="ECT25" s="21"/>
      <c r="ECU25" s="21"/>
      <c r="ECV25" s="21"/>
      <c r="ECW25" s="21"/>
      <c r="ECX25" s="21"/>
      <c r="ECY25" s="21"/>
      <c r="ECZ25" s="21"/>
      <c r="EDA25" s="21"/>
      <c r="EDB25" s="21"/>
      <c r="EDC25" s="21"/>
      <c r="EDD25" s="21"/>
      <c r="EDE25" s="21"/>
      <c r="EDF25" s="21"/>
      <c r="EDG25" s="21"/>
      <c r="EDH25" s="21"/>
      <c r="EDI25" s="21"/>
      <c r="EDJ25" s="21"/>
      <c r="EDK25" s="21"/>
      <c r="EDL25" s="21"/>
      <c r="EDM25" s="21"/>
      <c r="EDN25" s="21"/>
      <c r="EDO25" s="21"/>
      <c r="EDP25" s="21"/>
      <c r="EDQ25" s="21"/>
      <c r="EDR25" s="21"/>
      <c r="EDS25" s="21"/>
      <c r="EDT25" s="21"/>
      <c r="EDU25" s="21"/>
      <c r="EDV25" s="21"/>
      <c r="EDW25" s="21"/>
      <c r="EDX25" s="21"/>
      <c r="EDY25" s="21"/>
      <c r="EDZ25" s="21"/>
      <c r="EEA25" s="21"/>
      <c r="EEB25" s="21"/>
      <c r="EEC25" s="21"/>
      <c r="EED25" s="21"/>
      <c r="EEE25" s="21"/>
      <c r="EEF25" s="21"/>
      <c r="EEG25" s="21"/>
      <c r="EEH25" s="21"/>
      <c r="EEI25" s="21"/>
      <c r="EEJ25" s="21"/>
      <c r="EEK25" s="21"/>
      <c r="EEL25" s="21"/>
      <c r="EEM25" s="21"/>
      <c r="EEN25" s="21"/>
      <c r="EEO25" s="21"/>
      <c r="EEP25" s="21"/>
      <c r="EEQ25" s="21"/>
      <c r="EER25" s="21"/>
      <c r="EES25" s="21"/>
      <c r="EET25" s="21"/>
      <c r="EEU25" s="21"/>
      <c r="EEV25" s="21"/>
      <c r="EEW25" s="21"/>
      <c r="EEX25" s="21"/>
      <c r="EEY25" s="21"/>
      <c r="EEZ25" s="21"/>
      <c r="EFA25" s="21"/>
      <c r="EFB25" s="21"/>
      <c r="EFC25" s="21"/>
      <c r="EFD25" s="21"/>
      <c r="EFE25" s="21"/>
      <c r="EFF25" s="21"/>
      <c r="EFG25" s="21"/>
      <c r="EFH25" s="21"/>
      <c r="EFI25" s="21"/>
      <c r="EFJ25" s="21"/>
      <c r="EFK25" s="21"/>
      <c r="EFL25" s="21"/>
      <c r="EFM25" s="21"/>
      <c r="EFN25" s="21"/>
      <c r="EFO25" s="21"/>
      <c r="EFP25" s="21"/>
      <c r="EFQ25" s="21"/>
      <c r="EFR25" s="21"/>
      <c r="EFS25" s="21"/>
      <c r="EFT25" s="21"/>
      <c r="EFU25" s="21"/>
      <c r="EFV25" s="21"/>
      <c r="EFW25" s="21"/>
      <c r="EFX25" s="21"/>
      <c r="EFY25" s="21"/>
      <c r="EFZ25" s="21"/>
      <c r="EGA25" s="21"/>
      <c r="EGB25" s="21"/>
      <c r="EGC25" s="21"/>
      <c r="EGD25" s="21"/>
      <c r="EGE25" s="21"/>
      <c r="EGF25" s="21"/>
      <c r="EGG25" s="21"/>
      <c r="EGH25" s="21"/>
      <c r="EGI25" s="21"/>
      <c r="EGJ25" s="21"/>
      <c r="EGK25" s="21"/>
      <c r="EGL25" s="21"/>
      <c r="EGM25" s="21"/>
      <c r="EGN25" s="21"/>
      <c r="EGO25" s="21"/>
      <c r="EGP25" s="21"/>
      <c r="EGQ25" s="21"/>
      <c r="EGR25" s="21"/>
      <c r="EGS25" s="21"/>
      <c r="EGT25" s="21"/>
      <c r="EGU25" s="21"/>
      <c r="EGV25" s="21"/>
      <c r="EGW25" s="21"/>
      <c r="EGX25" s="21"/>
      <c r="EGY25" s="21"/>
      <c r="EGZ25" s="21"/>
      <c r="EHA25" s="21"/>
      <c r="EHB25" s="21"/>
      <c r="EHC25" s="21"/>
      <c r="EHD25" s="21"/>
      <c r="EHE25" s="21"/>
      <c r="EHF25" s="21"/>
      <c r="EHG25" s="21"/>
      <c r="EHH25" s="21"/>
      <c r="EHI25" s="21"/>
      <c r="EHJ25" s="21"/>
      <c r="EHK25" s="21"/>
      <c r="EHL25" s="21"/>
      <c r="EHM25" s="21"/>
      <c r="EHN25" s="21"/>
      <c r="EHO25" s="21"/>
      <c r="EHP25" s="21"/>
      <c r="EHQ25" s="21"/>
      <c r="EHR25" s="21"/>
      <c r="EHS25" s="21"/>
      <c r="EHT25" s="21"/>
      <c r="EHU25" s="21"/>
      <c r="EHV25" s="21"/>
      <c r="EHW25" s="21"/>
      <c r="EHX25" s="21"/>
      <c r="EHY25" s="21"/>
      <c r="EHZ25" s="21"/>
      <c r="EIA25" s="21"/>
      <c r="EIB25" s="21"/>
      <c r="EIC25" s="21"/>
      <c r="EID25" s="21"/>
      <c r="EIE25" s="21"/>
      <c r="EIF25" s="21"/>
      <c r="EIG25" s="21"/>
      <c r="EIH25" s="21"/>
      <c r="EII25" s="21"/>
      <c r="EIJ25" s="21"/>
      <c r="EIK25" s="21"/>
      <c r="EIL25" s="21"/>
      <c r="EIM25" s="21"/>
      <c r="EIN25" s="21"/>
      <c r="EIO25" s="21"/>
      <c r="EIP25" s="21"/>
      <c r="EIQ25" s="21"/>
      <c r="EIR25" s="21"/>
      <c r="EIS25" s="21"/>
      <c r="EIT25" s="21"/>
      <c r="EIU25" s="21"/>
      <c r="EIV25" s="21"/>
      <c r="EIW25" s="21"/>
      <c r="EIX25" s="21"/>
      <c r="EIY25" s="21"/>
      <c r="EIZ25" s="21"/>
      <c r="EJA25" s="21"/>
      <c r="EJB25" s="21"/>
      <c r="EJC25" s="21"/>
      <c r="EJD25" s="21"/>
      <c r="EJE25" s="21"/>
      <c r="EJF25" s="21"/>
      <c r="EJG25" s="21"/>
      <c r="EJH25" s="21"/>
      <c r="EJI25" s="21"/>
      <c r="EJJ25" s="21"/>
      <c r="EJK25" s="21"/>
      <c r="EJL25" s="21"/>
      <c r="EJM25" s="21"/>
      <c r="EJN25" s="21"/>
      <c r="EJO25" s="21"/>
      <c r="EJP25" s="21"/>
      <c r="EJQ25" s="21"/>
      <c r="EJR25" s="21"/>
      <c r="EJS25" s="21"/>
      <c r="EJT25" s="21"/>
      <c r="EJU25" s="21"/>
      <c r="EJV25" s="21"/>
      <c r="EJW25" s="21"/>
      <c r="EJX25" s="21"/>
      <c r="EJY25" s="21"/>
      <c r="EJZ25" s="21"/>
      <c r="EKA25" s="21"/>
      <c r="EKB25" s="21"/>
      <c r="EKC25" s="21"/>
      <c r="EKD25" s="21"/>
      <c r="EKE25" s="21"/>
      <c r="EKF25" s="21"/>
      <c r="EKG25" s="21"/>
      <c r="EKH25" s="21"/>
      <c r="EKI25" s="21"/>
      <c r="EKJ25" s="21"/>
      <c r="EKK25" s="21"/>
      <c r="EKL25" s="21"/>
      <c r="EKM25" s="21"/>
      <c r="EKN25" s="21"/>
      <c r="EKO25" s="21"/>
      <c r="EKP25" s="21"/>
      <c r="EKQ25" s="21"/>
      <c r="EKR25" s="21"/>
      <c r="EKS25" s="21"/>
      <c r="EKT25" s="21"/>
      <c r="EKU25" s="21"/>
      <c r="EKV25" s="21"/>
      <c r="EKW25" s="21"/>
      <c r="EKX25" s="21"/>
      <c r="EKY25" s="21"/>
      <c r="EKZ25" s="21"/>
      <c r="ELA25" s="21"/>
      <c r="ELB25" s="21"/>
      <c r="ELC25" s="21"/>
      <c r="ELD25" s="21"/>
      <c r="ELE25" s="21"/>
      <c r="ELF25" s="21"/>
      <c r="ELG25" s="21"/>
      <c r="ELH25" s="21"/>
      <c r="ELI25" s="21"/>
      <c r="ELJ25" s="21"/>
      <c r="ELK25" s="21"/>
      <c r="ELL25" s="21"/>
      <c r="ELM25" s="21"/>
      <c r="ELN25" s="21"/>
      <c r="ELO25" s="21"/>
      <c r="ELP25" s="21"/>
      <c r="ELQ25" s="21"/>
      <c r="ELR25" s="21"/>
      <c r="ELS25" s="21"/>
      <c r="ELT25" s="21"/>
      <c r="ELU25" s="21"/>
      <c r="ELV25" s="21"/>
      <c r="ELW25" s="21"/>
      <c r="ELX25" s="21"/>
      <c r="ELY25" s="21"/>
      <c r="ELZ25" s="21"/>
      <c r="EMA25" s="21"/>
      <c r="EMB25" s="21"/>
      <c r="EMC25" s="21"/>
      <c r="EMD25" s="21"/>
      <c r="EME25" s="21"/>
      <c r="EMF25" s="21"/>
      <c r="EMG25" s="21"/>
      <c r="EMH25" s="21"/>
      <c r="EMI25" s="21"/>
      <c r="EMJ25" s="21"/>
      <c r="EMK25" s="21"/>
      <c r="EML25" s="21"/>
      <c r="EMM25" s="21"/>
      <c r="EMN25" s="21"/>
      <c r="EMO25" s="21"/>
      <c r="EMP25" s="21"/>
      <c r="EMQ25" s="21"/>
      <c r="EMR25" s="21"/>
      <c r="EMS25" s="21"/>
      <c r="EMT25" s="21"/>
      <c r="EMU25" s="21"/>
      <c r="EMV25" s="21"/>
      <c r="EMW25" s="21"/>
      <c r="EMX25" s="21"/>
      <c r="EMY25" s="21"/>
      <c r="EMZ25" s="21"/>
      <c r="ENA25" s="21"/>
      <c r="ENB25" s="21"/>
      <c r="ENC25" s="21"/>
      <c r="END25" s="21"/>
      <c r="ENE25" s="21"/>
      <c r="ENF25" s="21"/>
      <c r="ENG25" s="21"/>
      <c r="ENH25" s="21"/>
      <c r="ENI25" s="21"/>
      <c r="ENJ25" s="21"/>
      <c r="ENK25" s="21"/>
      <c r="ENL25" s="21"/>
      <c r="ENM25" s="21"/>
      <c r="ENN25" s="21"/>
      <c r="ENO25" s="21"/>
      <c r="ENP25" s="21"/>
      <c r="ENQ25" s="21"/>
      <c r="ENR25" s="21"/>
      <c r="ENS25" s="21"/>
      <c r="ENT25" s="21"/>
      <c r="ENU25" s="21"/>
      <c r="ENV25" s="21"/>
      <c r="ENW25" s="21"/>
      <c r="ENX25" s="21"/>
      <c r="ENY25" s="21"/>
      <c r="ENZ25" s="21"/>
      <c r="EOA25" s="21"/>
      <c r="EOB25" s="21"/>
      <c r="EOC25" s="21"/>
      <c r="EOD25" s="21"/>
      <c r="EOE25" s="21"/>
      <c r="EOF25" s="21"/>
      <c r="EOG25" s="21"/>
      <c r="EOH25" s="21"/>
      <c r="EOI25" s="21"/>
      <c r="EOJ25" s="21"/>
      <c r="EOK25" s="21"/>
      <c r="EOL25" s="21"/>
      <c r="EOM25" s="21"/>
      <c r="EON25" s="21"/>
      <c r="EOO25" s="21"/>
      <c r="EOP25" s="21"/>
      <c r="EOQ25" s="21"/>
      <c r="EOR25" s="21"/>
      <c r="EOS25" s="21"/>
      <c r="EOT25" s="21"/>
      <c r="EOU25" s="21"/>
      <c r="EOV25" s="21"/>
      <c r="EOW25" s="21"/>
      <c r="EOX25" s="21"/>
      <c r="EOY25" s="21"/>
      <c r="EOZ25" s="21"/>
      <c r="EPA25" s="21"/>
      <c r="EPB25" s="21"/>
      <c r="EPC25" s="21"/>
      <c r="EPD25" s="21"/>
      <c r="EPE25" s="21"/>
      <c r="EPF25" s="21"/>
      <c r="EPG25" s="21"/>
      <c r="EPH25" s="21"/>
      <c r="EPI25" s="21"/>
      <c r="EPJ25" s="21"/>
      <c r="EPK25" s="21"/>
      <c r="EPL25" s="21"/>
      <c r="EPM25" s="21"/>
      <c r="EPN25" s="21"/>
      <c r="EPO25" s="21"/>
      <c r="EPP25" s="21"/>
      <c r="EPQ25" s="21"/>
      <c r="EPR25" s="21"/>
      <c r="EPS25" s="21"/>
      <c r="EPT25" s="21"/>
      <c r="EPU25" s="21"/>
      <c r="EPV25" s="21"/>
      <c r="EPW25" s="21"/>
      <c r="EPX25" s="21"/>
      <c r="EPY25" s="21"/>
      <c r="EPZ25" s="21"/>
      <c r="EQA25" s="21"/>
      <c r="EQB25" s="21"/>
      <c r="EQC25" s="21"/>
      <c r="EQD25" s="21"/>
      <c r="EQE25" s="21"/>
      <c r="EQF25" s="21"/>
      <c r="EQG25" s="21"/>
      <c r="EQH25" s="21"/>
      <c r="EQI25" s="21"/>
      <c r="EQJ25" s="21"/>
      <c r="EQK25" s="21"/>
      <c r="EQL25" s="21"/>
      <c r="EQM25" s="21"/>
      <c r="EQN25" s="21"/>
      <c r="EQO25" s="21"/>
      <c r="EQP25" s="21"/>
      <c r="EQQ25" s="21"/>
      <c r="EQR25" s="21"/>
      <c r="EQS25" s="21"/>
      <c r="EQT25" s="21"/>
      <c r="EQU25" s="21"/>
      <c r="EQV25" s="21"/>
      <c r="EQW25" s="21"/>
      <c r="EQX25" s="21"/>
      <c r="EQY25" s="21"/>
      <c r="EQZ25" s="21"/>
      <c r="ERA25" s="21"/>
      <c r="ERB25" s="21"/>
      <c r="ERC25" s="21"/>
      <c r="ERD25" s="21"/>
      <c r="ERE25" s="21"/>
      <c r="ERF25" s="21"/>
      <c r="ERG25" s="21"/>
      <c r="ERH25" s="21"/>
      <c r="ERI25" s="21"/>
      <c r="ERJ25" s="21"/>
      <c r="ERK25" s="21"/>
      <c r="ERL25" s="21"/>
      <c r="ERM25" s="21"/>
      <c r="ERN25" s="21"/>
      <c r="ERO25" s="21"/>
      <c r="ERP25" s="21"/>
      <c r="ERQ25" s="21"/>
      <c r="ERR25" s="21"/>
      <c r="ERS25" s="21"/>
      <c r="ERT25" s="21"/>
      <c r="ERU25" s="21"/>
      <c r="ERV25" s="21"/>
      <c r="ERW25" s="21"/>
      <c r="ERX25" s="21"/>
      <c r="ERY25" s="21"/>
      <c r="ERZ25" s="21"/>
      <c r="ESA25" s="21"/>
      <c r="ESB25" s="21"/>
      <c r="ESC25" s="21"/>
      <c r="ESD25" s="21"/>
      <c r="ESE25" s="21"/>
      <c r="ESF25" s="21"/>
      <c r="ESG25" s="21"/>
      <c r="ESH25" s="21"/>
      <c r="ESI25" s="21"/>
      <c r="ESJ25" s="21"/>
      <c r="ESK25" s="21"/>
      <c r="ESL25" s="21"/>
      <c r="ESM25" s="21"/>
      <c r="ESN25" s="21"/>
      <c r="ESO25" s="21"/>
      <c r="ESP25" s="21"/>
      <c r="ESQ25" s="21"/>
      <c r="ESR25" s="21"/>
      <c r="ESS25" s="21"/>
      <c r="EST25" s="21"/>
      <c r="ESU25" s="21"/>
      <c r="ESV25" s="21"/>
      <c r="ESW25" s="21"/>
      <c r="ESX25" s="21"/>
      <c r="ESY25" s="21"/>
      <c r="ESZ25" s="21"/>
      <c r="ETA25" s="21"/>
      <c r="ETB25" s="21"/>
      <c r="ETC25" s="21"/>
      <c r="ETD25" s="21"/>
      <c r="ETE25" s="21"/>
      <c r="ETF25" s="21"/>
      <c r="ETG25" s="21"/>
      <c r="ETH25" s="21"/>
      <c r="ETI25" s="21"/>
      <c r="ETJ25" s="21"/>
      <c r="ETK25" s="21"/>
      <c r="ETL25" s="21"/>
      <c r="ETM25" s="21"/>
      <c r="ETN25" s="21"/>
      <c r="ETO25" s="21"/>
      <c r="ETP25" s="21"/>
      <c r="ETQ25" s="21"/>
      <c r="ETR25" s="21"/>
      <c r="ETS25" s="21"/>
      <c r="ETT25" s="21"/>
      <c r="ETU25" s="21"/>
      <c r="ETV25" s="21"/>
      <c r="ETW25" s="21"/>
      <c r="ETX25" s="21"/>
      <c r="ETY25" s="21"/>
      <c r="ETZ25" s="21"/>
      <c r="EUA25" s="21"/>
      <c r="EUB25" s="21"/>
      <c r="EUC25" s="21"/>
      <c r="EUD25" s="21"/>
      <c r="EUE25" s="21"/>
      <c r="EUF25" s="21"/>
      <c r="EUG25" s="21"/>
      <c r="EUH25" s="21"/>
      <c r="EUI25" s="21"/>
      <c r="EUJ25" s="21"/>
      <c r="EUK25" s="21"/>
      <c r="EUL25" s="21"/>
      <c r="EUM25" s="21"/>
      <c r="EUN25" s="21"/>
      <c r="EUO25" s="21"/>
      <c r="EUP25" s="21"/>
      <c r="EUQ25" s="21"/>
      <c r="EUR25" s="21"/>
      <c r="EUS25" s="21"/>
      <c r="EUT25" s="21"/>
      <c r="EUU25" s="21"/>
      <c r="EUV25" s="21"/>
      <c r="EUW25" s="21"/>
      <c r="EUX25" s="21"/>
      <c r="EUY25" s="21"/>
      <c r="EUZ25" s="21"/>
      <c r="EVA25" s="21"/>
      <c r="EVB25" s="21"/>
      <c r="EVC25" s="21"/>
      <c r="EVD25" s="21"/>
      <c r="EVE25" s="21"/>
      <c r="EVF25" s="21"/>
      <c r="EVG25" s="21"/>
      <c r="EVH25" s="21"/>
      <c r="EVI25" s="21"/>
      <c r="EVJ25" s="21"/>
      <c r="EVK25" s="21"/>
      <c r="EVL25" s="21"/>
      <c r="EVM25" s="21"/>
      <c r="EVN25" s="21"/>
      <c r="EVO25" s="21"/>
      <c r="EVP25" s="21"/>
      <c r="EVQ25" s="21"/>
      <c r="EVR25" s="21"/>
      <c r="EVS25" s="21"/>
      <c r="EVT25" s="21"/>
      <c r="EVU25" s="21"/>
      <c r="EVV25" s="21"/>
      <c r="EVW25" s="21"/>
      <c r="EVX25" s="21"/>
      <c r="EVY25" s="21"/>
      <c r="EVZ25" s="21"/>
      <c r="EWA25" s="21"/>
      <c r="EWB25" s="21"/>
      <c r="EWC25" s="21"/>
      <c r="EWD25" s="21"/>
      <c r="EWE25" s="21"/>
      <c r="EWF25" s="21"/>
      <c r="EWG25" s="21"/>
      <c r="EWH25" s="21"/>
      <c r="EWI25" s="21"/>
      <c r="EWJ25" s="21"/>
      <c r="EWK25" s="21"/>
      <c r="EWL25" s="21"/>
      <c r="EWM25" s="21"/>
      <c r="EWN25" s="21"/>
      <c r="EWO25" s="21"/>
      <c r="EWP25" s="21"/>
      <c r="EWQ25" s="21"/>
      <c r="EWR25" s="21"/>
      <c r="EWS25" s="21"/>
      <c r="EWT25" s="21"/>
      <c r="EWU25" s="21"/>
      <c r="EWV25" s="21"/>
      <c r="EWW25" s="21"/>
      <c r="EWX25" s="21"/>
      <c r="EWY25" s="21"/>
      <c r="EWZ25" s="21"/>
      <c r="EXA25" s="21"/>
      <c r="EXB25" s="21"/>
      <c r="EXC25" s="21"/>
      <c r="EXD25" s="21"/>
      <c r="EXE25" s="21"/>
      <c r="EXF25" s="21"/>
      <c r="EXG25" s="21"/>
      <c r="EXH25" s="21"/>
      <c r="EXI25" s="21"/>
      <c r="EXJ25" s="21"/>
      <c r="EXK25" s="21"/>
      <c r="EXL25" s="21"/>
      <c r="EXM25" s="21"/>
      <c r="EXN25" s="21"/>
      <c r="EXO25" s="21"/>
      <c r="EXP25" s="21"/>
      <c r="EXQ25" s="21"/>
      <c r="EXR25" s="21"/>
      <c r="EXS25" s="21"/>
      <c r="EXT25" s="21"/>
      <c r="EXU25" s="21"/>
      <c r="EXV25" s="21"/>
      <c r="EXW25" s="21"/>
      <c r="EXX25" s="21"/>
      <c r="EXY25" s="21"/>
      <c r="EXZ25" s="21"/>
      <c r="EYA25" s="21"/>
      <c r="EYB25" s="21"/>
      <c r="EYC25" s="21"/>
      <c r="EYD25" s="21"/>
      <c r="EYE25" s="21"/>
      <c r="EYF25" s="21"/>
      <c r="EYG25" s="21"/>
      <c r="EYH25" s="21"/>
      <c r="EYI25" s="21"/>
      <c r="EYJ25" s="21"/>
      <c r="EYK25" s="21"/>
      <c r="EYL25" s="21"/>
      <c r="EYM25" s="21"/>
      <c r="EYN25" s="21"/>
      <c r="EYO25" s="21"/>
      <c r="EYP25" s="21"/>
      <c r="EYQ25" s="21"/>
      <c r="EYR25" s="21"/>
      <c r="EYS25" s="21"/>
      <c r="EYT25" s="21"/>
      <c r="EYU25" s="21"/>
      <c r="EYV25" s="21"/>
      <c r="EYW25" s="21"/>
      <c r="EYX25" s="21"/>
      <c r="EYY25" s="21"/>
      <c r="EYZ25" s="21"/>
      <c r="EZA25" s="21"/>
      <c r="EZB25" s="21"/>
      <c r="EZC25" s="21"/>
      <c r="EZD25" s="21"/>
      <c r="EZE25" s="21"/>
      <c r="EZF25" s="21"/>
      <c r="EZG25" s="21"/>
      <c r="EZH25" s="21"/>
      <c r="EZI25" s="21"/>
      <c r="EZJ25" s="21"/>
      <c r="EZK25" s="21"/>
      <c r="EZL25" s="21"/>
      <c r="EZM25" s="21"/>
      <c r="EZN25" s="21"/>
      <c r="EZO25" s="21"/>
      <c r="EZP25" s="21"/>
      <c r="EZQ25" s="21"/>
      <c r="EZR25" s="21"/>
      <c r="EZS25" s="21"/>
      <c r="EZT25" s="21"/>
      <c r="EZU25" s="21"/>
      <c r="EZV25" s="21"/>
      <c r="EZW25" s="21"/>
      <c r="EZX25" s="21"/>
      <c r="EZY25" s="21"/>
      <c r="EZZ25" s="21"/>
      <c r="FAA25" s="21"/>
      <c r="FAB25" s="21"/>
      <c r="FAC25" s="21"/>
      <c r="FAD25" s="21"/>
      <c r="FAE25" s="21"/>
      <c r="FAF25" s="21"/>
      <c r="FAG25" s="21"/>
      <c r="FAH25" s="21"/>
      <c r="FAI25" s="21"/>
      <c r="FAJ25" s="21"/>
      <c r="FAK25" s="21"/>
      <c r="FAL25" s="21"/>
      <c r="FAM25" s="21"/>
      <c r="FAN25" s="21"/>
      <c r="FAO25" s="21"/>
      <c r="FAP25" s="21"/>
      <c r="FAQ25" s="21"/>
      <c r="FAR25" s="21"/>
      <c r="FAS25" s="21"/>
      <c r="FAT25" s="21"/>
      <c r="FAU25" s="21"/>
      <c r="FAV25" s="21"/>
      <c r="FAW25" s="21"/>
      <c r="FAX25" s="21"/>
      <c r="FAY25" s="21"/>
      <c r="FAZ25" s="21"/>
      <c r="FBA25" s="21"/>
      <c r="FBB25" s="21"/>
      <c r="FBC25" s="21"/>
      <c r="FBD25" s="21"/>
      <c r="FBE25" s="21"/>
      <c r="FBF25" s="21"/>
      <c r="FBG25" s="21"/>
      <c r="FBH25" s="21"/>
      <c r="FBI25" s="21"/>
      <c r="FBJ25" s="21"/>
      <c r="FBK25" s="21"/>
      <c r="FBL25" s="21"/>
      <c r="FBM25" s="21"/>
      <c r="FBN25" s="21"/>
      <c r="FBO25" s="21"/>
      <c r="FBP25" s="21"/>
      <c r="FBQ25" s="21"/>
      <c r="FBR25" s="21"/>
      <c r="FBS25" s="21"/>
      <c r="FBT25" s="21"/>
      <c r="FBU25" s="21"/>
      <c r="FBV25" s="21"/>
      <c r="FBW25" s="21"/>
      <c r="FBX25" s="21"/>
      <c r="FBY25" s="21"/>
      <c r="FBZ25" s="21"/>
      <c r="FCA25" s="21"/>
      <c r="FCB25" s="21"/>
      <c r="FCC25" s="21"/>
      <c r="FCD25" s="21"/>
      <c r="FCE25" s="21"/>
      <c r="FCF25" s="21"/>
      <c r="FCG25" s="21"/>
      <c r="FCH25" s="21"/>
      <c r="FCI25" s="21"/>
      <c r="FCJ25" s="21"/>
      <c r="FCK25" s="21"/>
      <c r="FCL25" s="21"/>
      <c r="FCM25" s="21"/>
      <c r="FCN25" s="21"/>
      <c r="FCO25" s="21"/>
      <c r="FCP25" s="21"/>
      <c r="FCQ25" s="21"/>
      <c r="FCR25" s="21"/>
      <c r="FCS25" s="21"/>
      <c r="FCT25" s="21"/>
      <c r="FCU25" s="21"/>
      <c r="FCV25" s="21"/>
      <c r="FCW25" s="21"/>
      <c r="FCX25" s="21"/>
      <c r="FCY25" s="21"/>
      <c r="FCZ25" s="21"/>
      <c r="FDA25" s="21"/>
      <c r="FDB25" s="21"/>
      <c r="FDC25" s="21"/>
      <c r="FDD25" s="21"/>
      <c r="FDE25" s="21"/>
      <c r="FDF25" s="21"/>
      <c r="FDG25" s="21"/>
      <c r="FDH25" s="21"/>
      <c r="FDI25" s="21"/>
      <c r="FDJ25" s="21"/>
      <c r="FDK25" s="21"/>
      <c r="FDL25" s="21"/>
      <c r="FDM25" s="21"/>
      <c r="FDN25" s="21"/>
      <c r="FDO25" s="21"/>
      <c r="FDP25" s="21"/>
      <c r="FDQ25" s="21"/>
      <c r="FDR25" s="21"/>
      <c r="FDS25" s="21"/>
      <c r="FDT25" s="21"/>
      <c r="FDU25" s="21"/>
      <c r="FDV25" s="21"/>
      <c r="FDW25" s="21"/>
      <c r="FDX25" s="21"/>
      <c r="FDY25" s="21"/>
      <c r="FDZ25" s="21"/>
      <c r="FEA25" s="21"/>
      <c r="FEB25" s="21"/>
      <c r="FEC25" s="21"/>
      <c r="FED25" s="21"/>
      <c r="FEE25" s="21"/>
      <c r="FEF25" s="21"/>
      <c r="FEG25" s="21"/>
      <c r="FEH25" s="21"/>
      <c r="FEI25" s="21"/>
      <c r="FEJ25" s="21"/>
      <c r="FEK25" s="21"/>
      <c r="FEL25" s="21"/>
      <c r="FEM25" s="21"/>
      <c r="FEN25" s="21"/>
      <c r="FEO25" s="21"/>
      <c r="FEP25" s="21"/>
      <c r="FEQ25" s="21"/>
      <c r="FER25" s="21"/>
      <c r="FES25" s="21"/>
      <c r="FET25" s="21"/>
      <c r="FEU25" s="21"/>
      <c r="FEV25" s="21"/>
      <c r="FEW25" s="21"/>
      <c r="FEX25" s="21"/>
      <c r="FEY25" s="21"/>
      <c r="FEZ25" s="21"/>
      <c r="FFA25" s="21"/>
      <c r="FFB25" s="21"/>
      <c r="FFC25" s="21"/>
      <c r="FFD25" s="21"/>
      <c r="FFE25" s="21"/>
      <c r="FFF25" s="21"/>
      <c r="FFG25" s="21"/>
      <c r="FFH25" s="21"/>
      <c r="FFI25" s="21"/>
      <c r="FFJ25" s="21"/>
      <c r="FFK25" s="21"/>
      <c r="FFL25" s="21"/>
      <c r="FFM25" s="21"/>
      <c r="FFN25" s="21"/>
      <c r="FFO25" s="21"/>
      <c r="FFP25" s="21"/>
      <c r="FFQ25" s="21"/>
      <c r="FFR25" s="21"/>
      <c r="FFS25" s="21"/>
      <c r="FFT25" s="21"/>
      <c r="FFU25" s="21"/>
      <c r="FFV25" s="21"/>
      <c r="FFW25" s="21"/>
      <c r="FFX25" s="21"/>
      <c r="FFY25" s="21"/>
      <c r="FFZ25" s="21"/>
      <c r="FGA25" s="21"/>
      <c r="FGB25" s="21"/>
      <c r="FGC25" s="21"/>
      <c r="FGD25" s="21"/>
      <c r="FGE25" s="21"/>
      <c r="FGF25" s="21"/>
      <c r="FGG25" s="21"/>
      <c r="FGH25" s="21"/>
      <c r="FGI25" s="21"/>
      <c r="FGJ25" s="21"/>
      <c r="FGK25" s="21"/>
      <c r="FGL25" s="21"/>
      <c r="FGM25" s="21"/>
      <c r="FGN25" s="21"/>
      <c r="FGO25" s="21"/>
      <c r="FGP25" s="21"/>
      <c r="FGQ25" s="21"/>
      <c r="FGR25" s="21"/>
      <c r="FGS25" s="21"/>
      <c r="FGT25" s="21"/>
      <c r="FGU25" s="21"/>
      <c r="FGV25" s="21"/>
      <c r="FGW25" s="21"/>
      <c r="FGX25" s="21"/>
      <c r="FGY25" s="21"/>
      <c r="FGZ25" s="21"/>
      <c r="FHA25" s="21"/>
      <c r="FHB25" s="21"/>
      <c r="FHC25" s="21"/>
      <c r="FHD25" s="21"/>
      <c r="FHE25" s="21"/>
      <c r="FHF25" s="21"/>
      <c r="FHG25" s="21"/>
      <c r="FHH25" s="21"/>
      <c r="FHI25" s="21"/>
      <c r="FHJ25" s="21"/>
      <c r="FHK25" s="21"/>
      <c r="FHL25" s="21"/>
      <c r="FHM25" s="21"/>
      <c r="FHN25" s="21"/>
      <c r="FHO25" s="21"/>
      <c r="FHP25" s="21"/>
      <c r="FHQ25" s="21"/>
      <c r="FHR25" s="21"/>
      <c r="FHS25" s="21"/>
      <c r="FHT25" s="21"/>
      <c r="FHU25" s="21"/>
      <c r="FHV25" s="21"/>
      <c r="FHW25" s="21"/>
      <c r="FHX25" s="21"/>
      <c r="FHY25" s="21"/>
      <c r="FHZ25" s="21"/>
      <c r="FIA25" s="21"/>
      <c r="FIB25" s="21"/>
      <c r="FIC25" s="21"/>
      <c r="FID25" s="21"/>
      <c r="FIE25" s="21"/>
      <c r="FIF25" s="21"/>
      <c r="FIG25" s="21"/>
      <c r="FIH25" s="21"/>
      <c r="FII25" s="21"/>
      <c r="FIJ25" s="21"/>
      <c r="FIK25" s="21"/>
      <c r="FIL25" s="21"/>
      <c r="FIM25" s="21"/>
      <c r="FIN25" s="21"/>
      <c r="FIO25" s="21"/>
      <c r="FIP25" s="21"/>
      <c r="FIQ25" s="21"/>
      <c r="FIR25" s="21"/>
      <c r="FIS25" s="21"/>
      <c r="FIT25" s="21"/>
      <c r="FIU25" s="21"/>
      <c r="FIV25" s="21"/>
      <c r="FIW25" s="21"/>
      <c r="FIX25" s="21"/>
      <c r="FIY25" s="21"/>
      <c r="FIZ25" s="21"/>
      <c r="FJA25" s="21"/>
      <c r="FJB25" s="21"/>
      <c r="FJC25" s="21"/>
      <c r="FJD25" s="21"/>
      <c r="FJE25" s="21"/>
      <c r="FJF25" s="21"/>
      <c r="FJG25" s="21"/>
      <c r="FJH25" s="21"/>
      <c r="FJI25" s="21"/>
      <c r="FJJ25" s="21"/>
      <c r="FJK25" s="21"/>
      <c r="FJL25" s="21"/>
      <c r="FJM25" s="21"/>
      <c r="FJN25" s="21"/>
      <c r="FJO25" s="21"/>
      <c r="FJP25" s="21"/>
      <c r="FJQ25" s="21"/>
      <c r="FJR25" s="21"/>
      <c r="FJS25" s="21"/>
      <c r="FJT25" s="21"/>
      <c r="FJU25" s="21"/>
      <c r="FJV25" s="21"/>
      <c r="FJW25" s="21"/>
      <c r="FJX25" s="21"/>
      <c r="FJY25" s="21"/>
      <c r="FJZ25" s="21"/>
      <c r="FKA25" s="21"/>
      <c r="FKB25" s="21"/>
      <c r="FKC25" s="21"/>
      <c r="FKD25" s="21"/>
      <c r="FKE25" s="21"/>
      <c r="FKF25" s="21"/>
      <c r="FKG25" s="21"/>
      <c r="FKH25" s="21"/>
      <c r="FKI25" s="21"/>
      <c r="FKJ25" s="21"/>
      <c r="FKK25" s="21"/>
      <c r="FKL25" s="21"/>
      <c r="FKM25" s="21"/>
      <c r="FKN25" s="21"/>
      <c r="FKO25" s="21"/>
      <c r="FKP25" s="21"/>
      <c r="FKQ25" s="21"/>
      <c r="FKR25" s="21"/>
      <c r="FKS25" s="21"/>
      <c r="FKT25" s="21"/>
      <c r="FKU25" s="21"/>
      <c r="FKV25" s="21"/>
      <c r="FKW25" s="21"/>
      <c r="FKX25" s="21"/>
      <c r="FKY25" s="21"/>
      <c r="FKZ25" s="21"/>
      <c r="FLA25" s="21"/>
      <c r="FLB25" s="21"/>
      <c r="FLC25" s="21"/>
      <c r="FLD25" s="21"/>
      <c r="FLE25" s="21"/>
      <c r="FLF25" s="21"/>
      <c r="FLG25" s="21"/>
      <c r="FLH25" s="21"/>
      <c r="FLI25" s="21"/>
      <c r="FLJ25" s="21"/>
      <c r="FLK25" s="21"/>
      <c r="FLL25" s="21"/>
      <c r="FLM25" s="21"/>
      <c r="FLN25" s="21"/>
      <c r="FLO25" s="21"/>
      <c r="FLP25" s="21"/>
      <c r="FLQ25" s="21"/>
      <c r="FLR25" s="21"/>
      <c r="FLS25" s="21"/>
      <c r="FLT25" s="21"/>
      <c r="FLU25" s="21"/>
      <c r="FLV25" s="21"/>
      <c r="FLW25" s="21"/>
      <c r="FLX25" s="21"/>
      <c r="FLY25" s="21"/>
      <c r="FLZ25" s="21"/>
      <c r="FMA25" s="21"/>
      <c r="FMB25" s="21"/>
      <c r="FMC25" s="21"/>
      <c r="FMD25" s="21"/>
      <c r="FME25" s="21"/>
      <c r="FMF25" s="21"/>
      <c r="FMG25" s="21"/>
      <c r="FMH25" s="21"/>
      <c r="FMI25" s="21"/>
      <c r="FMJ25" s="21"/>
      <c r="FMK25" s="21"/>
      <c r="FML25" s="21"/>
      <c r="FMM25" s="21"/>
      <c r="FMN25" s="21"/>
      <c r="FMO25" s="21"/>
      <c r="FMP25" s="21"/>
      <c r="FMQ25" s="21"/>
      <c r="FMR25" s="21"/>
      <c r="FMS25" s="21"/>
      <c r="FMT25" s="21"/>
      <c r="FMU25" s="21"/>
      <c r="FMV25" s="21"/>
      <c r="FMW25" s="21"/>
      <c r="FMX25" s="21"/>
      <c r="FMY25" s="21"/>
      <c r="FMZ25" s="21"/>
      <c r="FNA25" s="21"/>
      <c r="FNB25" s="21"/>
      <c r="FNC25" s="21"/>
      <c r="FND25" s="21"/>
      <c r="FNE25" s="21"/>
      <c r="FNF25" s="21"/>
      <c r="FNG25" s="21"/>
      <c r="FNH25" s="21"/>
      <c r="FNI25" s="21"/>
      <c r="FNJ25" s="21"/>
      <c r="FNK25" s="21"/>
      <c r="FNL25" s="21"/>
      <c r="FNM25" s="21"/>
      <c r="FNN25" s="21"/>
      <c r="FNO25" s="21"/>
      <c r="FNP25" s="21"/>
      <c r="FNQ25" s="21"/>
      <c r="FNR25" s="21"/>
      <c r="FNS25" s="21"/>
      <c r="FNT25" s="21"/>
      <c r="FNU25" s="21"/>
      <c r="FNV25" s="21"/>
      <c r="FNW25" s="21"/>
      <c r="FNX25" s="21"/>
      <c r="FNY25" s="21"/>
      <c r="FNZ25" s="21"/>
      <c r="FOA25" s="21"/>
      <c r="FOB25" s="21"/>
      <c r="FOC25" s="21"/>
      <c r="FOD25" s="21"/>
      <c r="FOE25" s="21"/>
      <c r="FOF25" s="21"/>
      <c r="FOG25" s="21"/>
      <c r="FOH25" s="21"/>
      <c r="FOI25" s="21"/>
      <c r="FOJ25" s="21"/>
      <c r="FOK25" s="21"/>
      <c r="FOL25" s="21"/>
      <c r="FOM25" s="21"/>
      <c r="FON25" s="21"/>
      <c r="FOO25" s="21"/>
      <c r="FOP25" s="21"/>
      <c r="FOQ25" s="21"/>
      <c r="FOR25" s="21"/>
      <c r="FOS25" s="21"/>
      <c r="FOT25" s="21"/>
      <c r="FOU25" s="21"/>
      <c r="FOV25" s="21"/>
      <c r="FOW25" s="21"/>
      <c r="FOX25" s="21"/>
      <c r="FOY25" s="21"/>
      <c r="FOZ25" s="21"/>
      <c r="FPA25" s="21"/>
      <c r="FPB25" s="21"/>
      <c r="FPC25" s="21"/>
      <c r="FPD25" s="21"/>
      <c r="FPE25" s="21"/>
      <c r="FPF25" s="21"/>
      <c r="FPG25" s="21"/>
      <c r="FPH25" s="21"/>
      <c r="FPI25" s="21"/>
      <c r="FPJ25" s="21"/>
      <c r="FPK25" s="21"/>
      <c r="FPL25" s="21"/>
      <c r="FPM25" s="21"/>
      <c r="FPN25" s="21"/>
      <c r="FPO25" s="21"/>
      <c r="FPP25" s="21"/>
      <c r="FPQ25" s="21"/>
      <c r="FPR25" s="21"/>
      <c r="FPS25" s="21"/>
      <c r="FPT25" s="21"/>
      <c r="FPU25" s="21"/>
      <c r="FPV25" s="21"/>
      <c r="FPW25" s="21"/>
      <c r="FPX25" s="21"/>
      <c r="FPY25" s="21"/>
      <c r="FPZ25" s="21"/>
      <c r="FQA25" s="21"/>
      <c r="FQB25" s="21"/>
      <c r="FQC25" s="21"/>
      <c r="FQD25" s="21"/>
      <c r="FQE25" s="21"/>
      <c r="FQF25" s="21"/>
      <c r="FQG25" s="21"/>
      <c r="FQH25" s="21"/>
      <c r="FQI25" s="21"/>
      <c r="FQJ25" s="21"/>
      <c r="FQK25" s="21"/>
      <c r="FQL25" s="21"/>
      <c r="FQM25" s="21"/>
      <c r="FQN25" s="21"/>
      <c r="FQO25" s="21"/>
      <c r="FQP25" s="21"/>
      <c r="FQQ25" s="21"/>
      <c r="FQR25" s="21"/>
      <c r="FQS25" s="21"/>
      <c r="FQT25" s="21"/>
      <c r="FQU25" s="21"/>
      <c r="FQV25" s="21"/>
      <c r="FQW25" s="21"/>
      <c r="FQX25" s="21"/>
      <c r="FQY25" s="21"/>
      <c r="FQZ25" s="21"/>
      <c r="FRA25" s="21"/>
      <c r="FRB25" s="21"/>
      <c r="FRC25" s="21"/>
      <c r="FRD25" s="21"/>
      <c r="FRE25" s="21"/>
      <c r="FRF25" s="21"/>
      <c r="FRG25" s="21"/>
      <c r="FRH25" s="21"/>
      <c r="FRI25" s="21"/>
      <c r="FRJ25" s="21"/>
      <c r="FRK25" s="21"/>
      <c r="FRL25" s="21"/>
      <c r="FRM25" s="21"/>
      <c r="FRN25" s="21"/>
      <c r="FRO25" s="21"/>
      <c r="FRP25" s="21"/>
      <c r="FRQ25" s="21"/>
      <c r="FRR25" s="21"/>
      <c r="FRS25" s="21"/>
      <c r="FRT25" s="21"/>
    </row>
    <row r="26" spans="1:4544" s="189" customFormat="1" ht="15" customHeight="1">
      <c r="A26" s="190"/>
      <c r="B26" s="190"/>
      <c r="C26" s="190"/>
      <c r="D26" s="190"/>
      <c r="E26" s="190"/>
      <c r="F26" s="190"/>
      <c r="G26" s="190"/>
      <c r="H26" s="191"/>
      <c r="I26" s="191"/>
      <c r="J26" s="226" t="s">
        <v>434</v>
      </c>
      <c r="K26" s="227" t="s">
        <v>519</v>
      </c>
      <c r="L26" s="228" t="s">
        <v>1</v>
      </c>
      <c r="M26" s="219">
        <f>$M$20*S26</f>
        <v>740.2989</v>
      </c>
      <c r="N26" s="219">
        <f>$N$20*S26</f>
        <v>499.56224999999995</v>
      </c>
      <c r="O26" s="194">
        <f t="shared" ref="O26" si="5">M26+N26</f>
        <v>1239.86115</v>
      </c>
      <c r="P26" s="21"/>
      <c r="Q26" s="65">
        <f>100/25</f>
        <v>4</v>
      </c>
      <c r="R26" s="65">
        <v>0.6</v>
      </c>
      <c r="S26" s="21">
        <f t="shared" si="4"/>
        <v>2.4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  <c r="AML26" s="21"/>
      <c r="AMM26" s="21"/>
      <c r="AMN26" s="21"/>
      <c r="AMO26" s="21"/>
      <c r="AMP26" s="21"/>
      <c r="AMQ26" s="21"/>
      <c r="AMR26" s="21"/>
      <c r="AMS26" s="21"/>
      <c r="AMT26" s="21"/>
      <c r="AMU26" s="21"/>
      <c r="AMV26" s="21"/>
      <c r="AMW26" s="21"/>
      <c r="AMX26" s="21"/>
      <c r="AMY26" s="21"/>
      <c r="AMZ26" s="21"/>
      <c r="ANA26" s="21"/>
      <c r="ANB26" s="21"/>
      <c r="ANC26" s="21"/>
      <c r="AND26" s="21"/>
      <c r="ANE26" s="21"/>
      <c r="ANF26" s="21"/>
      <c r="ANG26" s="21"/>
      <c r="ANH26" s="21"/>
      <c r="ANI26" s="21"/>
      <c r="ANJ26" s="21"/>
      <c r="ANK26" s="21"/>
      <c r="ANL26" s="21"/>
      <c r="ANM26" s="21"/>
      <c r="ANN26" s="21"/>
      <c r="ANO26" s="21"/>
      <c r="ANP26" s="21"/>
      <c r="ANQ26" s="21"/>
      <c r="ANR26" s="21"/>
      <c r="ANS26" s="21"/>
      <c r="ANT26" s="21"/>
      <c r="ANU26" s="21"/>
      <c r="ANV26" s="21"/>
      <c r="ANW26" s="21"/>
      <c r="ANX26" s="21"/>
      <c r="ANY26" s="21"/>
      <c r="ANZ26" s="21"/>
      <c r="AOA26" s="21"/>
      <c r="AOB26" s="21"/>
      <c r="AOC26" s="21"/>
      <c r="AOD26" s="21"/>
      <c r="AOE26" s="21"/>
      <c r="AOF26" s="21"/>
      <c r="AOG26" s="21"/>
      <c r="AOH26" s="21"/>
      <c r="AOI26" s="21"/>
      <c r="AOJ26" s="21"/>
      <c r="AOK26" s="21"/>
      <c r="AOL26" s="21"/>
      <c r="AOM26" s="21"/>
      <c r="AON26" s="21"/>
      <c r="AOO26" s="21"/>
      <c r="AOP26" s="21"/>
      <c r="AOQ26" s="21"/>
      <c r="AOR26" s="21"/>
      <c r="AOS26" s="21"/>
      <c r="AOT26" s="21"/>
      <c r="AOU26" s="21"/>
      <c r="AOV26" s="21"/>
      <c r="AOW26" s="21"/>
      <c r="AOX26" s="21"/>
      <c r="AOY26" s="21"/>
      <c r="AOZ26" s="21"/>
      <c r="APA26" s="21"/>
      <c r="APB26" s="21"/>
      <c r="APC26" s="21"/>
      <c r="APD26" s="21"/>
      <c r="APE26" s="21"/>
      <c r="APF26" s="21"/>
      <c r="APG26" s="21"/>
      <c r="APH26" s="21"/>
      <c r="API26" s="21"/>
      <c r="APJ26" s="21"/>
      <c r="APK26" s="21"/>
      <c r="APL26" s="21"/>
      <c r="APM26" s="21"/>
      <c r="APN26" s="21"/>
      <c r="APO26" s="21"/>
      <c r="APP26" s="21"/>
      <c r="APQ26" s="21"/>
      <c r="APR26" s="21"/>
      <c r="APS26" s="21"/>
      <c r="APT26" s="21"/>
      <c r="APU26" s="21"/>
      <c r="APV26" s="21"/>
      <c r="APW26" s="21"/>
      <c r="APX26" s="21"/>
      <c r="APY26" s="21"/>
      <c r="APZ26" s="21"/>
      <c r="AQA26" s="21"/>
      <c r="AQB26" s="21"/>
      <c r="AQC26" s="21"/>
      <c r="AQD26" s="21"/>
      <c r="AQE26" s="21"/>
      <c r="AQF26" s="21"/>
      <c r="AQG26" s="21"/>
      <c r="AQH26" s="21"/>
      <c r="AQI26" s="21"/>
      <c r="AQJ26" s="21"/>
      <c r="AQK26" s="21"/>
      <c r="AQL26" s="21"/>
      <c r="AQM26" s="21"/>
      <c r="AQN26" s="21"/>
      <c r="AQO26" s="21"/>
      <c r="AQP26" s="21"/>
      <c r="AQQ26" s="21"/>
      <c r="AQR26" s="21"/>
      <c r="AQS26" s="21"/>
      <c r="AQT26" s="21"/>
      <c r="AQU26" s="21"/>
      <c r="AQV26" s="21"/>
      <c r="AQW26" s="21"/>
      <c r="AQX26" s="21"/>
      <c r="AQY26" s="21"/>
      <c r="AQZ26" s="21"/>
      <c r="ARA26" s="21"/>
      <c r="ARB26" s="21"/>
      <c r="ARC26" s="21"/>
      <c r="ARD26" s="21"/>
      <c r="ARE26" s="21"/>
      <c r="ARF26" s="21"/>
      <c r="ARG26" s="21"/>
      <c r="ARH26" s="21"/>
      <c r="ARI26" s="21"/>
      <c r="ARJ26" s="21"/>
      <c r="ARK26" s="21"/>
      <c r="ARL26" s="21"/>
      <c r="ARM26" s="21"/>
      <c r="ARN26" s="21"/>
      <c r="ARO26" s="21"/>
      <c r="ARP26" s="21"/>
      <c r="ARQ26" s="21"/>
      <c r="ARR26" s="21"/>
      <c r="ARS26" s="21"/>
      <c r="ART26" s="21"/>
      <c r="ARU26" s="21"/>
      <c r="ARV26" s="21"/>
      <c r="ARW26" s="21"/>
      <c r="ARX26" s="21"/>
      <c r="ARY26" s="21"/>
      <c r="ARZ26" s="21"/>
      <c r="ASA26" s="21"/>
      <c r="ASB26" s="21"/>
      <c r="ASC26" s="21"/>
      <c r="ASD26" s="21"/>
      <c r="ASE26" s="21"/>
      <c r="ASF26" s="21"/>
      <c r="ASG26" s="21"/>
      <c r="ASH26" s="21"/>
      <c r="ASI26" s="21"/>
      <c r="ASJ26" s="21"/>
      <c r="ASK26" s="21"/>
      <c r="ASL26" s="21"/>
      <c r="ASM26" s="21"/>
      <c r="ASN26" s="21"/>
      <c r="ASO26" s="21"/>
      <c r="ASP26" s="21"/>
      <c r="ASQ26" s="21"/>
      <c r="ASR26" s="21"/>
      <c r="ASS26" s="21"/>
      <c r="AST26" s="21"/>
      <c r="ASU26" s="21"/>
      <c r="ASV26" s="21"/>
      <c r="ASW26" s="21"/>
      <c r="ASX26" s="21"/>
      <c r="ASY26" s="21"/>
      <c r="ASZ26" s="21"/>
      <c r="ATA26" s="21"/>
      <c r="ATB26" s="21"/>
      <c r="ATC26" s="21"/>
      <c r="ATD26" s="21"/>
      <c r="ATE26" s="21"/>
      <c r="ATF26" s="21"/>
      <c r="ATG26" s="21"/>
      <c r="ATH26" s="21"/>
      <c r="ATI26" s="21"/>
      <c r="ATJ26" s="21"/>
      <c r="ATK26" s="21"/>
      <c r="ATL26" s="21"/>
      <c r="ATM26" s="21"/>
      <c r="ATN26" s="21"/>
      <c r="ATO26" s="21"/>
      <c r="ATP26" s="21"/>
      <c r="ATQ26" s="21"/>
      <c r="ATR26" s="21"/>
      <c r="ATS26" s="21"/>
      <c r="ATT26" s="21"/>
      <c r="ATU26" s="21"/>
      <c r="ATV26" s="21"/>
      <c r="ATW26" s="21"/>
      <c r="ATX26" s="21"/>
      <c r="ATY26" s="21"/>
      <c r="ATZ26" s="21"/>
      <c r="AUA26" s="21"/>
      <c r="AUB26" s="21"/>
      <c r="AUC26" s="21"/>
      <c r="AUD26" s="21"/>
      <c r="AUE26" s="21"/>
      <c r="AUF26" s="21"/>
      <c r="AUG26" s="21"/>
      <c r="AUH26" s="21"/>
      <c r="AUI26" s="21"/>
      <c r="AUJ26" s="21"/>
      <c r="AUK26" s="21"/>
      <c r="AUL26" s="21"/>
      <c r="AUM26" s="21"/>
      <c r="AUN26" s="21"/>
      <c r="AUO26" s="21"/>
      <c r="AUP26" s="21"/>
      <c r="AUQ26" s="21"/>
      <c r="AUR26" s="21"/>
      <c r="AUS26" s="21"/>
      <c r="AUT26" s="21"/>
      <c r="AUU26" s="21"/>
      <c r="AUV26" s="21"/>
      <c r="AUW26" s="21"/>
      <c r="AUX26" s="21"/>
      <c r="AUY26" s="21"/>
      <c r="AUZ26" s="21"/>
      <c r="AVA26" s="21"/>
      <c r="AVB26" s="21"/>
      <c r="AVC26" s="21"/>
      <c r="AVD26" s="21"/>
      <c r="AVE26" s="21"/>
      <c r="AVF26" s="21"/>
      <c r="AVG26" s="21"/>
      <c r="AVH26" s="21"/>
      <c r="AVI26" s="21"/>
      <c r="AVJ26" s="21"/>
      <c r="AVK26" s="21"/>
      <c r="AVL26" s="21"/>
      <c r="AVM26" s="21"/>
      <c r="AVN26" s="21"/>
      <c r="AVO26" s="21"/>
      <c r="AVP26" s="21"/>
      <c r="AVQ26" s="21"/>
      <c r="AVR26" s="21"/>
      <c r="AVS26" s="21"/>
      <c r="AVT26" s="21"/>
      <c r="AVU26" s="21"/>
      <c r="AVV26" s="21"/>
      <c r="AVW26" s="21"/>
      <c r="AVX26" s="21"/>
      <c r="AVY26" s="21"/>
      <c r="AVZ26" s="21"/>
      <c r="AWA26" s="21"/>
      <c r="AWB26" s="21"/>
      <c r="AWC26" s="21"/>
      <c r="AWD26" s="21"/>
      <c r="AWE26" s="21"/>
      <c r="AWF26" s="21"/>
      <c r="AWG26" s="21"/>
      <c r="AWH26" s="21"/>
      <c r="AWI26" s="21"/>
      <c r="AWJ26" s="21"/>
      <c r="AWK26" s="21"/>
      <c r="AWL26" s="21"/>
      <c r="AWM26" s="21"/>
      <c r="AWN26" s="21"/>
      <c r="AWO26" s="21"/>
      <c r="AWP26" s="21"/>
      <c r="AWQ26" s="21"/>
      <c r="AWR26" s="21"/>
      <c r="AWS26" s="21"/>
      <c r="AWT26" s="21"/>
      <c r="AWU26" s="21"/>
      <c r="AWV26" s="21"/>
      <c r="AWW26" s="21"/>
      <c r="AWX26" s="21"/>
      <c r="AWY26" s="21"/>
      <c r="AWZ26" s="21"/>
      <c r="AXA26" s="21"/>
      <c r="AXB26" s="21"/>
      <c r="AXC26" s="21"/>
      <c r="AXD26" s="21"/>
      <c r="AXE26" s="21"/>
      <c r="AXF26" s="21"/>
      <c r="AXG26" s="21"/>
      <c r="AXH26" s="21"/>
      <c r="AXI26" s="21"/>
      <c r="AXJ26" s="21"/>
      <c r="AXK26" s="21"/>
      <c r="AXL26" s="21"/>
      <c r="AXM26" s="21"/>
      <c r="AXN26" s="21"/>
      <c r="AXO26" s="21"/>
      <c r="AXP26" s="21"/>
      <c r="AXQ26" s="21"/>
      <c r="AXR26" s="21"/>
      <c r="AXS26" s="21"/>
      <c r="AXT26" s="21"/>
      <c r="AXU26" s="21"/>
      <c r="AXV26" s="21"/>
      <c r="AXW26" s="21"/>
      <c r="AXX26" s="21"/>
      <c r="AXY26" s="21"/>
      <c r="AXZ26" s="21"/>
      <c r="AYA26" s="21"/>
      <c r="AYB26" s="21"/>
      <c r="AYC26" s="21"/>
      <c r="AYD26" s="21"/>
      <c r="AYE26" s="21"/>
      <c r="AYF26" s="21"/>
      <c r="AYG26" s="21"/>
      <c r="AYH26" s="21"/>
      <c r="AYI26" s="21"/>
      <c r="AYJ26" s="21"/>
      <c r="AYK26" s="21"/>
      <c r="AYL26" s="21"/>
      <c r="AYM26" s="21"/>
      <c r="AYN26" s="21"/>
      <c r="AYO26" s="21"/>
      <c r="AYP26" s="21"/>
      <c r="AYQ26" s="21"/>
      <c r="AYR26" s="21"/>
      <c r="AYS26" s="21"/>
      <c r="AYT26" s="21"/>
      <c r="AYU26" s="21"/>
      <c r="AYV26" s="21"/>
      <c r="AYW26" s="21"/>
      <c r="AYX26" s="21"/>
      <c r="AYY26" s="21"/>
      <c r="AYZ26" s="21"/>
      <c r="AZA26" s="21"/>
      <c r="AZB26" s="21"/>
      <c r="AZC26" s="21"/>
      <c r="AZD26" s="21"/>
      <c r="AZE26" s="21"/>
      <c r="AZF26" s="21"/>
      <c r="AZG26" s="21"/>
      <c r="AZH26" s="21"/>
      <c r="AZI26" s="21"/>
      <c r="AZJ26" s="21"/>
      <c r="AZK26" s="21"/>
      <c r="AZL26" s="21"/>
      <c r="AZM26" s="21"/>
      <c r="AZN26" s="21"/>
      <c r="AZO26" s="21"/>
      <c r="AZP26" s="21"/>
      <c r="AZQ26" s="21"/>
      <c r="AZR26" s="21"/>
      <c r="AZS26" s="21"/>
      <c r="AZT26" s="21"/>
      <c r="AZU26" s="21"/>
      <c r="AZV26" s="21"/>
      <c r="AZW26" s="21"/>
      <c r="AZX26" s="21"/>
      <c r="AZY26" s="21"/>
      <c r="AZZ26" s="21"/>
      <c r="BAA26" s="21"/>
      <c r="BAB26" s="21"/>
      <c r="BAC26" s="21"/>
      <c r="BAD26" s="21"/>
      <c r="BAE26" s="21"/>
      <c r="BAF26" s="21"/>
      <c r="BAG26" s="21"/>
      <c r="BAH26" s="21"/>
      <c r="BAI26" s="21"/>
      <c r="BAJ26" s="21"/>
      <c r="BAK26" s="21"/>
      <c r="BAL26" s="21"/>
      <c r="BAM26" s="21"/>
      <c r="BAN26" s="21"/>
      <c r="BAO26" s="21"/>
      <c r="BAP26" s="21"/>
      <c r="BAQ26" s="21"/>
      <c r="BAR26" s="21"/>
      <c r="BAS26" s="21"/>
      <c r="BAT26" s="21"/>
      <c r="BAU26" s="21"/>
      <c r="BAV26" s="21"/>
      <c r="BAW26" s="21"/>
      <c r="BAX26" s="21"/>
      <c r="BAY26" s="21"/>
      <c r="BAZ26" s="21"/>
      <c r="BBA26" s="21"/>
      <c r="BBB26" s="21"/>
      <c r="BBC26" s="21"/>
      <c r="BBD26" s="21"/>
      <c r="BBE26" s="21"/>
      <c r="BBF26" s="21"/>
      <c r="BBG26" s="21"/>
      <c r="BBH26" s="21"/>
      <c r="BBI26" s="21"/>
      <c r="BBJ26" s="21"/>
      <c r="BBK26" s="21"/>
      <c r="BBL26" s="21"/>
      <c r="BBM26" s="21"/>
      <c r="BBN26" s="21"/>
      <c r="BBO26" s="21"/>
      <c r="BBP26" s="21"/>
      <c r="BBQ26" s="21"/>
      <c r="BBR26" s="21"/>
      <c r="BBS26" s="21"/>
      <c r="BBT26" s="21"/>
      <c r="BBU26" s="21"/>
      <c r="BBV26" s="21"/>
      <c r="BBW26" s="21"/>
      <c r="BBX26" s="21"/>
      <c r="BBY26" s="21"/>
      <c r="BBZ26" s="21"/>
      <c r="BCA26" s="21"/>
      <c r="BCB26" s="21"/>
      <c r="BCC26" s="21"/>
      <c r="BCD26" s="21"/>
      <c r="BCE26" s="21"/>
      <c r="BCF26" s="21"/>
      <c r="BCG26" s="21"/>
      <c r="BCH26" s="21"/>
      <c r="BCI26" s="21"/>
      <c r="BCJ26" s="21"/>
      <c r="BCK26" s="21"/>
      <c r="BCL26" s="21"/>
      <c r="BCM26" s="21"/>
      <c r="BCN26" s="21"/>
      <c r="BCO26" s="21"/>
      <c r="BCP26" s="21"/>
      <c r="BCQ26" s="21"/>
      <c r="BCR26" s="21"/>
      <c r="BCS26" s="21"/>
      <c r="BCT26" s="21"/>
      <c r="BCU26" s="21"/>
      <c r="BCV26" s="21"/>
      <c r="BCW26" s="21"/>
      <c r="BCX26" s="21"/>
      <c r="BCY26" s="21"/>
      <c r="BCZ26" s="21"/>
      <c r="BDA26" s="21"/>
      <c r="BDB26" s="21"/>
      <c r="BDC26" s="21"/>
      <c r="BDD26" s="21"/>
      <c r="BDE26" s="21"/>
      <c r="BDF26" s="21"/>
      <c r="BDG26" s="21"/>
      <c r="BDH26" s="21"/>
      <c r="BDI26" s="21"/>
      <c r="BDJ26" s="21"/>
      <c r="BDK26" s="21"/>
      <c r="BDL26" s="21"/>
      <c r="BDM26" s="21"/>
      <c r="BDN26" s="21"/>
      <c r="BDO26" s="21"/>
      <c r="BDP26" s="21"/>
      <c r="BDQ26" s="21"/>
      <c r="BDR26" s="21"/>
      <c r="BDS26" s="21"/>
      <c r="BDT26" s="21"/>
      <c r="BDU26" s="21"/>
      <c r="BDV26" s="21"/>
      <c r="BDW26" s="21"/>
      <c r="BDX26" s="21"/>
      <c r="BDY26" s="21"/>
      <c r="BDZ26" s="21"/>
      <c r="BEA26" s="21"/>
      <c r="BEB26" s="21"/>
      <c r="BEC26" s="21"/>
      <c r="BED26" s="21"/>
      <c r="BEE26" s="21"/>
      <c r="BEF26" s="21"/>
      <c r="BEG26" s="21"/>
      <c r="BEH26" s="21"/>
      <c r="BEI26" s="21"/>
      <c r="BEJ26" s="21"/>
      <c r="BEK26" s="21"/>
      <c r="BEL26" s="21"/>
      <c r="BEM26" s="21"/>
      <c r="BEN26" s="21"/>
      <c r="BEO26" s="21"/>
      <c r="BEP26" s="21"/>
      <c r="BEQ26" s="21"/>
      <c r="BER26" s="21"/>
      <c r="BES26" s="21"/>
      <c r="BET26" s="21"/>
      <c r="BEU26" s="21"/>
      <c r="BEV26" s="21"/>
      <c r="BEW26" s="21"/>
      <c r="BEX26" s="21"/>
      <c r="BEY26" s="21"/>
      <c r="BEZ26" s="21"/>
      <c r="BFA26" s="21"/>
      <c r="BFB26" s="21"/>
      <c r="BFC26" s="21"/>
      <c r="BFD26" s="21"/>
      <c r="BFE26" s="21"/>
      <c r="BFF26" s="21"/>
      <c r="BFG26" s="21"/>
      <c r="BFH26" s="21"/>
      <c r="BFI26" s="21"/>
      <c r="BFJ26" s="21"/>
      <c r="BFK26" s="21"/>
      <c r="BFL26" s="21"/>
      <c r="BFM26" s="21"/>
      <c r="BFN26" s="21"/>
      <c r="BFO26" s="21"/>
      <c r="BFP26" s="21"/>
      <c r="BFQ26" s="21"/>
      <c r="BFR26" s="21"/>
      <c r="BFS26" s="21"/>
      <c r="BFT26" s="21"/>
      <c r="BFU26" s="21"/>
      <c r="BFV26" s="21"/>
      <c r="BFW26" s="21"/>
      <c r="BFX26" s="21"/>
      <c r="BFY26" s="21"/>
      <c r="BFZ26" s="21"/>
      <c r="BGA26" s="21"/>
      <c r="BGB26" s="21"/>
      <c r="BGC26" s="21"/>
      <c r="BGD26" s="21"/>
      <c r="BGE26" s="21"/>
      <c r="BGF26" s="21"/>
      <c r="BGG26" s="21"/>
      <c r="BGH26" s="21"/>
      <c r="BGI26" s="21"/>
      <c r="BGJ26" s="21"/>
      <c r="BGK26" s="21"/>
      <c r="BGL26" s="21"/>
      <c r="BGM26" s="21"/>
      <c r="BGN26" s="21"/>
      <c r="BGO26" s="21"/>
      <c r="BGP26" s="21"/>
      <c r="BGQ26" s="21"/>
      <c r="BGR26" s="21"/>
      <c r="BGS26" s="21"/>
      <c r="BGT26" s="21"/>
      <c r="BGU26" s="21"/>
      <c r="BGV26" s="21"/>
      <c r="BGW26" s="21"/>
      <c r="BGX26" s="21"/>
      <c r="BGY26" s="21"/>
      <c r="BGZ26" s="21"/>
      <c r="BHA26" s="21"/>
      <c r="BHB26" s="21"/>
      <c r="BHC26" s="21"/>
      <c r="BHD26" s="21"/>
      <c r="BHE26" s="21"/>
      <c r="BHF26" s="21"/>
      <c r="BHG26" s="21"/>
      <c r="BHH26" s="21"/>
      <c r="BHI26" s="21"/>
      <c r="BHJ26" s="21"/>
      <c r="BHK26" s="21"/>
      <c r="BHL26" s="21"/>
      <c r="BHM26" s="21"/>
      <c r="BHN26" s="21"/>
      <c r="BHO26" s="21"/>
      <c r="BHP26" s="21"/>
      <c r="BHQ26" s="21"/>
      <c r="BHR26" s="21"/>
      <c r="BHS26" s="21"/>
      <c r="BHT26" s="21"/>
      <c r="BHU26" s="21"/>
      <c r="BHV26" s="21"/>
      <c r="BHW26" s="21"/>
      <c r="BHX26" s="21"/>
      <c r="BHY26" s="21"/>
      <c r="BHZ26" s="21"/>
      <c r="BIA26" s="21"/>
      <c r="BIB26" s="21"/>
      <c r="BIC26" s="21"/>
      <c r="BID26" s="21"/>
      <c r="BIE26" s="21"/>
      <c r="BIF26" s="21"/>
      <c r="BIG26" s="21"/>
      <c r="BIH26" s="21"/>
      <c r="BII26" s="21"/>
      <c r="BIJ26" s="21"/>
      <c r="BIK26" s="21"/>
      <c r="BIL26" s="21"/>
      <c r="BIM26" s="21"/>
      <c r="BIN26" s="21"/>
      <c r="BIO26" s="21"/>
      <c r="BIP26" s="21"/>
      <c r="BIQ26" s="21"/>
      <c r="BIR26" s="21"/>
      <c r="BIS26" s="21"/>
      <c r="BIT26" s="21"/>
      <c r="BIU26" s="21"/>
      <c r="BIV26" s="21"/>
      <c r="BIW26" s="21"/>
      <c r="BIX26" s="21"/>
      <c r="BIY26" s="21"/>
      <c r="BIZ26" s="21"/>
      <c r="BJA26" s="21"/>
      <c r="BJB26" s="21"/>
      <c r="BJC26" s="21"/>
      <c r="BJD26" s="21"/>
      <c r="BJE26" s="21"/>
      <c r="BJF26" s="21"/>
      <c r="BJG26" s="21"/>
      <c r="BJH26" s="21"/>
      <c r="BJI26" s="21"/>
      <c r="BJJ26" s="21"/>
      <c r="BJK26" s="21"/>
      <c r="BJL26" s="21"/>
      <c r="BJM26" s="21"/>
      <c r="BJN26" s="21"/>
      <c r="BJO26" s="21"/>
      <c r="BJP26" s="21"/>
      <c r="BJQ26" s="21"/>
      <c r="BJR26" s="21"/>
      <c r="BJS26" s="21"/>
      <c r="BJT26" s="21"/>
      <c r="BJU26" s="21"/>
      <c r="BJV26" s="21"/>
      <c r="BJW26" s="21"/>
      <c r="BJX26" s="21"/>
      <c r="BJY26" s="21"/>
      <c r="BJZ26" s="21"/>
      <c r="BKA26" s="21"/>
      <c r="BKB26" s="21"/>
      <c r="BKC26" s="21"/>
      <c r="BKD26" s="21"/>
      <c r="BKE26" s="21"/>
      <c r="BKF26" s="21"/>
      <c r="BKG26" s="21"/>
      <c r="BKH26" s="21"/>
      <c r="BKI26" s="21"/>
      <c r="BKJ26" s="21"/>
      <c r="BKK26" s="21"/>
      <c r="BKL26" s="21"/>
      <c r="BKM26" s="21"/>
      <c r="BKN26" s="21"/>
      <c r="BKO26" s="21"/>
      <c r="BKP26" s="21"/>
      <c r="BKQ26" s="21"/>
      <c r="BKR26" s="21"/>
      <c r="BKS26" s="21"/>
      <c r="BKT26" s="21"/>
      <c r="BKU26" s="21"/>
      <c r="BKV26" s="21"/>
      <c r="BKW26" s="21"/>
      <c r="BKX26" s="21"/>
      <c r="BKY26" s="21"/>
      <c r="BKZ26" s="21"/>
      <c r="BLA26" s="21"/>
      <c r="BLB26" s="21"/>
      <c r="BLC26" s="21"/>
      <c r="BLD26" s="21"/>
      <c r="BLE26" s="21"/>
      <c r="BLF26" s="21"/>
      <c r="BLG26" s="21"/>
      <c r="BLH26" s="21"/>
      <c r="BLI26" s="21"/>
      <c r="BLJ26" s="21"/>
      <c r="BLK26" s="21"/>
      <c r="BLL26" s="21"/>
      <c r="BLM26" s="21"/>
      <c r="BLN26" s="21"/>
      <c r="BLO26" s="21"/>
      <c r="BLP26" s="21"/>
      <c r="BLQ26" s="21"/>
      <c r="BLR26" s="21"/>
      <c r="BLS26" s="21"/>
      <c r="BLT26" s="21"/>
      <c r="BLU26" s="21"/>
      <c r="BLV26" s="21"/>
      <c r="BLW26" s="21"/>
      <c r="BLX26" s="21"/>
      <c r="BLY26" s="21"/>
      <c r="BLZ26" s="21"/>
      <c r="BMA26" s="21"/>
      <c r="BMB26" s="21"/>
      <c r="BMC26" s="21"/>
      <c r="BMD26" s="21"/>
      <c r="BME26" s="21"/>
      <c r="BMF26" s="21"/>
      <c r="BMG26" s="21"/>
      <c r="BMH26" s="21"/>
      <c r="BMI26" s="21"/>
      <c r="BMJ26" s="21"/>
      <c r="BMK26" s="21"/>
      <c r="BML26" s="21"/>
      <c r="BMM26" s="21"/>
      <c r="BMN26" s="21"/>
      <c r="BMO26" s="21"/>
      <c r="BMP26" s="21"/>
      <c r="BMQ26" s="21"/>
      <c r="BMR26" s="21"/>
      <c r="BMS26" s="21"/>
      <c r="BMT26" s="21"/>
      <c r="BMU26" s="21"/>
      <c r="BMV26" s="21"/>
      <c r="BMW26" s="21"/>
      <c r="BMX26" s="21"/>
      <c r="BMY26" s="21"/>
      <c r="BMZ26" s="21"/>
      <c r="BNA26" s="21"/>
      <c r="BNB26" s="21"/>
      <c r="BNC26" s="21"/>
      <c r="BND26" s="21"/>
      <c r="BNE26" s="21"/>
      <c r="BNF26" s="21"/>
      <c r="BNG26" s="21"/>
      <c r="BNH26" s="21"/>
      <c r="BNI26" s="21"/>
      <c r="BNJ26" s="21"/>
      <c r="BNK26" s="21"/>
      <c r="BNL26" s="21"/>
      <c r="BNM26" s="21"/>
      <c r="BNN26" s="21"/>
      <c r="BNO26" s="21"/>
      <c r="BNP26" s="21"/>
      <c r="BNQ26" s="21"/>
      <c r="BNR26" s="21"/>
      <c r="BNS26" s="21"/>
      <c r="BNT26" s="21"/>
      <c r="BNU26" s="21"/>
      <c r="BNV26" s="21"/>
      <c r="BNW26" s="21"/>
      <c r="BNX26" s="21"/>
      <c r="BNY26" s="21"/>
      <c r="BNZ26" s="21"/>
      <c r="BOA26" s="21"/>
      <c r="BOB26" s="21"/>
      <c r="BOC26" s="21"/>
      <c r="BOD26" s="21"/>
      <c r="BOE26" s="21"/>
      <c r="BOF26" s="21"/>
      <c r="BOG26" s="21"/>
      <c r="BOH26" s="21"/>
      <c r="BOI26" s="21"/>
      <c r="BOJ26" s="21"/>
      <c r="BOK26" s="21"/>
      <c r="BOL26" s="21"/>
      <c r="BOM26" s="21"/>
      <c r="BON26" s="21"/>
      <c r="BOO26" s="21"/>
      <c r="BOP26" s="21"/>
      <c r="BOQ26" s="21"/>
      <c r="BOR26" s="21"/>
      <c r="BOS26" s="21"/>
      <c r="BOT26" s="21"/>
      <c r="BOU26" s="21"/>
      <c r="BOV26" s="21"/>
      <c r="BOW26" s="21"/>
      <c r="BOX26" s="21"/>
      <c r="BOY26" s="21"/>
      <c r="BOZ26" s="21"/>
      <c r="BPA26" s="21"/>
      <c r="BPB26" s="21"/>
      <c r="BPC26" s="21"/>
      <c r="BPD26" s="21"/>
      <c r="BPE26" s="21"/>
      <c r="BPF26" s="21"/>
      <c r="BPG26" s="21"/>
      <c r="BPH26" s="21"/>
      <c r="BPI26" s="21"/>
      <c r="BPJ26" s="21"/>
      <c r="BPK26" s="21"/>
      <c r="BPL26" s="21"/>
      <c r="BPM26" s="21"/>
      <c r="BPN26" s="21"/>
      <c r="BPO26" s="21"/>
      <c r="BPP26" s="21"/>
      <c r="BPQ26" s="21"/>
      <c r="BPR26" s="21"/>
      <c r="BPS26" s="21"/>
      <c r="BPT26" s="21"/>
      <c r="BPU26" s="21"/>
      <c r="BPV26" s="21"/>
      <c r="BPW26" s="21"/>
      <c r="BPX26" s="21"/>
      <c r="BPY26" s="21"/>
      <c r="BPZ26" s="21"/>
      <c r="BQA26" s="21"/>
      <c r="BQB26" s="21"/>
      <c r="BQC26" s="21"/>
      <c r="BQD26" s="21"/>
      <c r="BQE26" s="21"/>
      <c r="BQF26" s="21"/>
      <c r="BQG26" s="21"/>
      <c r="BQH26" s="21"/>
      <c r="BQI26" s="21"/>
      <c r="BQJ26" s="21"/>
      <c r="BQK26" s="21"/>
      <c r="BQL26" s="21"/>
      <c r="BQM26" s="21"/>
      <c r="BQN26" s="21"/>
      <c r="BQO26" s="21"/>
      <c r="BQP26" s="21"/>
      <c r="BQQ26" s="21"/>
      <c r="BQR26" s="21"/>
      <c r="BQS26" s="21"/>
      <c r="BQT26" s="21"/>
      <c r="BQU26" s="21"/>
      <c r="BQV26" s="21"/>
      <c r="BQW26" s="21"/>
      <c r="BQX26" s="21"/>
      <c r="BQY26" s="21"/>
      <c r="BQZ26" s="21"/>
      <c r="BRA26" s="21"/>
      <c r="BRB26" s="21"/>
      <c r="BRC26" s="21"/>
      <c r="BRD26" s="21"/>
      <c r="BRE26" s="21"/>
      <c r="BRF26" s="21"/>
      <c r="BRG26" s="21"/>
      <c r="BRH26" s="21"/>
      <c r="BRI26" s="21"/>
      <c r="BRJ26" s="21"/>
      <c r="BRK26" s="21"/>
      <c r="BRL26" s="21"/>
      <c r="BRM26" s="21"/>
      <c r="BRN26" s="21"/>
      <c r="BRO26" s="21"/>
      <c r="BRP26" s="21"/>
      <c r="BRQ26" s="21"/>
      <c r="BRR26" s="21"/>
      <c r="BRS26" s="21"/>
      <c r="BRT26" s="21"/>
      <c r="BRU26" s="21"/>
      <c r="BRV26" s="21"/>
      <c r="BRW26" s="21"/>
      <c r="BRX26" s="21"/>
      <c r="BRY26" s="21"/>
      <c r="BRZ26" s="21"/>
      <c r="BSA26" s="21"/>
      <c r="BSB26" s="21"/>
      <c r="BSC26" s="21"/>
      <c r="BSD26" s="21"/>
      <c r="BSE26" s="21"/>
      <c r="BSF26" s="21"/>
      <c r="BSG26" s="21"/>
      <c r="BSH26" s="21"/>
      <c r="BSI26" s="21"/>
      <c r="BSJ26" s="21"/>
      <c r="BSK26" s="21"/>
      <c r="BSL26" s="21"/>
      <c r="BSM26" s="21"/>
      <c r="BSN26" s="21"/>
      <c r="BSO26" s="21"/>
      <c r="BSP26" s="21"/>
      <c r="BSQ26" s="21"/>
      <c r="BSR26" s="21"/>
      <c r="BSS26" s="21"/>
      <c r="BST26" s="21"/>
      <c r="BSU26" s="21"/>
      <c r="BSV26" s="21"/>
      <c r="BSW26" s="21"/>
      <c r="BSX26" s="21"/>
      <c r="BSY26" s="21"/>
      <c r="BSZ26" s="21"/>
      <c r="BTA26" s="21"/>
      <c r="BTB26" s="21"/>
      <c r="BTC26" s="21"/>
      <c r="BTD26" s="21"/>
      <c r="BTE26" s="21"/>
      <c r="BTF26" s="21"/>
      <c r="BTG26" s="21"/>
      <c r="BTH26" s="21"/>
      <c r="BTI26" s="21"/>
      <c r="BTJ26" s="21"/>
      <c r="BTK26" s="21"/>
      <c r="BTL26" s="21"/>
      <c r="BTM26" s="21"/>
      <c r="BTN26" s="21"/>
      <c r="BTO26" s="21"/>
      <c r="BTP26" s="21"/>
      <c r="BTQ26" s="21"/>
      <c r="BTR26" s="21"/>
      <c r="BTS26" s="21"/>
      <c r="BTT26" s="21"/>
      <c r="BTU26" s="21"/>
      <c r="BTV26" s="21"/>
      <c r="BTW26" s="21"/>
      <c r="BTX26" s="21"/>
      <c r="BTY26" s="21"/>
      <c r="BTZ26" s="21"/>
      <c r="BUA26" s="21"/>
      <c r="BUB26" s="21"/>
      <c r="BUC26" s="21"/>
      <c r="BUD26" s="21"/>
      <c r="BUE26" s="21"/>
      <c r="BUF26" s="21"/>
      <c r="BUG26" s="21"/>
      <c r="BUH26" s="21"/>
      <c r="BUI26" s="21"/>
      <c r="BUJ26" s="21"/>
      <c r="BUK26" s="21"/>
      <c r="BUL26" s="21"/>
      <c r="BUM26" s="21"/>
      <c r="BUN26" s="21"/>
      <c r="BUO26" s="21"/>
      <c r="BUP26" s="21"/>
      <c r="BUQ26" s="21"/>
      <c r="BUR26" s="21"/>
      <c r="BUS26" s="21"/>
      <c r="BUT26" s="21"/>
      <c r="BUU26" s="21"/>
      <c r="BUV26" s="21"/>
      <c r="BUW26" s="21"/>
      <c r="BUX26" s="21"/>
      <c r="BUY26" s="21"/>
      <c r="BUZ26" s="21"/>
      <c r="BVA26" s="21"/>
      <c r="BVB26" s="21"/>
      <c r="BVC26" s="21"/>
      <c r="BVD26" s="21"/>
      <c r="BVE26" s="21"/>
      <c r="BVF26" s="21"/>
      <c r="BVG26" s="21"/>
      <c r="BVH26" s="21"/>
      <c r="BVI26" s="21"/>
      <c r="BVJ26" s="21"/>
      <c r="BVK26" s="21"/>
      <c r="BVL26" s="21"/>
      <c r="BVM26" s="21"/>
      <c r="BVN26" s="21"/>
      <c r="BVO26" s="21"/>
      <c r="BVP26" s="21"/>
      <c r="BVQ26" s="21"/>
      <c r="BVR26" s="21"/>
      <c r="BVS26" s="21"/>
      <c r="BVT26" s="21"/>
      <c r="BVU26" s="21"/>
      <c r="BVV26" s="21"/>
      <c r="BVW26" s="21"/>
      <c r="BVX26" s="21"/>
      <c r="BVY26" s="21"/>
      <c r="BVZ26" s="21"/>
      <c r="BWA26" s="21"/>
      <c r="BWB26" s="21"/>
      <c r="BWC26" s="21"/>
      <c r="BWD26" s="21"/>
      <c r="BWE26" s="21"/>
      <c r="BWF26" s="21"/>
      <c r="BWG26" s="21"/>
      <c r="BWH26" s="21"/>
      <c r="BWI26" s="21"/>
      <c r="BWJ26" s="21"/>
      <c r="BWK26" s="21"/>
      <c r="BWL26" s="21"/>
      <c r="BWM26" s="21"/>
      <c r="BWN26" s="21"/>
      <c r="BWO26" s="21"/>
      <c r="BWP26" s="21"/>
      <c r="BWQ26" s="21"/>
      <c r="BWR26" s="21"/>
      <c r="BWS26" s="21"/>
      <c r="BWT26" s="21"/>
      <c r="BWU26" s="21"/>
      <c r="BWV26" s="21"/>
      <c r="BWW26" s="21"/>
      <c r="BWX26" s="21"/>
      <c r="BWY26" s="21"/>
      <c r="BWZ26" s="21"/>
      <c r="BXA26" s="21"/>
      <c r="BXB26" s="21"/>
      <c r="BXC26" s="21"/>
      <c r="BXD26" s="21"/>
      <c r="BXE26" s="21"/>
      <c r="BXF26" s="21"/>
      <c r="BXG26" s="21"/>
      <c r="BXH26" s="21"/>
      <c r="BXI26" s="21"/>
      <c r="BXJ26" s="21"/>
      <c r="BXK26" s="21"/>
      <c r="BXL26" s="21"/>
      <c r="BXM26" s="21"/>
      <c r="BXN26" s="21"/>
      <c r="BXO26" s="21"/>
      <c r="BXP26" s="21"/>
      <c r="BXQ26" s="21"/>
      <c r="BXR26" s="21"/>
      <c r="BXS26" s="21"/>
      <c r="BXT26" s="21"/>
      <c r="BXU26" s="21"/>
      <c r="BXV26" s="21"/>
      <c r="BXW26" s="21"/>
      <c r="BXX26" s="21"/>
      <c r="BXY26" s="21"/>
      <c r="BXZ26" s="21"/>
      <c r="BYA26" s="21"/>
      <c r="BYB26" s="21"/>
      <c r="BYC26" s="21"/>
      <c r="BYD26" s="21"/>
      <c r="BYE26" s="21"/>
      <c r="BYF26" s="21"/>
      <c r="BYG26" s="21"/>
      <c r="BYH26" s="21"/>
      <c r="BYI26" s="21"/>
      <c r="BYJ26" s="21"/>
      <c r="BYK26" s="21"/>
      <c r="BYL26" s="21"/>
      <c r="BYM26" s="21"/>
      <c r="BYN26" s="21"/>
      <c r="BYO26" s="21"/>
      <c r="BYP26" s="21"/>
      <c r="BYQ26" s="21"/>
      <c r="BYR26" s="21"/>
      <c r="BYS26" s="21"/>
      <c r="BYT26" s="21"/>
      <c r="BYU26" s="21"/>
      <c r="BYV26" s="21"/>
      <c r="BYW26" s="21"/>
      <c r="BYX26" s="21"/>
      <c r="BYY26" s="21"/>
      <c r="BYZ26" s="21"/>
      <c r="BZA26" s="21"/>
      <c r="BZB26" s="21"/>
      <c r="BZC26" s="21"/>
      <c r="BZD26" s="21"/>
      <c r="BZE26" s="21"/>
      <c r="BZF26" s="21"/>
      <c r="BZG26" s="21"/>
      <c r="BZH26" s="21"/>
      <c r="BZI26" s="21"/>
      <c r="BZJ26" s="21"/>
      <c r="BZK26" s="21"/>
      <c r="BZL26" s="21"/>
      <c r="BZM26" s="21"/>
      <c r="BZN26" s="21"/>
      <c r="BZO26" s="21"/>
      <c r="BZP26" s="21"/>
      <c r="BZQ26" s="21"/>
      <c r="BZR26" s="21"/>
      <c r="BZS26" s="21"/>
      <c r="BZT26" s="21"/>
      <c r="BZU26" s="21"/>
      <c r="BZV26" s="21"/>
      <c r="BZW26" s="21"/>
      <c r="BZX26" s="21"/>
      <c r="BZY26" s="21"/>
      <c r="BZZ26" s="21"/>
      <c r="CAA26" s="21"/>
      <c r="CAB26" s="21"/>
      <c r="CAC26" s="21"/>
      <c r="CAD26" s="21"/>
      <c r="CAE26" s="21"/>
      <c r="CAF26" s="21"/>
      <c r="CAG26" s="21"/>
      <c r="CAH26" s="21"/>
      <c r="CAI26" s="21"/>
      <c r="CAJ26" s="21"/>
      <c r="CAK26" s="21"/>
      <c r="CAL26" s="21"/>
      <c r="CAM26" s="21"/>
      <c r="CAN26" s="21"/>
      <c r="CAO26" s="21"/>
      <c r="CAP26" s="21"/>
      <c r="CAQ26" s="21"/>
      <c r="CAR26" s="21"/>
      <c r="CAS26" s="21"/>
      <c r="CAT26" s="21"/>
      <c r="CAU26" s="21"/>
      <c r="CAV26" s="21"/>
      <c r="CAW26" s="21"/>
      <c r="CAX26" s="21"/>
      <c r="CAY26" s="21"/>
      <c r="CAZ26" s="21"/>
      <c r="CBA26" s="21"/>
      <c r="CBB26" s="21"/>
      <c r="CBC26" s="21"/>
      <c r="CBD26" s="21"/>
      <c r="CBE26" s="21"/>
      <c r="CBF26" s="21"/>
      <c r="CBG26" s="21"/>
      <c r="CBH26" s="21"/>
      <c r="CBI26" s="21"/>
      <c r="CBJ26" s="21"/>
      <c r="CBK26" s="21"/>
      <c r="CBL26" s="21"/>
      <c r="CBM26" s="21"/>
      <c r="CBN26" s="21"/>
      <c r="CBO26" s="21"/>
      <c r="CBP26" s="21"/>
      <c r="CBQ26" s="21"/>
      <c r="CBR26" s="21"/>
      <c r="CBS26" s="21"/>
      <c r="CBT26" s="21"/>
      <c r="CBU26" s="21"/>
      <c r="CBV26" s="21"/>
      <c r="CBW26" s="21"/>
      <c r="CBX26" s="21"/>
      <c r="CBY26" s="21"/>
      <c r="CBZ26" s="21"/>
      <c r="CCA26" s="21"/>
      <c r="CCB26" s="21"/>
      <c r="CCC26" s="21"/>
      <c r="CCD26" s="21"/>
      <c r="CCE26" s="21"/>
      <c r="CCF26" s="21"/>
      <c r="CCG26" s="21"/>
      <c r="CCH26" s="21"/>
      <c r="CCI26" s="21"/>
      <c r="CCJ26" s="21"/>
      <c r="CCK26" s="21"/>
      <c r="CCL26" s="21"/>
      <c r="CCM26" s="21"/>
      <c r="CCN26" s="21"/>
      <c r="CCO26" s="21"/>
      <c r="CCP26" s="21"/>
      <c r="CCQ26" s="21"/>
      <c r="CCR26" s="21"/>
      <c r="CCS26" s="21"/>
      <c r="CCT26" s="21"/>
      <c r="CCU26" s="21"/>
      <c r="CCV26" s="21"/>
      <c r="CCW26" s="21"/>
      <c r="CCX26" s="21"/>
      <c r="CCY26" s="21"/>
      <c r="CCZ26" s="21"/>
      <c r="CDA26" s="21"/>
      <c r="CDB26" s="21"/>
      <c r="CDC26" s="21"/>
      <c r="CDD26" s="21"/>
      <c r="CDE26" s="21"/>
      <c r="CDF26" s="21"/>
      <c r="CDG26" s="21"/>
      <c r="CDH26" s="21"/>
      <c r="CDI26" s="21"/>
      <c r="CDJ26" s="21"/>
      <c r="CDK26" s="21"/>
      <c r="CDL26" s="21"/>
      <c r="CDM26" s="21"/>
      <c r="CDN26" s="21"/>
      <c r="CDO26" s="21"/>
      <c r="CDP26" s="21"/>
      <c r="CDQ26" s="21"/>
      <c r="CDR26" s="21"/>
      <c r="CDS26" s="21"/>
      <c r="CDT26" s="21"/>
      <c r="CDU26" s="21"/>
      <c r="CDV26" s="21"/>
      <c r="CDW26" s="21"/>
      <c r="CDX26" s="21"/>
      <c r="CDY26" s="21"/>
      <c r="CDZ26" s="21"/>
      <c r="CEA26" s="21"/>
      <c r="CEB26" s="21"/>
      <c r="CEC26" s="21"/>
      <c r="CED26" s="21"/>
      <c r="CEE26" s="21"/>
      <c r="CEF26" s="21"/>
      <c r="CEG26" s="21"/>
      <c r="CEH26" s="21"/>
      <c r="CEI26" s="21"/>
      <c r="CEJ26" s="21"/>
      <c r="CEK26" s="21"/>
      <c r="CEL26" s="21"/>
      <c r="CEM26" s="21"/>
      <c r="CEN26" s="21"/>
      <c r="CEO26" s="21"/>
      <c r="CEP26" s="21"/>
      <c r="CEQ26" s="21"/>
      <c r="CER26" s="21"/>
      <c r="CES26" s="21"/>
      <c r="CET26" s="21"/>
      <c r="CEU26" s="21"/>
      <c r="CEV26" s="21"/>
      <c r="CEW26" s="21"/>
      <c r="CEX26" s="21"/>
      <c r="CEY26" s="21"/>
      <c r="CEZ26" s="21"/>
      <c r="CFA26" s="21"/>
      <c r="CFB26" s="21"/>
      <c r="CFC26" s="21"/>
      <c r="CFD26" s="21"/>
      <c r="CFE26" s="21"/>
      <c r="CFF26" s="21"/>
      <c r="CFG26" s="21"/>
      <c r="CFH26" s="21"/>
      <c r="CFI26" s="21"/>
      <c r="CFJ26" s="21"/>
      <c r="CFK26" s="21"/>
      <c r="CFL26" s="21"/>
      <c r="CFM26" s="21"/>
      <c r="CFN26" s="21"/>
      <c r="CFO26" s="21"/>
      <c r="CFP26" s="21"/>
      <c r="CFQ26" s="21"/>
      <c r="CFR26" s="21"/>
      <c r="CFS26" s="21"/>
      <c r="CFT26" s="21"/>
      <c r="CFU26" s="21"/>
      <c r="CFV26" s="21"/>
      <c r="CFW26" s="21"/>
      <c r="CFX26" s="21"/>
      <c r="CFY26" s="21"/>
      <c r="CFZ26" s="21"/>
      <c r="CGA26" s="21"/>
      <c r="CGB26" s="21"/>
      <c r="CGC26" s="21"/>
      <c r="CGD26" s="21"/>
      <c r="CGE26" s="21"/>
      <c r="CGF26" s="21"/>
      <c r="CGG26" s="21"/>
      <c r="CGH26" s="21"/>
      <c r="CGI26" s="21"/>
      <c r="CGJ26" s="21"/>
      <c r="CGK26" s="21"/>
      <c r="CGL26" s="21"/>
      <c r="CGM26" s="21"/>
      <c r="CGN26" s="21"/>
      <c r="CGO26" s="21"/>
      <c r="CGP26" s="21"/>
      <c r="CGQ26" s="21"/>
      <c r="CGR26" s="21"/>
      <c r="CGS26" s="21"/>
      <c r="CGT26" s="21"/>
      <c r="CGU26" s="21"/>
      <c r="CGV26" s="21"/>
      <c r="CGW26" s="21"/>
      <c r="CGX26" s="21"/>
      <c r="CGY26" s="21"/>
      <c r="CGZ26" s="21"/>
      <c r="CHA26" s="21"/>
      <c r="CHB26" s="21"/>
      <c r="CHC26" s="21"/>
      <c r="CHD26" s="21"/>
      <c r="CHE26" s="21"/>
      <c r="CHF26" s="21"/>
      <c r="CHG26" s="21"/>
      <c r="CHH26" s="21"/>
      <c r="CHI26" s="21"/>
      <c r="CHJ26" s="21"/>
      <c r="CHK26" s="21"/>
      <c r="CHL26" s="21"/>
      <c r="CHM26" s="21"/>
      <c r="CHN26" s="21"/>
      <c r="CHO26" s="21"/>
      <c r="CHP26" s="21"/>
      <c r="CHQ26" s="21"/>
      <c r="CHR26" s="21"/>
      <c r="CHS26" s="21"/>
      <c r="CHT26" s="21"/>
      <c r="CHU26" s="21"/>
      <c r="CHV26" s="21"/>
      <c r="CHW26" s="21"/>
      <c r="CHX26" s="21"/>
      <c r="CHY26" s="21"/>
      <c r="CHZ26" s="21"/>
      <c r="CIA26" s="21"/>
      <c r="CIB26" s="21"/>
      <c r="CIC26" s="21"/>
      <c r="CID26" s="21"/>
      <c r="CIE26" s="21"/>
      <c r="CIF26" s="21"/>
      <c r="CIG26" s="21"/>
      <c r="CIH26" s="21"/>
      <c r="CII26" s="21"/>
      <c r="CIJ26" s="21"/>
      <c r="CIK26" s="21"/>
      <c r="CIL26" s="21"/>
      <c r="CIM26" s="21"/>
      <c r="CIN26" s="21"/>
      <c r="CIO26" s="21"/>
      <c r="CIP26" s="21"/>
      <c r="CIQ26" s="21"/>
      <c r="CIR26" s="21"/>
      <c r="CIS26" s="21"/>
      <c r="CIT26" s="21"/>
      <c r="CIU26" s="21"/>
      <c r="CIV26" s="21"/>
      <c r="CIW26" s="21"/>
      <c r="CIX26" s="21"/>
      <c r="CIY26" s="21"/>
      <c r="CIZ26" s="21"/>
      <c r="CJA26" s="21"/>
      <c r="CJB26" s="21"/>
      <c r="CJC26" s="21"/>
      <c r="CJD26" s="21"/>
      <c r="CJE26" s="21"/>
      <c r="CJF26" s="21"/>
      <c r="CJG26" s="21"/>
      <c r="CJH26" s="21"/>
      <c r="CJI26" s="21"/>
      <c r="CJJ26" s="21"/>
      <c r="CJK26" s="21"/>
      <c r="CJL26" s="21"/>
      <c r="CJM26" s="21"/>
      <c r="CJN26" s="21"/>
      <c r="CJO26" s="21"/>
      <c r="CJP26" s="21"/>
      <c r="CJQ26" s="21"/>
      <c r="CJR26" s="21"/>
      <c r="CJS26" s="21"/>
      <c r="CJT26" s="21"/>
      <c r="CJU26" s="21"/>
      <c r="CJV26" s="21"/>
      <c r="CJW26" s="21"/>
      <c r="CJX26" s="21"/>
      <c r="CJY26" s="21"/>
      <c r="CJZ26" s="21"/>
      <c r="CKA26" s="21"/>
      <c r="CKB26" s="21"/>
      <c r="CKC26" s="21"/>
      <c r="CKD26" s="21"/>
      <c r="CKE26" s="21"/>
      <c r="CKF26" s="21"/>
      <c r="CKG26" s="21"/>
      <c r="CKH26" s="21"/>
      <c r="CKI26" s="21"/>
      <c r="CKJ26" s="21"/>
      <c r="CKK26" s="21"/>
      <c r="CKL26" s="21"/>
      <c r="CKM26" s="21"/>
      <c r="CKN26" s="21"/>
      <c r="CKO26" s="21"/>
      <c r="CKP26" s="21"/>
      <c r="CKQ26" s="21"/>
      <c r="CKR26" s="21"/>
      <c r="CKS26" s="21"/>
      <c r="CKT26" s="21"/>
      <c r="CKU26" s="21"/>
      <c r="CKV26" s="21"/>
      <c r="CKW26" s="21"/>
      <c r="CKX26" s="21"/>
      <c r="CKY26" s="21"/>
      <c r="CKZ26" s="21"/>
      <c r="CLA26" s="21"/>
      <c r="CLB26" s="21"/>
      <c r="CLC26" s="21"/>
      <c r="CLD26" s="21"/>
      <c r="CLE26" s="21"/>
      <c r="CLF26" s="21"/>
      <c r="CLG26" s="21"/>
      <c r="CLH26" s="21"/>
      <c r="CLI26" s="21"/>
      <c r="CLJ26" s="21"/>
      <c r="CLK26" s="21"/>
      <c r="CLL26" s="21"/>
      <c r="CLM26" s="21"/>
      <c r="CLN26" s="21"/>
      <c r="CLO26" s="21"/>
      <c r="CLP26" s="21"/>
      <c r="CLQ26" s="21"/>
      <c r="CLR26" s="21"/>
      <c r="CLS26" s="21"/>
      <c r="CLT26" s="21"/>
      <c r="CLU26" s="21"/>
      <c r="CLV26" s="21"/>
      <c r="CLW26" s="21"/>
      <c r="CLX26" s="21"/>
      <c r="CLY26" s="21"/>
      <c r="CLZ26" s="21"/>
      <c r="CMA26" s="21"/>
      <c r="CMB26" s="21"/>
      <c r="CMC26" s="21"/>
      <c r="CMD26" s="21"/>
      <c r="CME26" s="21"/>
      <c r="CMF26" s="21"/>
      <c r="CMG26" s="21"/>
      <c r="CMH26" s="21"/>
      <c r="CMI26" s="21"/>
      <c r="CMJ26" s="21"/>
      <c r="CMK26" s="21"/>
      <c r="CML26" s="21"/>
      <c r="CMM26" s="21"/>
      <c r="CMN26" s="21"/>
      <c r="CMO26" s="21"/>
      <c r="CMP26" s="21"/>
      <c r="CMQ26" s="21"/>
      <c r="CMR26" s="21"/>
      <c r="CMS26" s="21"/>
      <c r="CMT26" s="21"/>
      <c r="CMU26" s="21"/>
      <c r="CMV26" s="21"/>
      <c r="CMW26" s="21"/>
      <c r="CMX26" s="21"/>
      <c r="CMY26" s="21"/>
      <c r="CMZ26" s="21"/>
      <c r="CNA26" s="21"/>
      <c r="CNB26" s="21"/>
      <c r="CNC26" s="21"/>
      <c r="CND26" s="21"/>
      <c r="CNE26" s="21"/>
      <c r="CNF26" s="21"/>
      <c r="CNG26" s="21"/>
      <c r="CNH26" s="21"/>
      <c r="CNI26" s="21"/>
      <c r="CNJ26" s="21"/>
      <c r="CNK26" s="21"/>
      <c r="CNL26" s="21"/>
      <c r="CNM26" s="21"/>
      <c r="CNN26" s="21"/>
      <c r="CNO26" s="21"/>
      <c r="CNP26" s="21"/>
      <c r="CNQ26" s="21"/>
      <c r="CNR26" s="21"/>
      <c r="CNS26" s="21"/>
      <c r="CNT26" s="21"/>
      <c r="CNU26" s="21"/>
      <c r="CNV26" s="21"/>
      <c r="CNW26" s="21"/>
      <c r="CNX26" s="21"/>
      <c r="CNY26" s="21"/>
      <c r="CNZ26" s="21"/>
      <c r="COA26" s="21"/>
      <c r="COB26" s="21"/>
      <c r="COC26" s="21"/>
      <c r="COD26" s="21"/>
      <c r="COE26" s="21"/>
      <c r="COF26" s="21"/>
      <c r="COG26" s="21"/>
      <c r="COH26" s="21"/>
      <c r="COI26" s="21"/>
      <c r="COJ26" s="21"/>
      <c r="COK26" s="21"/>
      <c r="COL26" s="21"/>
      <c r="COM26" s="21"/>
      <c r="CON26" s="21"/>
      <c r="COO26" s="21"/>
      <c r="COP26" s="21"/>
      <c r="COQ26" s="21"/>
      <c r="COR26" s="21"/>
      <c r="COS26" s="21"/>
      <c r="COT26" s="21"/>
      <c r="COU26" s="21"/>
      <c r="COV26" s="21"/>
      <c r="COW26" s="21"/>
      <c r="COX26" s="21"/>
      <c r="COY26" s="21"/>
      <c r="COZ26" s="21"/>
      <c r="CPA26" s="21"/>
      <c r="CPB26" s="21"/>
      <c r="CPC26" s="21"/>
      <c r="CPD26" s="21"/>
      <c r="CPE26" s="21"/>
      <c r="CPF26" s="21"/>
      <c r="CPG26" s="21"/>
      <c r="CPH26" s="21"/>
      <c r="CPI26" s="21"/>
      <c r="CPJ26" s="21"/>
      <c r="CPK26" s="21"/>
      <c r="CPL26" s="21"/>
      <c r="CPM26" s="21"/>
      <c r="CPN26" s="21"/>
      <c r="CPO26" s="21"/>
      <c r="CPP26" s="21"/>
      <c r="CPQ26" s="21"/>
      <c r="CPR26" s="21"/>
      <c r="CPS26" s="21"/>
      <c r="CPT26" s="21"/>
      <c r="CPU26" s="21"/>
      <c r="CPV26" s="21"/>
      <c r="CPW26" s="21"/>
      <c r="CPX26" s="21"/>
      <c r="CPY26" s="21"/>
      <c r="CPZ26" s="21"/>
      <c r="CQA26" s="21"/>
      <c r="CQB26" s="21"/>
      <c r="CQC26" s="21"/>
      <c r="CQD26" s="21"/>
      <c r="CQE26" s="21"/>
      <c r="CQF26" s="21"/>
      <c r="CQG26" s="21"/>
      <c r="CQH26" s="21"/>
      <c r="CQI26" s="21"/>
      <c r="CQJ26" s="21"/>
      <c r="CQK26" s="21"/>
      <c r="CQL26" s="21"/>
      <c r="CQM26" s="21"/>
      <c r="CQN26" s="21"/>
      <c r="CQO26" s="21"/>
      <c r="CQP26" s="21"/>
      <c r="CQQ26" s="21"/>
      <c r="CQR26" s="21"/>
      <c r="CQS26" s="21"/>
      <c r="CQT26" s="21"/>
      <c r="CQU26" s="21"/>
      <c r="CQV26" s="21"/>
      <c r="CQW26" s="21"/>
      <c r="CQX26" s="21"/>
      <c r="CQY26" s="21"/>
      <c r="CQZ26" s="21"/>
      <c r="CRA26" s="21"/>
      <c r="CRB26" s="21"/>
      <c r="CRC26" s="21"/>
      <c r="CRD26" s="21"/>
      <c r="CRE26" s="21"/>
      <c r="CRF26" s="21"/>
      <c r="CRG26" s="21"/>
      <c r="CRH26" s="21"/>
      <c r="CRI26" s="21"/>
      <c r="CRJ26" s="21"/>
      <c r="CRK26" s="21"/>
      <c r="CRL26" s="21"/>
      <c r="CRM26" s="21"/>
      <c r="CRN26" s="21"/>
      <c r="CRO26" s="21"/>
      <c r="CRP26" s="21"/>
      <c r="CRQ26" s="21"/>
      <c r="CRR26" s="21"/>
      <c r="CRS26" s="21"/>
      <c r="CRT26" s="21"/>
      <c r="CRU26" s="21"/>
      <c r="CRV26" s="21"/>
      <c r="CRW26" s="21"/>
      <c r="CRX26" s="21"/>
      <c r="CRY26" s="21"/>
      <c r="CRZ26" s="21"/>
      <c r="CSA26" s="21"/>
      <c r="CSB26" s="21"/>
      <c r="CSC26" s="21"/>
      <c r="CSD26" s="21"/>
      <c r="CSE26" s="21"/>
      <c r="CSF26" s="21"/>
      <c r="CSG26" s="21"/>
      <c r="CSH26" s="21"/>
      <c r="CSI26" s="21"/>
      <c r="CSJ26" s="21"/>
      <c r="CSK26" s="21"/>
      <c r="CSL26" s="21"/>
      <c r="CSM26" s="21"/>
      <c r="CSN26" s="21"/>
      <c r="CSO26" s="21"/>
      <c r="CSP26" s="21"/>
      <c r="CSQ26" s="21"/>
      <c r="CSR26" s="21"/>
      <c r="CSS26" s="21"/>
      <c r="CST26" s="21"/>
      <c r="CSU26" s="21"/>
      <c r="CSV26" s="21"/>
      <c r="CSW26" s="21"/>
      <c r="CSX26" s="21"/>
      <c r="CSY26" s="21"/>
      <c r="CSZ26" s="21"/>
      <c r="CTA26" s="21"/>
      <c r="CTB26" s="21"/>
      <c r="CTC26" s="21"/>
      <c r="CTD26" s="21"/>
      <c r="CTE26" s="21"/>
      <c r="CTF26" s="21"/>
      <c r="CTG26" s="21"/>
      <c r="CTH26" s="21"/>
      <c r="CTI26" s="21"/>
      <c r="CTJ26" s="21"/>
      <c r="CTK26" s="21"/>
      <c r="CTL26" s="21"/>
      <c r="CTM26" s="21"/>
      <c r="CTN26" s="21"/>
      <c r="CTO26" s="21"/>
      <c r="CTP26" s="21"/>
      <c r="CTQ26" s="21"/>
      <c r="CTR26" s="21"/>
      <c r="CTS26" s="21"/>
      <c r="CTT26" s="21"/>
      <c r="CTU26" s="21"/>
      <c r="CTV26" s="21"/>
      <c r="CTW26" s="21"/>
      <c r="CTX26" s="21"/>
      <c r="CTY26" s="21"/>
      <c r="CTZ26" s="21"/>
      <c r="CUA26" s="21"/>
      <c r="CUB26" s="21"/>
      <c r="CUC26" s="21"/>
      <c r="CUD26" s="21"/>
      <c r="CUE26" s="21"/>
      <c r="CUF26" s="21"/>
      <c r="CUG26" s="21"/>
      <c r="CUH26" s="21"/>
      <c r="CUI26" s="21"/>
      <c r="CUJ26" s="21"/>
      <c r="CUK26" s="21"/>
      <c r="CUL26" s="21"/>
      <c r="CUM26" s="21"/>
      <c r="CUN26" s="21"/>
      <c r="CUO26" s="21"/>
      <c r="CUP26" s="21"/>
      <c r="CUQ26" s="21"/>
      <c r="CUR26" s="21"/>
      <c r="CUS26" s="21"/>
      <c r="CUT26" s="21"/>
      <c r="CUU26" s="21"/>
      <c r="CUV26" s="21"/>
      <c r="CUW26" s="21"/>
      <c r="CUX26" s="21"/>
      <c r="CUY26" s="21"/>
      <c r="CUZ26" s="21"/>
      <c r="CVA26" s="21"/>
      <c r="CVB26" s="21"/>
      <c r="CVC26" s="21"/>
      <c r="CVD26" s="21"/>
      <c r="CVE26" s="21"/>
      <c r="CVF26" s="21"/>
      <c r="CVG26" s="21"/>
      <c r="CVH26" s="21"/>
      <c r="CVI26" s="21"/>
      <c r="CVJ26" s="21"/>
      <c r="CVK26" s="21"/>
      <c r="CVL26" s="21"/>
      <c r="CVM26" s="21"/>
      <c r="CVN26" s="21"/>
      <c r="CVO26" s="21"/>
      <c r="CVP26" s="21"/>
      <c r="CVQ26" s="21"/>
      <c r="CVR26" s="21"/>
      <c r="CVS26" s="21"/>
      <c r="CVT26" s="21"/>
      <c r="CVU26" s="21"/>
      <c r="CVV26" s="21"/>
      <c r="CVW26" s="21"/>
      <c r="CVX26" s="21"/>
      <c r="CVY26" s="21"/>
      <c r="CVZ26" s="21"/>
      <c r="CWA26" s="21"/>
      <c r="CWB26" s="21"/>
      <c r="CWC26" s="21"/>
      <c r="CWD26" s="21"/>
      <c r="CWE26" s="21"/>
      <c r="CWF26" s="21"/>
      <c r="CWG26" s="21"/>
      <c r="CWH26" s="21"/>
      <c r="CWI26" s="21"/>
      <c r="CWJ26" s="21"/>
      <c r="CWK26" s="21"/>
      <c r="CWL26" s="21"/>
      <c r="CWM26" s="21"/>
      <c r="CWN26" s="21"/>
      <c r="CWO26" s="21"/>
      <c r="CWP26" s="21"/>
      <c r="CWQ26" s="21"/>
      <c r="CWR26" s="21"/>
      <c r="CWS26" s="21"/>
      <c r="CWT26" s="21"/>
      <c r="CWU26" s="21"/>
      <c r="CWV26" s="21"/>
      <c r="CWW26" s="21"/>
      <c r="CWX26" s="21"/>
      <c r="CWY26" s="21"/>
      <c r="CWZ26" s="21"/>
      <c r="CXA26" s="21"/>
      <c r="CXB26" s="21"/>
      <c r="CXC26" s="21"/>
      <c r="CXD26" s="21"/>
      <c r="CXE26" s="21"/>
      <c r="CXF26" s="21"/>
      <c r="CXG26" s="21"/>
      <c r="CXH26" s="21"/>
      <c r="CXI26" s="21"/>
      <c r="CXJ26" s="21"/>
      <c r="CXK26" s="21"/>
      <c r="CXL26" s="21"/>
      <c r="CXM26" s="21"/>
      <c r="CXN26" s="21"/>
      <c r="CXO26" s="21"/>
      <c r="CXP26" s="21"/>
      <c r="CXQ26" s="21"/>
      <c r="CXR26" s="21"/>
      <c r="CXS26" s="21"/>
      <c r="CXT26" s="21"/>
      <c r="CXU26" s="21"/>
      <c r="CXV26" s="21"/>
      <c r="CXW26" s="21"/>
      <c r="CXX26" s="21"/>
      <c r="CXY26" s="21"/>
      <c r="CXZ26" s="21"/>
      <c r="CYA26" s="21"/>
      <c r="CYB26" s="21"/>
      <c r="CYC26" s="21"/>
      <c r="CYD26" s="21"/>
      <c r="CYE26" s="21"/>
      <c r="CYF26" s="21"/>
      <c r="CYG26" s="21"/>
      <c r="CYH26" s="21"/>
      <c r="CYI26" s="21"/>
      <c r="CYJ26" s="21"/>
      <c r="CYK26" s="21"/>
      <c r="CYL26" s="21"/>
      <c r="CYM26" s="21"/>
      <c r="CYN26" s="21"/>
      <c r="CYO26" s="21"/>
      <c r="CYP26" s="21"/>
      <c r="CYQ26" s="21"/>
      <c r="CYR26" s="21"/>
      <c r="CYS26" s="21"/>
      <c r="CYT26" s="21"/>
      <c r="CYU26" s="21"/>
      <c r="CYV26" s="21"/>
      <c r="CYW26" s="21"/>
      <c r="CYX26" s="21"/>
      <c r="CYY26" s="21"/>
      <c r="CYZ26" s="21"/>
      <c r="CZA26" s="21"/>
      <c r="CZB26" s="21"/>
      <c r="CZC26" s="21"/>
      <c r="CZD26" s="21"/>
      <c r="CZE26" s="21"/>
      <c r="CZF26" s="21"/>
      <c r="CZG26" s="21"/>
      <c r="CZH26" s="21"/>
      <c r="CZI26" s="21"/>
      <c r="CZJ26" s="21"/>
      <c r="CZK26" s="21"/>
      <c r="CZL26" s="21"/>
      <c r="CZM26" s="21"/>
      <c r="CZN26" s="21"/>
      <c r="CZO26" s="21"/>
      <c r="CZP26" s="21"/>
      <c r="CZQ26" s="21"/>
      <c r="CZR26" s="21"/>
      <c r="CZS26" s="21"/>
      <c r="CZT26" s="21"/>
      <c r="CZU26" s="21"/>
      <c r="CZV26" s="21"/>
      <c r="CZW26" s="21"/>
      <c r="CZX26" s="21"/>
      <c r="CZY26" s="21"/>
      <c r="CZZ26" s="21"/>
      <c r="DAA26" s="21"/>
      <c r="DAB26" s="21"/>
      <c r="DAC26" s="21"/>
      <c r="DAD26" s="21"/>
      <c r="DAE26" s="21"/>
      <c r="DAF26" s="21"/>
      <c r="DAG26" s="21"/>
      <c r="DAH26" s="21"/>
      <c r="DAI26" s="21"/>
      <c r="DAJ26" s="21"/>
      <c r="DAK26" s="21"/>
      <c r="DAL26" s="21"/>
      <c r="DAM26" s="21"/>
      <c r="DAN26" s="21"/>
      <c r="DAO26" s="21"/>
      <c r="DAP26" s="21"/>
      <c r="DAQ26" s="21"/>
      <c r="DAR26" s="21"/>
      <c r="DAS26" s="21"/>
      <c r="DAT26" s="21"/>
      <c r="DAU26" s="21"/>
      <c r="DAV26" s="21"/>
      <c r="DAW26" s="21"/>
      <c r="DAX26" s="21"/>
      <c r="DAY26" s="21"/>
      <c r="DAZ26" s="21"/>
      <c r="DBA26" s="21"/>
      <c r="DBB26" s="21"/>
      <c r="DBC26" s="21"/>
      <c r="DBD26" s="21"/>
      <c r="DBE26" s="21"/>
      <c r="DBF26" s="21"/>
      <c r="DBG26" s="21"/>
      <c r="DBH26" s="21"/>
      <c r="DBI26" s="21"/>
      <c r="DBJ26" s="21"/>
      <c r="DBK26" s="21"/>
      <c r="DBL26" s="21"/>
      <c r="DBM26" s="21"/>
      <c r="DBN26" s="21"/>
      <c r="DBO26" s="21"/>
      <c r="DBP26" s="21"/>
      <c r="DBQ26" s="21"/>
      <c r="DBR26" s="21"/>
      <c r="DBS26" s="21"/>
      <c r="DBT26" s="21"/>
      <c r="DBU26" s="21"/>
      <c r="DBV26" s="21"/>
      <c r="DBW26" s="21"/>
      <c r="DBX26" s="21"/>
      <c r="DBY26" s="21"/>
      <c r="DBZ26" s="21"/>
      <c r="DCA26" s="21"/>
      <c r="DCB26" s="21"/>
      <c r="DCC26" s="21"/>
      <c r="DCD26" s="21"/>
      <c r="DCE26" s="21"/>
      <c r="DCF26" s="21"/>
      <c r="DCG26" s="21"/>
      <c r="DCH26" s="21"/>
      <c r="DCI26" s="21"/>
      <c r="DCJ26" s="21"/>
      <c r="DCK26" s="21"/>
      <c r="DCL26" s="21"/>
      <c r="DCM26" s="21"/>
      <c r="DCN26" s="21"/>
      <c r="DCO26" s="21"/>
      <c r="DCP26" s="21"/>
      <c r="DCQ26" s="21"/>
      <c r="DCR26" s="21"/>
      <c r="DCS26" s="21"/>
      <c r="DCT26" s="21"/>
      <c r="DCU26" s="21"/>
      <c r="DCV26" s="21"/>
      <c r="DCW26" s="21"/>
      <c r="DCX26" s="21"/>
      <c r="DCY26" s="21"/>
      <c r="DCZ26" s="21"/>
      <c r="DDA26" s="21"/>
      <c r="DDB26" s="21"/>
      <c r="DDC26" s="21"/>
      <c r="DDD26" s="21"/>
      <c r="DDE26" s="21"/>
      <c r="DDF26" s="21"/>
      <c r="DDG26" s="21"/>
      <c r="DDH26" s="21"/>
      <c r="DDI26" s="21"/>
      <c r="DDJ26" s="21"/>
      <c r="DDK26" s="21"/>
      <c r="DDL26" s="21"/>
      <c r="DDM26" s="21"/>
      <c r="DDN26" s="21"/>
      <c r="DDO26" s="21"/>
      <c r="DDP26" s="21"/>
      <c r="DDQ26" s="21"/>
      <c r="DDR26" s="21"/>
      <c r="DDS26" s="21"/>
      <c r="DDT26" s="21"/>
      <c r="DDU26" s="21"/>
      <c r="DDV26" s="21"/>
      <c r="DDW26" s="21"/>
      <c r="DDX26" s="21"/>
      <c r="DDY26" s="21"/>
      <c r="DDZ26" s="21"/>
      <c r="DEA26" s="21"/>
      <c r="DEB26" s="21"/>
      <c r="DEC26" s="21"/>
      <c r="DED26" s="21"/>
      <c r="DEE26" s="21"/>
      <c r="DEF26" s="21"/>
      <c r="DEG26" s="21"/>
      <c r="DEH26" s="21"/>
      <c r="DEI26" s="21"/>
      <c r="DEJ26" s="21"/>
      <c r="DEK26" s="21"/>
      <c r="DEL26" s="21"/>
      <c r="DEM26" s="21"/>
      <c r="DEN26" s="21"/>
      <c r="DEO26" s="21"/>
      <c r="DEP26" s="21"/>
      <c r="DEQ26" s="21"/>
      <c r="DER26" s="21"/>
      <c r="DES26" s="21"/>
      <c r="DET26" s="21"/>
      <c r="DEU26" s="21"/>
      <c r="DEV26" s="21"/>
      <c r="DEW26" s="21"/>
      <c r="DEX26" s="21"/>
      <c r="DEY26" s="21"/>
      <c r="DEZ26" s="21"/>
      <c r="DFA26" s="21"/>
      <c r="DFB26" s="21"/>
      <c r="DFC26" s="21"/>
      <c r="DFD26" s="21"/>
      <c r="DFE26" s="21"/>
      <c r="DFF26" s="21"/>
      <c r="DFG26" s="21"/>
      <c r="DFH26" s="21"/>
      <c r="DFI26" s="21"/>
      <c r="DFJ26" s="21"/>
      <c r="DFK26" s="21"/>
      <c r="DFL26" s="21"/>
      <c r="DFM26" s="21"/>
      <c r="DFN26" s="21"/>
      <c r="DFO26" s="21"/>
      <c r="DFP26" s="21"/>
      <c r="DFQ26" s="21"/>
      <c r="DFR26" s="21"/>
      <c r="DFS26" s="21"/>
      <c r="DFT26" s="21"/>
      <c r="DFU26" s="21"/>
      <c r="DFV26" s="21"/>
      <c r="DFW26" s="21"/>
      <c r="DFX26" s="21"/>
      <c r="DFY26" s="21"/>
      <c r="DFZ26" s="21"/>
      <c r="DGA26" s="21"/>
      <c r="DGB26" s="21"/>
      <c r="DGC26" s="21"/>
      <c r="DGD26" s="21"/>
      <c r="DGE26" s="21"/>
      <c r="DGF26" s="21"/>
      <c r="DGG26" s="21"/>
      <c r="DGH26" s="21"/>
      <c r="DGI26" s="21"/>
      <c r="DGJ26" s="21"/>
      <c r="DGK26" s="21"/>
      <c r="DGL26" s="21"/>
      <c r="DGM26" s="21"/>
      <c r="DGN26" s="21"/>
      <c r="DGO26" s="21"/>
      <c r="DGP26" s="21"/>
      <c r="DGQ26" s="21"/>
      <c r="DGR26" s="21"/>
      <c r="DGS26" s="21"/>
      <c r="DGT26" s="21"/>
      <c r="DGU26" s="21"/>
      <c r="DGV26" s="21"/>
      <c r="DGW26" s="21"/>
      <c r="DGX26" s="21"/>
      <c r="DGY26" s="21"/>
      <c r="DGZ26" s="21"/>
      <c r="DHA26" s="21"/>
      <c r="DHB26" s="21"/>
      <c r="DHC26" s="21"/>
      <c r="DHD26" s="21"/>
      <c r="DHE26" s="21"/>
      <c r="DHF26" s="21"/>
      <c r="DHG26" s="21"/>
      <c r="DHH26" s="21"/>
      <c r="DHI26" s="21"/>
      <c r="DHJ26" s="21"/>
      <c r="DHK26" s="21"/>
      <c r="DHL26" s="21"/>
      <c r="DHM26" s="21"/>
      <c r="DHN26" s="21"/>
      <c r="DHO26" s="21"/>
      <c r="DHP26" s="21"/>
      <c r="DHQ26" s="21"/>
      <c r="DHR26" s="21"/>
      <c r="DHS26" s="21"/>
      <c r="DHT26" s="21"/>
      <c r="DHU26" s="21"/>
      <c r="DHV26" s="21"/>
      <c r="DHW26" s="21"/>
      <c r="DHX26" s="21"/>
      <c r="DHY26" s="21"/>
      <c r="DHZ26" s="21"/>
      <c r="DIA26" s="21"/>
      <c r="DIB26" s="21"/>
      <c r="DIC26" s="21"/>
      <c r="DID26" s="21"/>
      <c r="DIE26" s="21"/>
      <c r="DIF26" s="21"/>
      <c r="DIG26" s="21"/>
      <c r="DIH26" s="21"/>
      <c r="DII26" s="21"/>
      <c r="DIJ26" s="21"/>
      <c r="DIK26" s="21"/>
      <c r="DIL26" s="21"/>
      <c r="DIM26" s="21"/>
      <c r="DIN26" s="21"/>
      <c r="DIO26" s="21"/>
      <c r="DIP26" s="21"/>
      <c r="DIQ26" s="21"/>
      <c r="DIR26" s="21"/>
      <c r="DIS26" s="21"/>
      <c r="DIT26" s="21"/>
      <c r="DIU26" s="21"/>
      <c r="DIV26" s="21"/>
      <c r="DIW26" s="21"/>
      <c r="DIX26" s="21"/>
      <c r="DIY26" s="21"/>
      <c r="DIZ26" s="21"/>
      <c r="DJA26" s="21"/>
      <c r="DJB26" s="21"/>
      <c r="DJC26" s="21"/>
      <c r="DJD26" s="21"/>
      <c r="DJE26" s="21"/>
      <c r="DJF26" s="21"/>
      <c r="DJG26" s="21"/>
      <c r="DJH26" s="21"/>
      <c r="DJI26" s="21"/>
      <c r="DJJ26" s="21"/>
      <c r="DJK26" s="21"/>
      <c r="DJL26" s="21"/>
      <c r="DJM26" s="21"/>
      <c r="DJN26" s="21"/>
      <c r="DJO26" s="21"/>
      <c r="DJP26" s="21"/>
      <c r="DJQ26" s="21"/>
      <c r="DJR26" s="21"/>
      <c r="DJS26" s="21"/>
      <c r="DJT26" s="21"/>
      <c r="DJU26" s="21"/>
      <c r="DJV26" s="21"/>
      <c r="DJW26" s="21"/>
      <c r="DJX26" s="21"/>
      <c r="DJY26" s="21"/>
      <c r="DJZ26" s="21"/>
      <c r="DKA26" s="21"/>
      <c r="DKB26" s="21"/>
      <c r="DKC26" s="21"/>
      <c r="DKD26" s="21"/>
      <c r="DKE26" s="21"/>
      <c r="DKF26" s="21"/>
      <c r="DKG26" s="21"/>
      <c r="DKH26" s="21"/>
      <c r="DKI26" s="21"/>
      <c r="DKJ26" s="21"/>
      <c r="DKK26" s="21"/>
      <c r="DKL26" s="21"/>
      <c r="DKM26" s="21"/>
      <c r="DKN26" s="21"/>
      <c r="DKO26" s="21"/>
      <c r="DKP26" s="21"/>
      <c r="DKQ26" s="21"/>
      <c r="DKR26" s="21"/>
      <c r="DKS26" s="21"/>
      <c r="DKT26" s="21"/>
      <c r="DKU26" s="21"/>
      <c r="DKV26" s="21"/>
      <c r="DKW26" s="21"/>
      <c r="DKX26" s="21"/>
      <c r="DKY26" s="21"/>
      <c r="DKZ26" s="21"/>
      <c r="DLA26" s="21"/>
      <c r="DLB26" s="21"/>
      <c r="DLC26" s="21"/>
      <c r="DLD26" s="21"/>
      <c r="DLE26" s="21"/>
      <c r="DLF26" s="21"/>
      <c r="DLG26" s="21"/>
      <c r="DLH26" s="21"/>
      <c r="DLI26" s="21"/>
      <c r="DLJ26" s="21"/>
      <c r="DLK26" s="21"/>
      <c r="DLL26" s="21"/>
      <c r="DLM26" s="21"/>
      <c r="DLN26" s="21"/>
      <c r="DLO26" s="21"/>
      <c r="DLP26" s="21"/>
      <c r="DLQ26" s="21"/>
      <c r="DLR26" s="21"/>
      <c r="DLS26" s="21"/>
      <c r="DLT26" s="21"/>
      <c r="DLU26" s="21"/>
      <c r="DLV26" s="21"/>
      <c r="DLW26" s="21"/>
      <c r="DLX26" s="21"/>
      <c r="DLY26" s="21"/>
      <c r="DLZ26" s="21"/>
      <c r="DMA26" s="21"/>
      <c r="DMB26" s="21"/>
      <c r="DMC26" s="21"/>
      <c r="DMD26" s="21"/>
      <c r="DME26" s="21"/>
      <c r="DMF26" s="21"/>
      <c r="DMG26" s="21"/>
      <c r="DMH26" s="21"/>
      <c r="DMI26" s="21"/>
      <c r="DMJ26" s="21"/>
      <c r="DMK26" s="21"/>
      <c r="DML26" s="21"/>
      <c r="DMM26" s="21"/>
      <c r="DMN26" s="21"/>
      <c r="DMO26" s="21"/>
      <c r="DMP26" s="21"/>
      <c r="DMQ26" s="21"/>
      <c r="DMR26" s="21"/>
      <c r="DMS26" s="21"/>
      <c r="DMT26" s="21"/>
      <c r="DMU26" s="21"/>
      <c r="DMV26" s="21"/>
      <c r="DMW26" s="21"/>
      <c r="DMX26" s="21"/>
      <c r="DMY26" s="21"/>
      <c r="DMZ26" s="21"/>
      <c r="DNA26" s="21"/>
      <c r="DNB26" s="21"/>
      <c r="DNC26" s="21"/>
      <c r="DND26" s="21"/>
      <c r="DNE26" s="21"/>
      <c r="DNF26" s="21"/>
      <c r="DNG26" s="21"/>
      <c r="DNH26" s="21"/>
      <c r="DNI26" s="21"/>
      <c r="DNJ26" s="21"/>
      <c r="DNK26" s="21"/>
      <c r="DNL26" s="21"/>
      <c r="DNM26" s="21"/>
      <c r="DNN26" s="21"/>
      <c r="DNO26" s="21"/>
      <c r="DNP26" s="21"/>
      <c r="DNQ26" s="21"/>
      <c r="DNR26" s="21"/>
      <c r="DNS26" s="21"/>
      <c r="DNT26" s="21"/>
      <c r="DNU26" s="21"/>
      <c r="DNV26" s="21"/>
      <c r="DNW26" s="21"/>
      <c r="DNX26" s="21"/>
      <c r="DNY26" s="21"/>
      <c r="DNZ26" s="21"/>
      <c r="DOA26" s="21"/>
      <c r="DOB26" s="21"/>
      <c r="DOC26" s="21"/>
      <c r="DOD26" s="21"/>
      <c r="DOE26" s="21"/>
      <c r="DOF26" s="21"/>
      <c r="DOG26" s="21"/>
      <c r="DOH26" s="21"/>
      <c r="DOI26" s="21"/>
      <c r="DOJ26" s="21"/>
      <c r="DOK26" s="21"/>
      <c r="DOL26" s="21"/>
      <c r="DOM26" s="21"/>
      <c r="DON26" s="21"/>
      <c r="DOO26" s="21"/>
      <c r="DOP26" s="21"/>
      <c r="DOQ26" s="21"/>
      <c r="DOR26" s="21"/>
      <c r="DOS26" s="21"/>
      <c r="DOT26" s="21"/>
      <c r="DOU26" s="21"/>
      <c r="DOV26" s="21"/>
      <c r="DOW26" s="21"/>
      <c r="DOX26" s="21"/>
      <c r="DOY26" s="21"/>
      <c r="DOZ26" s="21"/>
      <c r="DPA26" s="21"/>
      <c r="DPB26" s="21"/>
      <c r="DPC26" s="21"/>
      <c r="DPD26" s="21"/>
      <c r="DPE26" s="21"/>
      <c r="DPF26" s="21"/>
      <c r="DPG26" s="21"/>
      <c r="DPH26" s="21"/>
      <c r="DPI26" s="21"/>
      <c r="DPJ26" s="21"/>
      <c r="DPK26" s="21"/>
      <c r="DPL26" s="21"/>
      <c r="DPM26" s="21"/>
      <c r="DPN26" s="21"/>
      <c r="DPO26" s="21"/>
      <c r="DPP26" s="21"/>
      <c r="DPQ26" s="21"/>
      <c r="DPR26" s="21"/>
      <c r="DPS26" s="21"/>
      <c r="DPT26" s="21"/>
      <c r="DPU26" s="21"/>
      <c r="DPV26" s="21"/>
      <c r="DPW26" s="21"/>
      <c r="DPX26" s="21"/>
      <c r="DPY26" s="21"/>
      <c r="DPZ26" s="21"/>
      <c r="DQA26" s="21"/>
      <c r="DQB26" s="21"/>
      <c r="DQC26" s="21"/>
      <c r="DQD26" s="21"/>
      <c r="DQE26" s="21"/>
      <c r="DQF26" s="21"/>
      <c r="DQG26" s="21"/>
      <c r="DQH26" s="21"/>
      <c r="DQI26" s="21"/>
      <c r="DQJ26" s="21"/>
      <c r="DQK26" s="21"/>
      <c r="DQL26" s="21"/>
      <c r="DQM26" s="21"/>
      <c r="DQN26" s="21"/>
      <c r="DQO26" s="21"/>
      <c r="DQP26" s="21"/>
      <c r="DQQ26" s="21"/>
      <c r="DQR26" s="21"/>
      <c r="DQS26" s="21"/>
      <c r="DQT26" s="21"/>
      <c r="DQU26" s="21"/>
      <c r="DQV26" s="21"/>
      <c r="DQW26" s="21"/>
      <c r="DQX26" s="21"/>
      <c r="DQY26" s="21"/>
      <c r="DQZ26" s="21"/>
      <c r="DRA26" s="21"/>
      <c r="DRB26" s="21"/>
      <c r="DRC26" s="21"/>
      <c r="DRD26" s="21"/>
      <c r="DRE26" s="21"/>
      <c r="DRF26" s="21"/>
      <c r="DRG26" s="21"/>
      <c r="DRH26" s="21"/>
      <c r="DRI26" s="21"/>
      <c r="DRJ26" s="21"/>
      <c r="DRK26" s="21"/>
      <c r="DRL26" s="21"/>
      <c r="DRM26" s="21"/>
      <c r="DRN26" s="21"/>
      <c r="DRO26" s="21"/>
      <c r="DRP26" s="21"/>
      <c r="DRQ26" s="21"/>
      <c r="DRR26" s="21"/>
      <c r="DRS26" s="21"/>
      <c r="DRT26" s="21"/>
      <c r="DRU26" s="21"/>
      <c r="DRV26" s="21"/>
      <c r="DRW26" s="21"/>
      <c r="DRX26" s="21"/>
      <c r="DRY26" s="21"/>
      <c r="DRZ26" s="21"/>
      <c r="DSA26" s="21"/>
      <c r="DSB26" s="21"/>
      <c r="DSC26" s="21"/>
      <c r="DSD26" s="21"/>
      <c r="DSE26" s="21"/>
      <c r="DSF26" s="21"/>
      <c r="DSG26" s="21"/>
      <c r="DSH26" s="21"/>
      <c r="DSI26" s="21"/>
      <c r="DSJ26" s="21"/>
      <c r="DSK26" s="21"/>
      <c r="DSL26" s="21"/>
      <c r="DSM26" s="21"/>
      <c r="DSN26" s="21"/>
      <c r="DSO26" s="21"/>
      <c r="DSP26" s="21"/>
      <c r="DSQ26" s="21"/>
      <c r="DSR26" s="21"/>
      <c r="DSS26" s="21"/>
      <c r="DST26" s="21"/>
      <c r="DSU26" s="21"/>
      <c r="DSV26" s="21"/>
      <c r="DSW26" s="21"/>
      <c r="DSX26" s="21"/>
      <c r="DSY26" s="21"/>
      <c r="DSZ26" s="21"/>
      <c r="DTA26" s="21"/>
      <c r="DTB26" s="21"/>
      <c r="DTC26" s="21"/>
      <c r="DTD26" s="21"/>
      <c r="DTE26" s="21"/>
      <c r="DTF26" s="21"/>
      <c r="DTG26" s="21"/>
      <c r="DTH26" s="21"/>
      <c r="DTI26" s="21"/>
      <c r="DTJ26" s="21"/>
      <c r="DTK26" s="21"/>
      <c r="DTL26" s="21"/>
      <c r="DTM26" s="21"/>
      <c r="DTN26" s="21"/>
      <c r="DTO26" s="21"/>
      <c r="DTP26" s="21"/>
      <c r="DTQ26" s="21"/>
      <c r="DTR26" s="21"/>
      <c r="DTS26" s="21"/>
      <c r="DTT26" s="21"/>
      <c r="DTU26" s="21"/>
      <c r="DTV26" s="21"/>
      <c r="DTW26" s="21"/>
      <c r="DTX26" s="21"/>
      <c r="DTY26" s="21"/>
      <c r="DTZ26" s="21"/>
      <c r="DUA26" s="21"/>
      <c r="DUB26" s="21"/>
      <c r="DUC26" s="21"/>
      <c r="DUD26" s="21"/>
      <c r="DUE26" s="21"/>
      <c r="DUF26" s="21"/>
      <c r="DUG26" s="21"/>
      <c r="DUH26" s="21"/>
      <c r="DUI26" s="21"/>
      <c r="DUJ26" s="21"/>
      <c r="DUK26" s="21"/>
      <c r="DUL26" s="21"/>
      <c r="DUM26" s="21"/>
      <c r="DUN26" s="21"/>
      <c r="DUO26" s="21"/>
      <c r="DUP26" s="21"/>
      <c r="DUQ26" s="21"/>
      <c r="DUR26" s="21"/>
      <c r="DUS26" s="21"/>
      <c r="DUT26" s="21"/>
      <c r="DUU26" s="21"/>
      <c r="DUV26" s="21"/>
      <c r="DUW26" s="21"/>
      <c r="DUX26" s="21"/>
      <c r="DUY26" s="21"/>
      <c r="DUZ26" s="21"/>
      <c r="DVA26" s="21"/>
      <c r="DVB26" s="21"/>
      <c r="DVC26" s="21"/>
      <c r="DVD26" s="21"/>
      <c r="DVE26" s="21"/>
      <c r="DVF26" s="21"/>
      <c r="DVG26" s="21"/>
      <c r="DVH26" s="21"/>
      <c r="DVI26" s="21"/>
      <c r="DVJ26" s="21"/>
      <c r="DVK26" s="21"/>
      <c r="DVL26" s="21"/>
      <c r="DVM26" s="21"/>
      <c r="DVN26" s="21"/>
      <c r="DVO26" s="21"/>
      <c r="DVP26" s="21"/>
      <c r="DVQ26" s="21"/>
      <c r="DVR26" s="21"/>
      <c r="DVS26" s="21"/>
      <c r="DVT26" s="21"/>
      <c r="DVU26" s="21"/>
      <c r="DVV26" s="21"/>
      <c r="DVW26" s="21"/>
      <c r="DVX26" s="21"/>
      <c r="DVY26" s="21"/>
      <c r="DVZ26" s="21"/>
      <c r="DWA26" s="21"/>
      <c r="DWB26" s="21"/>
      <c r="DWC26" s="21"/>
      <c r="DWD26" s="21"/>
      <c r="DWE26" s="21"/>
      <c r="DWF26" s="21"/>
      <c r="DWG26" s="21"/>
      <c r="DWH26" s="21"/>
      <c r="DWI26" s="21"/>
      <c r="DWJ26" s="21"/>
      <c r="DWK26" s="21"/>
      <c r="DWL26" s="21"/>
      <c r="DWM26" s="21"/>
      <c r="DWN26" s="21"/>
      <c r="DWO26" s="21"/>
      <c r="DWP26" s="21"/>
      <c r="DWQ26" s="21"/>
      <c r="DWR26" s="21"/>
      <c r="DWS26" s="21"/>
      <c r="DWT26" s="21"/>
      <c r="DWU26" s="21"/>
      <c r="DWV26" s="21"/>
      <c r="DWW26" s="21"/>
      <c r="DWX26" s="21"/>
      <c r="DWY26" s="21"/>
      <c r="DWZ26" s="21"/>
      <c r="DXA26" s="21"/>
      <c r="DXB26" s="21"/>
      <c r="DXC26" s="21"/>
      <c r="DXD26" s="21"/>
      <c r="DXE26" s="21"/>
      <c r="DXF26" s="21"/>
      <c r="DXG26" s="21"/>
      <c r="DXH26" s="21"/>
      <c r="DXI26" s="21"/>
      <c r="DXJ26" s="21"/>
      <c r="DXK26" s="21"/>
      <c r="DXL26" s="21"/>
      <c r="DXM26" s="21"/>
      <c r="DXN26" s="21"/>
      <c r="DXO26" s="21"/>
      <c r="DXP26" s="21"/>
      <c r="DXQ26" s="21"/>
      <c r="DXR26" s="21"/>
      <c r="DXS26" s="21"/>
      <c r="DXT26" s="21"/>
      <c r="DXU26" s="21"/>
      <c r="DXV26" s="21"/>
      <c r="DXW26" s="21"/>
      <c r="DXX26" s="21"/>
      <c r="DXY26" s="21"/>
      <c r="DXZ26" s="21"/>
      <c r="DYA26" s="21"/>
      <c r="DYB26" s="21"/>
      <c r="DYC26" s="21"/>
      <c r="DYD26" s="21"/>
      <c r="DYE26" s="21"/>
      <c r="DYF26" s="21"/>
      <c r="DYG26" s="21"/>
      <c r="DYH26" s="21"/>
      <c r="DYI26" s="21"/>
      <c r="DYJ26" s="21"/>
      <c r="DYK26" s="21"/>
      <c r="DYL26" s="21"/>
      <c r="DYM26" s="21"/>
      <c r="DYN26" s="21"/>
      <c r="DYO26" s="21"/>
      <c r="DYP26" s="21"/>
      <c r="DYQ26" s="21"/>
      <c r="DYR26" s="21"/>
      <c r="DYS26" s="21"/>
      <c r="DYT26" s="21"/>
      <c r="DYU26" s="21"/>
      <c r="DYV26" s="21"/>
      <c r="DYW26" s="21"/>
      <c r="DYX26" s="21"/>
      <c r="DYY26" s="21"/>
      <c r="DYZ26" s="21"/>
      <c r="DZA26" s="21"/>
      <c r="DZB26" s="21"/>
      <c r="DZC26" s="21"/>
      <c r="DZD26" s="21"/>
      <c r="DZE26" s="21"/>
      <c r="DZF26" s="21"/>
      <c r="DZG26" s="21"/>
      <c r="DZH26" s="21"/>
      <c r="DZI26" s="21"/>
      <c r="DZJ26" s="21"/>
      <c r="DZK26" s="21"/>
      <c r="DZL26" s="21"/>
      <c r="DZM26" s="21"/>
      <c r="DZN26" s="21"/>
      <c r="DZO26" s="21"/>
      <c r="DZP26" s="21"/>
      <c r="DZQ26" s="21"/>
      <c r="DZR26" s="21"/>
      <c r="DZS26" s="21"/>
      <c r="DZT26" s="21"/>
      <c r="DZU26" s="21"/>
      <c r="DZV26" s="21"/>
      <c r="DZW26" s="21"/>
      <c r="DZX26" s="21"/>
      <c r="DZY26" s="21"/>
      <c r="DZZ26" s="21"/>
      <c r="EAA26" s="21"/>
      <c r="EAB26" s="21"/>
      <c r="EAC26" s="21"/>
      <c r="EAD26" s="21"/>
      <c r="EAE26" s="21"/>
      <c r="EAF26" s="21"/>
      <c r="EAG26" s="21"/>
      <c r="EAH26" s="21"/>
      <c r="EAI26" s="21"/>
      <c r="EAJ26" s="21"/>
      <c r="EAK26" s="21"/>
      <c r="EAL26" s="21"/>
      <c r="EAM26" s="21"/>
      <c r="EAN26" s="21"/>
      <c r="EAO26" s="21"/>
      <c r="EAP26" s="21"/>
      <c r="EAQ26" s="21"/>
      <c r="EAR26" s="21"/>
      <c r="EAS26" s="21"/>
      <c r="EAT26" s="21"/>
      <c r="EAU26" s="21"/>
      <c r="EAV26" s="21"/>
      <c r="EAW26" s="21"/>
      <c r="EAX26" s="21"/>
      <c r="EAY26" s="21"/>
      <c r="EAZ26" s="21"/>
      <c r="EBA26" s="21"/>
      <c r="EBB26" s="21"/>
      <c r="EBC26" s="21"/>
      <c r="EBD26" s="21"/>
      <c r="EBE26" s="21"/>
      <c r="EBF26" s="21"/>
      <c r="EBG26" s="21"/>
      <c r="EBH26" s="21"/>
      <c r="EBI26" s="21"/>
      <c r="EBJ26" s="21"/>
      <c r="EBK26" s="21"/>
      <c r="EBL26" s="21"/>
      <c r="EBM26" s="21"/>
      <c r="EBN26" s="21"/>
      <c r="EBO26" s="21"/>
      <c r="EBP26" s="21"/>
      <c r="EBQ26" s="21"/>
      <c r="EBR26" s="21"/>
      <c r="EBS26" s="21"/>
      <c r="EBT26" s="21"/>
      <c r="EBU26" s="21"/>
      <c r="EBV26" s="21"/>
      <c r="EBW26" s="21"/>
      <c r="EBX26" s="21"/>
      <c r="EBY26" s="21"/>
      <c r="EBZ26" s="21"/>
      <c r="ECA26" s="21"/>
      <c r="ECB26" s="21"/>
      <c r="ECC26" s="21"/>
      <c r="ECD26" s="21"/>
      <c r="ECE26" s="21"/>
      <c r="ECF26" s="21"/>
      <c r="ECG26" s="21"/>
      <c r="ECH26" s="21"/>
      <c r="ECI26" s="21"/>
      <c r="ECJ26" s="21"/>
      <c r="ECK26" s="21"/>
      <c r="ECL26" s="21"/>
      <c r="ECM26" s="21"/>
      <c r="ECN26" s="21"/>
      <c r="ECO26" s="21"/>
      <c r="ECP26" s="21"/>
      <c r="ECQ26" s="21"/>
      <c r="ECR26" s="21"/>
      <c r="ECS26" s="21"/>
      <c r="ECT26" s="21"/>
      <c r="ECU26" s="21"/>
      <c r="ECV26" s="21"/>
      <c r="ECW26" s="21"/>
      <c r="ECX26" s="21"/>
      <c r="ECY26" s="21"/>
      <c r="ECZ26" s="21"/>
      <c r="EDA26" s="21"/>
      <c r="EDB26" s="21"/>
      <c r="EDC26" s="21"/>
      <c r="EDD26" s="21"/>
      <c r="EDE26" s="21"/>
      <c r="EDF26" s="21"/>
      <c r="EDG26" s="21"/>
      <c r="EDH26" s="21"/>
      <c r="EDI26" s="21"/>
      <c r="EDJ26" s="21"/>
      <c r="EDK26" s="21"/>
      <c r="EDL26" s="21"/>
      <c r="EDM26" s="21"/>
      <c r="EDN26" s="21"/>
      <c r="EDO26" s="21"/>
      <c r="EDP26" s="21"/>
      <c r="EDQ26" s="21"/>
      <c r="EDR26" s="21"/>
      <c r="EDS26" s="21"/>
      <c r="EDT26" s="21"/>
      <c r="EDU26" s="21"/>
      <c r="EDV26" s="21"/>
      <c r="EDW26" s="21"/>
      <c r="EDX26" s="21"/>
      <c r="EDY26" s="21"/>
      <c r="EDZ26" s="21"/>
      <c r="EEA26" s="21"/>
      <c r="EEB26" s="21"/>
      <c r="EEC26" s="21"/>
      <c r="EED26" s="21"/>
      <c r="EEE26" s="21"/>
      <c r="EEF26" s="21"/>
      <c r="EEG26" s="21"/>
      <c r="EEH26" s="21"/>
      <c r="EEI26" s="21"/>
      <c r="EEJ26" s="21"/>
      <c r="EEK26" s="21"/>
      <c r="EEL26" s="21"/>
      <c r="EEM26" s="21"/>
      <c r="EEN26" s="21"/>
      <c r="EEO26" s="21"/>
      <c r="EEP26" s="21"/>
      <c r="EEQ26" s="21"/>
      <c r="EER26" s="21"/>
      <c r="EES26" s="21"/>
      <c r="EET26" s="21"/>
      <c r="EEU26" s="21"/>
      <c r="EEV26" s="21"/>
      <c r="EEW26" s="21"/>
      <c r="EEX26" s="21"/>
      <c r="EEY26" s="21"/>
      <c r="EEZ26" s="21"/>
      <c r="EFA26" s="21"/>
      <c r="EFB26" s="21"/>
      <c r="EFC26" s="21"/>
      <c r="EFD26" s="21"/>
      <c r="EFE26" s="21"/>
      <c r="EFF26" s="21"/>
      <c r="EFG26" s="21"/>
      <c r="EFH26" s="21"/>
      <c r="EFI26" s="21"/>
      <c r="EFJ26" s="21"/>
      <c r="EFK26" s="21"/>
      <c r="EFL26" s="21"/>
      <c r="EFM26" s="21"/>
      <c r="EFN26" s="21"/>
      <c r="EFO26" s="21"/>
      <c r="EFP26" s="21"/>
      <c r="EFQ26" s="21"/>
      <c r="EFR26" s="21"/>
      <c r="EFS26" s="21"/>
      <c r="EFT26" s="21"/>
      <c r="EFU26" s="21"/>
      <c r="EFV26" s="21"/>
      <c r="EFW26" s="21"/>
      <c r="EFX26" s="21"/>
      <c r="EFY26" s="21"/>
      <c r="EFZ26" s="21"/>
      <c r="EGA26" s="21"/>
      <c r="EGB26" s="21"/>
      <c r="EGC26" s="21"/>
      <c r="EGD26" s="21"/>
      <c r="EGE26" s="21"/>
      <c r="EGF26" s="21"/>
      <c r="EGG26" s="21"/>
      <c r="EGH26" s="21"/>
      <c r="EGI26" s="21"/>
      <c r="EGJ26" s="21"/>
      <c r="EGK26" s="21"/>
      <c r="EGL26" s="21"/>
      <c r="EGM26" s="21"/>
      <c r="EGN26" s="21"/>
      <c r="EGO26" s="21"/>
      <c r="EGP26" s="21"/>
      <c r="EGQ26" s="21"/>
      <c r="EGR26" s="21"/>
      <c r="EGS26" s="21"/>
      <c r="EGT26" s="21"/>
      <c r="EGU26" s="21"/>
      <c r="EGV26" s="21"/>
      <c r="EGW26" s="21"/>
      <c r="EGX26" s="21"/>
      <c r="EGY26" s="21"/>
      <c r="EGZ26" s="21"/>
      <c r="EHA26" s="21"/>
      <c r="EHB26" s="21"/>
      <c r="EHC26" s="21"/>
      <c r="EHD26" s="21"/>
      <c r="EHE26" s="21"/>
      <c r="EHF26" s="21"/>
      <c r="EHG26" s="21"/>
      <c r="EHH26" s="21"/>
      <c r="EHI26" s="21"/>
      <c r="EHJ26" s="21"/>
      <c r="EHK26" s="21"/>
      <c r="EHL26" s="21"/>
      <c r="EHM26" s="21"/>
      <c r="EHN26" s="21"/>
      <c r="EHO26" s="21"/>
      <c r="EHP26" s="21"/>
      <c r="EHQ26" s="21"/>
      <c r="EHR26" s="21"/>
      <c r="EHS26" s="21"/>
      <c r="EHT26" s="21"/>
      <c r="EHU26" s="21"/>
      <c r="EHV26" s="21"/>
      <c r="EHW26" s="21"/>
      <c r="EHX26" s="21"/>
      <c r="EHY26" s="21"/>
      <c r="EHZ26" s="21"/>
      <c r="EIA26" s="21"/>
      <c r="EIB26" s="21"/>
      <c r="EIC26" s="21"/>
      <c r="EID26" s="21"/>
      <c r="EIE26" s="21"/>
      <c r="EIF26" s="21"/>
      <c r="EIG26" s="21"/>
      <c r="EIH26" s="21"/>
      <c r="EII26" s="21"/>
      <c r="EIJ26" s="21"/>
      <c r="EIK26" s="21"/>
      <c r="EIL26" s="21"/>
      <c r="EIM26" s="21"/>
      <c r="EIN26" s="21"/>
      <c r="EIO26" s="21"/>
      <c r="EIP26" s="21"/>
      <c r="EIQ26" s="21"/>
      <c r="EIR26" s="21"/>
      <c r="EIS26" s="21"/>
      <c r="EIT26" s="21"/>
      <c r="EIU26" s="21"/>
      <c r="EIV26" s="21"/>
      <c r="EIW26" s="21"/>
      <c r="EIX26" s="21"/>
      <c r="EIY26" s="21"/>
      <c r="EIZ26" s="21"/>
      <c r="EJA26" s="21"/>
      <c r="EJB26" s="21"/>
      <c r="EJC26" s="21"/>
      <c r="EJD26" s="21"/>
      <c r="EJE26" s="21"/>
      <c r="EJF26" s="21"/>
      <c r="EJG26" s="21"/>
      <c r="EJH26" s="21"/>
      <c r="EJI26" s="21"/>
      <c r="EJJ26" s="21"/>
      <c r="EJK26" s="21"/>
      <c r="EJL26" s="21"/>
      <c r="EJM26" s="21"/>
      <c r="EJN26" s="21"/>
      <c r="EJO26" s="21"/>
      <c r="EJP26" s="21"/>
      <c r="EJQ26" s="21"/>
      <c r="EJR26" s="21"/>
      <c r="EJS26" s="21"/>
      <c r="EJT26" s="21"/>
      <c r="EJU26" s="21"/>
      <c r="EJV26" s="21"/>
      <c r="EJW26" s="21"/>
      <c r="EJX26" s="21"/>
      <c r="EJY26" s="21"/>
      <c r="EJZ26" s="21"/>
      <c r="EKA26" s="21"/>
      <c r="EKB26" s="21"/>
      <c r="EKC26" s="21"/>
      <c r="EKD26" s="21"/>
      <c r="EKE26" s="21"/>
      <c r="EKF26" s="21"/>
      <c r="EKG26" s="21"/>
      <c r="EKH26" s="21"/>
      <c r="EKI26" s="21"/>
      <c r="EKJ26" s="21"/>
      <c r="EKK26" s="21"/>
      <c r="EKL26" s="21"/>
      <c r="EKM26" s="21"/>
      <c r="EKN26" s="21"/>
      <c r="EKO26" s="21"/>
      <c r="EKP26" s="21"/>
      <c r="EKQ26" s="21"/>
      <c r="EKR26" s="21"/>
      <c r="EKS26" s="21"/>
      <c r="EKT26" s="21"/>
      <c r="EKU26" s="21"/>
      <c r="EKV26" s="21"/>
      <c r="EKW26" s="21"/>
      <c r="EKX26" s="21"/>
      <c r="EKY26" s="21"/>
      <c r="EKZ26" s="21"/>
      <c r="ELA26" s="21"/>
      <c r="ELB26" s="21"/>
      <c r="ELC26" s="21"/>
      <c r="ELD26" s="21"/>
      <c r="ELE26" s="21"/>
      <c r="ELF26" s="21"/>
      <c r="ELG26" s="21"/>
      <c r="ELH26" s="21"/>
      <c r="ELI26" s="21"/>
      <c r="ELJ26" s="21"/>
      <c r="ELK26" s="21"/>
      <c r="ELL26" s="21"/>
      <c r="ELM26" s="21"/>
      <c r="ELN26" s="21"/>
      <c r="ELO26" s="21"/>
      <c r="ELP26" s="21"/>
      <c r="ELQ26" s="21"/>
      <c r="ELR26" s="21"/>
      <c r="ELS26" s="21"/>
      <c r="ELT26" s="21"/>
      <c r="ELU26" s="21"/>
      <c r="ELV26" s="21"/>
      <c r="ELW26" s="21"/>
      <c r="ELX26" s="21"/>
      <c r="ELY26" s="21"/>
      <c r="ELZ26" s="21"/>
      <c r="EMA26" s="21"/>
      <c r="EMB26" s="21"/>
      <c r="EMC26" s="21"/>
      <c r="EMD26" s="21"/>
      <c r="EME26" s="21"/>
      <c r="EMF26" s="21"/>
      <c r="EMG26" s="21"/>
      <c r="EMH26" s="21"/>
      <c r="EMI26" s="21"/>
      <c r="EMJ26" s="21"/>
      <c r="EMK26" s="21"/>
      <c r="EML26" s="21"/>
      <c r="EMM26" s="21"/>
      <c r="EMN26" s="21"/>
      <c r="EMO26" s="21"/>
      <c r="EMP26" s="21"/>
      <c r="EMQ26" s="21"/>
      <c r="EMR26" s="21"/>
      <c r="EMS26" s="21"/>
      <c r="EMT26" s="21"/>
      <c r="EMU26" s="21"/>
      <c r="EMV26" s="21"/>
      <c r="EMW26" s="21"/>
      <c r="EMX26" s="21"/>
      <c r="EMY26" s="21"/>
      <c r="EMZ26" s="21"/>
      <c r="ENA26" s="21"/>
      <c r="ENB26" s="21"/>
      <c r="ENC26" s="21"/>
      <c r="END26" s="21"/>
      <c r="ENE26" s="21"/>
      <c r="ENF26" s="21"/>
      <c r="ENG26" s="21"/>
      <c r="ENH26" s="21"/>
      <c r="ENI26" s="21"/>
      <c r="ENJ26" s="21"/>
      <c r="ENK26" s="21"/>
      <c r="ENL26" s="21"/>
      <c r="ENM26" s="21"/>
      <c r="ENN26" s="21"/>
      <c r="ENO26" s="21"/>
      <c r="ENP26" s="21"/>
      <c r="ENQ26" s="21"/>
      <c r="ENR26" s="21"/>
      <c r="ENS26" s="21"/>
      <c r="ENT26" s="21"/>
      <c r="ENU26" s="21"/>
      <c r="ENV26" s="21"/>
      <c r="ENW26" s="21"/>
      <c r="ENX26" s="21"/>
      <c r="ENY26" s="21"/>
      <c r="ENZ26" s="21"/>
      <c r="EOA26" s="21"/>
      <c r="EOB26" s="21"/>
      <c r="EOC26" s="21"/>
      <c r="EOD26" s="21"/>
      <c r="EOE26" s="21"/>
      <c r="EOF26" s="21"/>
      <c r="EOG26" s="21"/>
      <c r="EOH26" s="21"/>
      <c r="EOI26" s="21"/>
      <c r="EOJ26" s="21"/>
      <c r="EOK26" s="21"/>
      <c r="EOL26" s="21"/>
      <c r="EOM26" s="21"/>
      <c r="EON26" s="21"/>
      <c r="EOO26" s="21"/>
      <c r="EOP26" s="21"/>
      <c r="EOQ26" s="21"/>
      <c r="EOR26" s="21"/>
      <c r="EOS26" s="21"/>
      <c r="EOT26" s="21"/>
      <c r="EOU26" s="21"/>
      <c r="EOV26" s="21"/>
      <c r="EOW26" s="21"/>
      <c r="EOX26" s="21"/>
      <c r="EOY26" s="21"/>
      <c r="EOZ26" s="21"/>
      <c r="EPA26" s="21"/>
      <c r="EPB26" s="21"/>
      <c r="EPC26" s="21"/>
      <c r="EPD26" s="21"/>
      <c r="EPE26" s="21"/>
      <c r="EPF26" s="21"/>
      <c r="EPG26" s="21"/>
      <c r="EPH26" s="21"/>
      <c r="EPI26" s="21"/>
      <c r="EPJ26" s="21"/>
      <c r="EPK26" s="21"/>
      <c r="EPL26" s="21"/>
      <c r="EPM26" s="21"/>
      <c r="EPN26" s="21"/>
      <c r="EPO26" s="21"/>
      <c r="EPP26" s="21"/>
      <c r="EPQ26" s="21"/>
      <c r="EPR26" s="21"/>
      <c r="EPS26" s="21"/>
      <c r="EPT26" s="21"/>
      <c r="EPU26" s="21"/>
      <c r="EPV26" s="21"/>
      <c r="EPW26" s="21"/>
      <c r="EPX26" s="21"/>
      <c r="EPY26" s="21"/>
      <c r="EPZ26" s="21"/>
      <c r="EQA26" s="21"/>
      <c r="EQB26" s="21"/>
      <c r="EQC26" s="21"/>
      <c r="EQD26" s="21"/>
      <c r="EQE26" s="21"/>
      <c r="EQF26" s="21"/>
      <c r="EQG26" s="21"/>
      <c r="EQH26" s="21"/>
      <c r="EQI26" s="21"/>
      <c r="EQJ26" s="21"/>
      <c r="EQK26" s="21"/>
      <c r="EQL26" s="21"/>
      <c r="EQM26" s="21"/>
      <c r="EQN26" s="21"/>
      <c r="EQO26" s="21"/>
      <c r="EQP26" s="21"/>
      <c r="EQQ26" s="21"/>
      <c r="EQR26" s="21"/>
      <c r="EQS26" s="21"/>
      <c r="EQT26" s="21"/>
      <c r="EQU26" s="21"/>
      <c r="EQV26" s="21"/>
      <c r="EQW26" s="21"/>
      <c r="EQX26" s="21"/>
      <c r="EQY26" s="21"/>
      <c r="EQZ26" s="21"/>
      <c r="ERA26" s="21"/>
      <c r="ERB26" s="21"/>
      <c r="ERC26" s="21"/>
      <c r="ERD26" s="21"/>
      <c r="ERE26" s="21"/>
      <c r="ERF26" s="21"/>
      <c r="ERG26" s="21"/>
      <c r="ERH26" s="21"/>
      <c r="ERI26" s="21"/>
      <c r="ERJ26" s="21"/>
      <c r="ERK26" s="21"/>
      <c r="ERL26" s="21"/>
      <c r="ERM26" s="21"/>
      <c r="ERN26" s="21"/>
      <c r="ERO26" s="21"/>
      <c r="ERP26" s="21"/>
      <c r="ERQ26" s="21"/>
      <c r="ERR26" s="21"/>
      <c r="ERS26" s="21"/>
      <c r="ERT26" s="21"/>
      <c r="ERU26" s="21"/>
      <c r="ERV26" s="21"/>
      <c r="ERW26" s="21"/>
      <c r="ERX26" s="21"/>
      <c r="ERY26" s="21"/>
      <c r="ERZ26" s="21"/>
      <c r="ESA26" s="21"/>
      <c r="ESB26" s="21"/>
      <c r="ESC26" s="21"/>
      <c r="ESD26" s="21"/>
      <c r="ESE26" s="21"/>
      <c r="ESF26" s="21"/>
      <c r="ESG26" s="21"/>
      <c r="ESH26" s="21"/>
      <c r="ESI26" s="21"/>
      <c r="ESJ26" s="21"/>
      <c r="ESK26" s="21"/>
      <c r="ESL26" s="21"/>
      <c r="ESM26" s="21"/>
      <c r="ESN26" s="21"/>
      <c r="ESO26" s="21"/>
      <c r="ESP26" s="21"/>
      <c r="ESQ26" s="21"/>
      <c r="ESR26" s="21"/>
      <c r="ESS26" s="21"/>
      <c r="EST26" s="21"/>
      <c r="ESU26" s="21"/>
      <c r="ESV26" s="21"/>
      <c r="ESW26" s="21"/>
      <c r="ESX26" s="21"/>
      <c r="ESY26" s="21"/>
      <c r="ESZ26" s="21"/>
      <c r="ETA26" s="21"/>
      <c r="ETB26" s="21"/>
      <c r="ETC26" s="21"/>
      <c r="ETD26" s="21"/>
      <c r="ETE26" s="21"/>
      <c r="ETF26" s="21"/>
      <c r="ETG26" s="21"/>
      <c r="ETH26" s="21"/>
      <c r="ETI26" s="21"/>
      <c r="ETJ26" s="21"/>
      <c r="ETK26" s="21"/>
      <c r="ETL26" s="21"/>
      <c r="ETM26" s="21"/>
      <c r="ETN26" s="21"/>
      <c r="ETO26" s="21"/>
      <c r="ETP26" s="21"/>
      <c r="ETQ26" s="21"/>
      <c r="ETR26" s="21"/>
      <c r="ETS26" s="21"/>
      <c r="ETT26" s="21"/>
      <c r="ETU26" s="21"/>
      <c r="ETV26" s="21"/>
      <c r="ETW26" s="21"/>
      <c r="ETX26" s="21"/>
      <c r="ETY26" s="21"/>
      <c r="ETZ26" s="21"/>
      <c r="EUA26" s="21"/>
      <c r="EUB26" s="21"/>
      <c r="EUC26" s="21"/>
      <c r="EUD26" s="21"/>
      <c r="EUE26" s="21"/>
      <c r="EUF26" s="21"/>
      <c r="EUG26" s="21"/>
      <c r="EUH26" s="21"/>
      <c r="EUI26" s="21"/>
      <c r="EUJ26" s="21"/>
      <c r="EUK26" s="21"/>
      <c r="EUL26" s="21"/>
      <c r="EUM26" s="21"/>
      <c r="EUN26" s="21"/>
      <c r="EUO26" s="21"/>
      <c r="EUP26" s="21"/>
      <c r="EUQ26" s="21"/>
      <c r="EUR26" s="21"/>
      <c r="EUS26" s="21"/>
      <c r="EUT26" s="21"/>
      <c r="EUU26" s="21"/>
      <c r="EUV26" s="21"/>
      <c r="EUW26" s="21"/>
      <c r="EUX26" s="21"/>
      <c r="EUY26" s="21"/>
      <c r="EUZ26" s="21"/>
      <c r="EVA26" s="21"/>
      <c r="EVB26" s="21"/>
      <c r="EVC26" s="21"/>
      <c r="EVD26" s="21"/>
      <c r="EVE26" s="21"/>
      <c r="EVF26" s="21"/>
      <c r="EVG26" s="21"/>
      <c r="EVH26" s="21"/>
      <c r="EVI26" s="21"/>
      <c r="EVJ26" s="21"/>
      <c r="EVK26" s="21"/>
      <c r="EVL26" s="21"/>
      <c r="EVM26" s="21"/>
      <c r="EVN26" s="21"/>
      <c r="EVO26" s="21"/>
      <c r="EVP26" s="21"/>
      <c r="EVQ26" s="21"/>
      <c r="EVR26" s="21"/>
      <c r="EVS26" s="21"/>
      <c r="EVT26" s="21"/>
      <c r="EVU26" s="21"/>
      <c r="EVV26" s="21"/>
      <c r="EVW26" s="21"/>
      <c r="EVX26" s="21"/>
      <c r="EVY26" s="21"/>
      <c r="EVZ26" s="21"/>
      <c r="EWA26" s="21"/>
      <c r="EWB26" s="21"/>
      <c r="EWC26" s="21"/>
      <c r="EWD26" s="21"/>
      <c r="EWE26" s="21"/>
      <c r="EWF26" s="21"/>
      <c r="EWG26" s="21"/>
      <c r="EWH26" s="21"/>
      <c r="EWI26" s="21"/>
      <c r="EWJ26" s="21"/>
      <c r="EWK26" s="21"/>
      <c r="EWL26" s="21"/>
      <c r="EWM26" s="21"/>
      <c r="EWN26" s="21"/>
      <c r="EWO26" s="21"/>
      <c r="EWP26" s="21"/>
      <c r="EWQ26" s="21"/>
      <c r="EWR26" s="21"/>
      <c r="EWS26" s="21"/>
      <c r="EWT26" s="21"/>
      <c r="EWU26" s="21"/>
      <c r="EWV26" s="21"/>
      <c r="EWW26" s="21"/>
      <c r="EWX26" s="21"/>
      <c r="EWY26" s="21"/>
      <c r="EWZ26" s="21"/>
      <c r="EXA26" s="21"/>
      <c r="EXB26" s="21"/>
      <c r="EXC26" s="21"/>
      <c r="EXD26" s="21"/>
      <c r="EXE26" s="21"/>
      <c r="EXF26" s="21"/>
      <c r="EXG26" s="21"/>
      <c r="EXH26" s="21"/>
      <c r="EXI26" s="21"/>
      <c r="EXJ26" s="21"/>
      <c r="EXK26" s="21"/>
      <c r="EXL26" s="21"/>
      <c r="EXM26" s="21"/>
      <c r="EXN26" s="21"/>
      <c r="EXO26" s="21"/>
      <c r="EXP26" s="21"/>
      <c r="EXQ26" s="21"/>
      <c r="EXR26" s="21"/>
      <c r="EXS26" s="21"/>
      <c r="EXT26" s="21"/>
      <c r="EXU26" s="21"/>
      <c r="EXV26" s="21"/>
      <c r="EXW26" s="21"/>
      <c r="EXX26" s="21"/>
      <c r="EXY26" s="21"/>
      <c r="EXZ26" s="21"/>
      <c r="EYA26" s="21"/>
      <c r="EYB26" s="21"/>
      <c r="EYC26" s="21"/>
      <c r="EYD26" s="21"/>
      <c r="EYE26" s="21"/>
      <c r="EYF26" s="21"/>
      <c r="EYG26" s="21"/>
      <c r="EYH26" s="21"/>
      <c r="EYI26" s="21"/>
      <c r="EYJ26" s="21"/>
      <c r="EYK26" s="21"/>
      <c r="EYL26" s="21"/>
      <c r="EYM26" s="21"/>
      <c r="EYN26" s="21"/>
      <c r="EYO26" s="21"/>
      <c r="EYP26" s="21"/>
      <c r="EYQ26" s="21"/>
      <c r="EYR26" s="21"/>
      <c r="EYS26" s="21"/>
      <c r="EYT26" s="21"/>
      <c r="EYU26" s="21"/>
      <c r="EYV26" s="21"/>
      <c r="EYW26" s="21"/>
      <c r="EYX26" s="21"/>
      <c r="EYY26" s="21"/>
      <c r="EYZ26" s="21"/>
      <c r="EZA26" s="21"/>
      <c r="EZB26" s="21"/>
      <c r="EZC26" s="21"/>
      <c r="EZD26" s="21"/>
      <c r="EZE26" s="21"/>
      <c r="EZF26" s="21"/>
      <c r="EZG26" s="21"/>
      <c r="EZH26" s="21"/>
      <c r="EZI26" s="21"/>
      <c r="EZJ26" s="21"/>
      <c r="EZK26" s="21"/>
      <c r="EZL26" s="21"/>
      <c r="EZM26" s="21"/>
      <c r="EZN26" s="21"/>
      <c r="EZO26" s="21"/>
      <c r="EZP26" s="21"/>
      <c r="EZQ26" s="21"/>
      <c r="EZR26" s="21"/>
      <c r="EZS26" s="21"/>
      <c r="EZT26" s="21"/>
      <c r="EZU26" s="21"/>
      <c r="EZV26" s="21"/>
      <c r="EZW26" s="21"/>
      <c r="EZX26" s="21"/>
      <c r="EZY26" s="21"/>
      <c r="EZZ26" s="21"/>
      <c r="FAA26" s="21"/>
      <c r="FAB26" s="21"/>
      <c r="FAC26" s="21"/>
      <c r="FAD26" s="21"/>
      <c r="FAE26" s="21"/>
      <c r="FAF26" s="21"/>
      <c r="FAG26" s="21"/>
      <c r="FAH26" s="21"/>
      <c r="FAI26" s="21"/>
      <c r="FAJ26" s="21"/>
      <c r="FAK26" s="21"/>
      <c r="FAL26" s="21"/>
      <c r="FAM26" s="21"/>
      <c r="FAN26" s="21"/>
      <c r="FAO26" s="21"/>
      <c r="FAP26" s="21"/>
      <c r="FAQ26" s="21"/>
      <c r="FAR26" s="21"/>
      <c r="FAS26" s="21"/>
      <c r="FAT26" s="21"/>
      <c r="FAU26" s="21"/>
      <c r="FAV26" s="21"/>
      <c r="FAW26" s="21"/>
      <c r="FAX26" s="21"/>
      <c r="FAY26" s="21"/>
      <c r="FAZ26" s="21"/>
      <c r="FBA26" s="21"/>
      <c r="FBB26" s="21"/>
      <c r="FBC26" s="21"/>
      <c r="FBD26" s="21"/>
      <c r="FBE26" s="21"/>
      <c r="FBF26" s="21"/>
      <c r="FBG26" s="21"/>
      <c r="FBH26" s="21"/>
      <c r="FBI26" s="21"/>
      <c r="FBJ26" s="21"/>
      <c r="FBK26" s="21"/>
      <c r="FBL26" s="21"/>
      <c r="FBM26" s="21"/>
      <c r="FBN26" s="21"/>
      <c r="FBO26" s="21"/>
      <c r="FBP26" s="21"/>
      <c r="FBQ26" s="21"/>
      <c r="FBR26" s="21"/>
      <c r="FBS26" s="21"/>
      <c r="FBT26" s="21"/>
      <c r="FBU26" s="21"/>
      <c r="FBV26" s="21"/>
      <c r="FBW26" s="21"/>
      <c r="FBX26" s="21"/>
      <c r="FBY26" s="21"/>
      <c r="FBZ26" s="21"/>
      <c r="FCA26" s="21"/>
      <c r="FCB26" s="21"/>
      <c r="FCC26" s="21"/>
      <c r="FCD26" s="21"/>
      <c r="FCE26" s="21"/>
      <c r="FCF26" s="21"/>
      <c r="FCG26" s="21"/>
      <c r="FCH26" s="21"/>
      <c r="FCI26" s="21"/>
      <c r="FCJ26" s="21"/>
      <c r="FCK26" s="21"/>
      <c r="FCL26" s="21"/>
      <c r="FCM26" s="21"/>
      <c r="FCN26" s="21"/>
      <c r="FCO26" s="21"/>
      <c r="FCP26" s="21"/>
      <c r="FCQ26" s="21"/>
      <c r="FCR26" s="21"/>
      <c r="FCS26" s="21"/>
      <c r="FCT26" s="21"/>
      <c r="FCU26" s="21"/>
      <c r="FCV26" s="21"/>
      <c r="FCW26" s="21"/>
      <c r="FCX26" s="21"/>
      <c r="FCY26" s="21"/>
      <c r="FCZ26" s="21"/>
      <c r="FDA26" s="21"/>
      <c r="FDB26" s="21"/>
      <c r="FDC26" s="21"/>
      <c r="FDD26" s="21"/>
      <c r="FDE26" s="21"/>
      <c r="FDF26" s="21"/>
      <c r="FDG26" s="21"/>
      <c r="FDH26" s="21"/>
      <c r="FDI26" s="21"/>
      <c r="FDJ26" s="21"/>
      <c r="FDK26" s="21"/>
      <c r="FDL26" s="21"/>
      <c r="FDM26" s="21"/>
      <c r="FDN26" s="21"/>
      <c r="FDO26" s="21"/>
      <c r="FDP26" s="21"/>
      <c r="FDQ26" s="21"/>
      <c r="FDR26" s="21"/>
      <c r="FDS26" s="21"/>
      <c r="FDT26" s="21"/>
      <c r="FDU26" s="21"/>
      <c r="FDV26" s="21"/>
      <c r="FDW26" s="21"/>
      <c r="FDX26" s="21"/>
      <c r="FDY26" s="21"/>
      <c r="FDZ26" s="21"/>
      <c r="FEA26" s="21"/>
      <c r="FEB26" s="21"/>
      <c r="FEC26" s="21"/>
      <c r="FED26" s="21"/>
      <c r="FEE26" s="21"/>
      <c r="FEF26" s="21"/>
      <c r="FEG26" s="21"/>
      <c r="FEH26" s="21"/>
      <c r="FEI26" s="21"/>
      <c r="FEJ26" s="21"/>
      <c r="FEK26" s="21"/>
      <c r="FEL26" s="21"/>
      <c r="FEM26" s="21"/>
      <c r="FEN26" s="21"/>
      <c r="FEO26" s="21"/>
      <c r="FEP26" s="21"/>
      <c r="FEQ26" s="21"/>
      <c r="FER26" s="21"/>
      <c r="FES26" s="21"/>
      <c r="FET26" s="21"/>
      <c r="FEU26" s="21"/>
      <c r="FEV26" s="21"/>
      <c r="FEW26" s="21"/>
      <c r="FEX26" s="21"/>
      <c r="FEY26" s="21"/>
      <c r="FEZ26" s="21"/>
      <c r="FFA26" s="21"/>
      <c r="FFB26" s="21"/>
      <c r="FFC26" s="21"/>
      <c r="FFD26" s="21"/>
      <c r="FFE26" s="21"/>
      <c r="FFF26" s="21"/>
      <c r="FFG26" s="21"/>
      <c r="FFH26" s="21"/>
      <c r="FFI26" s="21"/>
      <c r="FFJ26" s="21"/>
      <c r="FFK26" s="21"/>
      <c r="FFL26" s="21"/>
      <c r="FFM26" s="21"/>
      <c r="FFN26" s="21"/>
      <c r="FFO26" s="21"/>
      <c r="FFP26" s="21"/>
      <c r="FFQ26" s="21"/>
      <c r="FFR26" s="21"/>
      <c r="FFS26" s="21"/>
      <c r="FFT26" s="21"/>
      <c r="FFU26" s="21"/>
      <c r="FFV26" s="21"/>
      <c r="FFW26" s="21"/>
      <c r="FFX26" s="21"/>
      <c r="FFY26" s="21"/>
      <c r="FFZ26" s="21"/>
      <c r="FGA26" s="21"/>
      <c r="FGB26" s="21"/>
      <c r="FGC26" s="21"/>
      <c r="FGD26" s="21"/>
      <c r="FGE26" s="21"/>
      <c r="FGF26" s="21"/>
      <c r="FGG26" s="21"/>
      <c r="FGH26" s="21"/>
      <c r="FGI26" s="21"/>
      <c r="FGJ26" s="21"/>
      <c r="FGK26" s="21"/>
      <c r="FGL26" s="21"/>
      <c r="FGM26" s="21"/>
      <c r="FGN26" s="21"/>
      <c r="FGO26" s="21"/>
      <c r="FGP26" s="21"/>
      <c r="FGQ26" s="21"/>
      <c r="FGR26" s="21"/>
      <c r="FGS26" s="21"/>
      <c r="FGT26" s="21"/>
      <c r="FGU26" s="21"/>
      <c r="FGV26" s="21"/>
      <c r="FGW26" s="21"/>
      <c r="FGX26" s="21"/>
      <c r="FGY26" s="21"/>
      <c r="FGZ26" s="21"/>
      <c r="FHA26" s="21"/>
      <c r="FHB26" s="21"/>
      <c r="FHC26" s="21"/>
      <c r="FHD26" s="21"/>
      <c r="FHE26" s="21"/>
      <c r="FHF26" s="21"/>
      <c r="FHG26" s="21"/>
      <c r="FHH26" s="21"/>
      <c r="FHI26" s="21"/>
      <c r="FHJ26" s="21"/>
      <c r="FHK26" s="21"/>
      <c r="FHL26" s="21"/>
      <c r="FHM26" s="21"/>
      <c r="FHN26" s="21"/>
      <c r="FHO26" s="21"/>
      <c r="FHP26" s="21"/>
      <c r="FHQ26" s="21"/>
      <c r="FHR26" s="21"/>
      <c r="FHS26" s="21"/>
      <c r="FHT26" s="21"/>
      <c r="FHU26" s="21"/>
      <c r="FHV26" s="21"/>
      <c r="FHW26" s="21"/>
      <c r="FHX26" s="21"/>
      <c r="FHY26" s="21"/>
      <c r="FHZ26" s="21"/>
      <c r="FIA26" s="21"/>
      <c r="FIB26" s="21"/>
      <c r="FIC26" s="21"/>
      <c r="FID26" s="21"/>
      <c r="FIE26" s="21"/>
      <c r="FIF26" s="21"/>
      <c r="FIG26" s="21"/>
      <c r="FIH26" s="21"/>
      <c r="FII26" s="21"/>
      <c r="FIJ26" s="21"/>
      <c r="FIK26" s="21"/>
      <c r="FIL26" s="21"/>
      <c r="FIM26" s="21"/>
      <c r="FIN26" s="21"/>
      <c r="FIO26" s="21"/>
      <c r="FIP26" s="21"/>
      <c r="FIQ26" s="21"/>
      <c r="FIR26" s="21"/>
      <c r="FIS26" s="21"/>
      <c r="FIT26" s="21"/>
      <c r="FIU26" s="21"/>
      <c r="FIV26" s="21"/>
      <c r="FIW26" s="21"/>
      <c r="FIX26" s="21"/>
      <c r="FIY26" s="21"/>
      <c r="FIZ26" s="21"/>
      <c r="FJA26" s="21"/>
      <c r="FJB26" s="21"/>
      <c r="FJC26" s="21"/>
      <c r="FJD26" s="21"/>
      <c r="FJE26" s="21"/>
      <c r="FJF26" s="21"/>
      <c r="FJG26" s="21"/>
      <c r="FJH26" s="21"/>
      <c r="FJI26" s="21"/>
      <c r="FJJ26" s="21"/>
      <c r="FJK26" s="21"/>
      <c r="FJL26" s="21"/>
      <c r="FJM26" s="21"/>
      <c r="FJN26" s="21"/>
      <c r="FJO26" s="21"/>
      <c r="FJP26" s="21"/>
      <c r="FJQ26" s="21"/>
      <c r="FJR26" s="21"/>
      <c r="FJS26" s="21"/>
      <c r="FJT26" s="21"/>
      <c r="FJU26" s="21"/>
      <c r="FJV26" s="21"/>
      <c r="FJW26" s="21"/>
      <c r="FJX26" s="21"/>
      <c r="FJY26" s="21"/>
      <c r="FJZ26" s="21"/>
      <c r="FKA26" s="21"/>
      <c r="FKB26" s="21"/>
      <c r="FKC26" s="21"/>
      <c r="FKD26" s="21"/>
      <c r="FKE26" s="21"/>
      <c r="FKF26" s="21"/>
      <c r="FKG26" s="21"/>
      <c r="FKH26" s="21"/>
      <c r="FKI26" s="21"/>
      <c r="FKJ26" s="21"/>
      <c r="FKK26" s="21"/>
      <c r="FKL26" s="21"/>
      <c r="FKM26" s="21"/>
      <c r="FKN26" s="21"/>
      <c r="FKO26" s="21"/>
      <c r="FKP26" s="21"/>
      <c r="FKQ26" s="21"/>
      <c r="FKR26" s="21"/>
      <c r="FKS26" s="21"/>
      <c r="FKT26" s="21"/>
      <c r="FKU26" s="21"/>
      <c r="FKV26" s="21"/>
      <c r="FKW26" s="21"/>
      <c r="FKX26" s="21"/>
      <c r="FKY26" s="21"/>
      <c r="FKZ26" s="21"/>
      <c r="FLA26" s="21"/>
      <c r="FLB26" s="21"/>
      <c r="FLC26" s="21"/>
      <c r="FLD26" s="21"/>
      <c r="FLE26" s="21"/>
      <c r="FLF26" s="21"/>
      <c r="FLG26" s="21"/>
      <c r="FLH26" s="21"/>
      <c r="FLI26" s="21"/>
      <c r="FLJ26" s="21"/>
      <c r="FLK26" s="21"/>
      <c r="FLL26" s="21"/>
      <c r="FLM26" s="21"/>
      <c r="FLN26" s="21"/>
      <c r="FLO26" s="21"/>
      <c r="FLP26" s="21"/>
      <c r="FLQ26" s="21"/>
      <c r="FLR26" s="21"/>
      <c r="FLS26" s="21"/>
      <c r="FLT26" s="21"/>
      <c r="FLU26" s="21"/>
      <c r="FLV26" s="21"/>
      <c r="FLW26" s="21"/>
      <c r="FLX26" s="21"/>
      <c r="FLY26" s="21"/>
      <c r="FLZ26" s="21"/>
      <c r="FMA26" s="21"/>
      <c r="FMB26" s="21"/>
      <c r="FMC26" s="21"/>
      <c r="FMD26" s="21"/>
      <c r="FME26" s="21"/>
      <c r="FMF26" s="21"/>
      <c r="FMG26" s="21"/>
      <c r="FMH26" s="21"/>
      <c r="FMI26" s="21"/>
      <c r="FMJ26" s="21"/>
      <c r="FMK26" s="21"/>
      <c r="FML26" s="21"/>
      <c r="FMM26" s="21"/>
      <c r="FMN26" s="21"/>
      <c r="FMO26" s="21"/>
      <c r="FMP26" s="21"/>
      <c r="FMQ26" s="21"/>
      <c r="FMR26" s="21"/>
      <c r="FMS26" s="21"/>
      <c r="FMT26" s="21"/>
      <c r="FMU26" s="21"/>
      <c r="FMV26" s="21"/>
      <c r="FMW26" s="21"/>
      <c r="FMX26" s="21"/>
      <c r="FMY26" s="21"/>
      <c r="FMZ26" s="21"/>
      <c r="FNA26" s="21"/>
      <c r="FNB26" s="21"/>
      <c r="FNC26" s="21"/>
      <c r="FND26" s="21"/>
      <c r="FNE26" s="21"/>
      <c r="FNF26" s="21"/>
      <c r="FNG26" s="21"/>
      <c r="FNH26" s="21"/>
      <c r="FNI26" s="21"/>
      <c r="FNJ26" s="21"/>
      <c r="FNK26" s="21"/>
      <c r="FNL26" s="21"/>
      <c r="FNM26" s="21"/>
      <c r="FNN26" s="21"/>
      <c r="FNO26" s="21"/>
      <c r="FNP26" s="21"/>
      <c r="FNQ26" s="21"/>
      <c r="FNR26" s="21"/>
      <c r="FNS26" s="21"/>
      <c r="FNT26" s="21"/>
      <c r="FNU26" s="21"/>
      <c r="FNV26" s="21"/>
      <c r="FNW26" s="21"/>
      <c r="FNX26" s="21"/>
      <c r="FNY26" s="21"/>
      <c r="FNZ26" s="21"/>
      <c r="FOA26" s="21"/>
      <c r="FOB26" s="21"/>
      <c r="FOC26" s="21"/>
      <c r="FOD26" s="21"/>
      <c r="FOE26" s="21"/>
      <c r="FOF26" s="21"/>
      <c r="FOG26" s="21"/>
      <c r="FOH26" s="21"/>
      <c r="FOI26" s="21"/>
      <c r="FOJ26" s="21"/>
      <c r="FOK26" s="21"/>
      <c r="FOL26" s="21"/>
      <c r="FOM26" s="21"/>
      <c r="FON26" s="21"/>
      <c r="FOO26" s="21"/>
      <c r="FOP26" s="21"/>
      <c r="FOQ26" s="21"/>
      <c r="FOR26" s="21"/>
      <c r="FOS26" s="21"/>
      <c r="FOT26" s="21"/>
      <c r="FOU26" s="21"/>
      <c r="FOV26" s="21"/>
      <c r="FOW26" s="21"/>
      <c r="FOX26" s="21"/>
      <c r="FOY26" s="21"/>
      <c r="FOZ26" s="21"/>
      <c r="FPA26" s="21"/>
      <c r="FPB26" s="21"/>
      <c r="FPC26" s="21"/>
      <c r="FPD26" s="21"/>
      <c r="FPE26" s="21"/>
      <c r="FPF26" s="21"/>
      <c r="FPG26" s="21"/>
      <c r="FPH26" s="21"/>
      <c r="FPI26" s="21"/>
      <c r="FPJ26" s="21"/>
      <c r="FPK26" s="21"/>
      <c r="FPL26" s="21"/>
      <c r="FPM26" s="21"/>
      <c r="FPN26" s="21"/>
      <c r="FPO26" s="21"/>
      <c r="FPP26" s="21"/>
      <c r="FPQ26" s="21"/>
      <c r="FPR26" s="21"/>
      <c r="FPS26" s="21"/>
      <c r="FPT26" s="21"/>
      <c r="FPU26" s="21"/>
      <c r="FPV26" s="21"/>
      <c r="FPW26" s="21"/>
      <c r="FPX26" s="21"/>
      <c r="FPY26" s="21"/>
      <c r="FPZ26" s="21"/>
      <c r="FQA26" s="21"/>
      <c r="FQB26" s="21"/>
      <c r="FQC26" s="21"/>
      <c r="FQD26" s="21"/>
      <c r="FQE26" s="21"/>
      <c r="FQF26" s="21"/>
      <c r="FQG26" s="21"/>
      <c r="FQH26" s="21"/>
      <c r="FQI26" s="21"/>
      <c r="FQJ26" s="21"/>
      <c r="FQK26" s="21"/>
      <c r="FQL26" s="21"/>
      <c r="FQM26" s="21"/>
      <c r="FQN26" s="21"/>
      <c r="FQO26" s="21"/>
      <c r="FQP26" s="21"/>
      <c r="FQQ26" s="21"/>
      <c r="FQR26" s="21"/>
      <c r="FQS26" s="21"/>
      <c r="FQT26" s="21"/>
      <c r="FQU26" s="21"/>
      <c r="FQV26" s="21"/>
      <c r="FQW26" s="21"/>
      <c r="FQX26" s="21"/>
      <c r="FQY26" s="21"/>
      <c r="FQZ26" s="21"/>
      <c r="FRA26" s="21"/>
      <c r="FRB26" s="21"/>
      <c r="FRC26" s="21"/>
      <c r="FRD26" s="21"/>
      <c r="FRE26" s="21"/>
      <c r="FRF26" s="21"/>
      <c r="FRG26" s="21"/>
      <c r="FRH26" s="21"/>
      <c r="FRI26" s="21"/>
      <c r="FRJ26" s="21"/>
      <c r="FRK26" s="21"/>
      <c r="FRL26" s="21"/>
      <c r="FRM26" s="21"/>
      <c r="FRN26" s="21"/>
      <c r="FRO26" s="21"/>
      <c r="FRP26" s="21"/>
      <c r="FRQ26" s="21"/>
      <c r="FRR26" s="21"/>
      <c r="FRS26" s="21"/>
      <c r="FRT26" s="21"/>
    </row>
    <row r="27" spans="1:4544" s="189" customFormat="1" ht="15" customHeight="1">
      <c r="A27" s="190"/>
      <c r="B27" s="190"/>
      <c r="C27" s="190"/>
      <c r="D27" s="190"/>
      <c r="E27" s="190"/>
      <c r="F27" s="190"/>
      <c r="G27" s="190"/>
      <c r="H27" s="191"/>
      <c r="I27" s="191"/>
      <c r="J27" s="193" t="s">
        <v>435</v>
      </c>
      <c r="K27" s="227" t="s">
        <v>520</v>
      </c>
      <c r="L27" s="228" t="s">
        <v>1</v>
      </c>
      <c r="M27" s="219">
        <f t="shared" ref="M27:M30" si="6">$M$20*S27</f>
        <v>851.34373499999992</v>
      </c>
      <c r="N27" s="219">
        <f t="shared" ref="N27:N30" si="7">$N$20*S27</f>
        <v>574.49658749999992</v>
      </c>
      <c r="O27" s="194">
        <f t="shared" ref="O27:O37" si="8">M27+N27</f>
        <v>1425.8403224999997</v>
      </c>
      <c r="P27" s="21"/>
      <c r="Q27" s="65">
        <f>115/25</f>
        <v>4.5999999999999996</v>
      </c>
      <c r="R27" s="65">
        <v>0.6</v>
      </c>
      <c r="S27" s="21">
        <f t="shared" ref="S27:S30" si="9">Q27*R27</f>
        <v>2.76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  <c r="AML27" s="21"/>
      <c r="AMM27" s="21"/>
      <c r="AMN27" s="21"/>
      <c r="AMO27" s="21"/>
      <c r="AMP27" s="21"/>
      <c r="AMQ27" s="21"/>
      <c r="AMR27" s="21"/>
      <c r="AMS27" s="21"/>
      <c r="AMT27" s="21"/>
      <c r="AMU27" s="21"/>
      <c r="AMV27" s="21"/>
      <c r="AMW27" s="21"/>
      <c r="AMX27" s="21"/>
      <c r="AMY27" s="21"/>
      <c r="AMZ27" s="21"/>
      <c r="ANA27" s="21"/>
      <c r="ANB27" s="21"/>
      <c r="ANC27" s="21"/>
      <c r="AND27" s="21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1"/>
      <c r="AOB27" s="21"/>
      <c r="AOC27" s="21"/>
      <c r="AOD27" s="21"/>
      <c r="AOE27" s="21"/>
      <c r="AOF27" s="21"/>
      <c r="AOG27" s="21"/>
      <c r="AOH27" s="21"/>
      <c r="AOI27" s="21"/>
      <c r="AOJ27" s="21"/>
      <c r="AOK27" s="21"/>
      <c r="AOL27" s="21"/>
      <c r="AOM27" s="21"/>
      <c r="AON27" s="21"/>
      <c r="AOO27" s="21"/>
      <c r="AOP27" s="21"/>
      <c r="AOQ27" s="21"/>
      <c r="AOR27" s="21"/>
      <c r="AOS27" s="21"/>
      <c r="AOT27" s="21"/>
      <c r="AOU27" s="21"/>
      <c r="AOV27" s="21"/>
      <c r="AOW27" s="21"/>
      <c r="AOX27" s="21"/>
      <c r="AOY27" s="21"/>
      <c r="AOZ27" s="21"/>
      <c r="APA27" s="21"/>
      <c r="APB27" s="21"/>
      <c r="APC27" s="21"/>
      <c r="APD27" s="21"/>
      <c r="APE27" s="21"/>
      <c r="APF27" s="21"/>
      <c r="APG27" s="21"/>
      <c r="APH27" s="21"/>
      <c r="API27" s="21"/>
      <c r="APJ27" s="21"/>
      <c r="APK27" s="21"/>
      <c r="APL27" s="21"/>
      <c r="APM27" s="21"/>
      <c r="APN27" s="21"/>
      <c r="APO27" s="21"/>
      <c r="APP27" s="21"/>
      <c r="APQ27" s="21"/>
      <c r="APR27" s="21"/>
      <c r="APS27" s="21"/>
      <c r="APT27" s="21"/>
      <c r="APU27" s="21"/>
      <c r="APV27" s="21"/>
      <c r="APW27" s="21"/>
      <c r="APX27" s="21"/>
      <c r="APY27" s="21"/>
      <c r="APZ27" s="21"/>
      <c r="AQA27" s="21"/>
      <c r="AQB27" s="21"/>
      <c r="AQC27" s="21"/>
      <c r="AQD27" s="21"/>
      <c r="AQE27" s="21"/>
      <c r="AQF27" s="21"/>
      <c r="AQG27" s="21"/>
      <c r="AQH27" s="21"/>
      <c r="AQI27" s="21"/>
      <c r="AQJ27" s="21"/>
      <c r="AQK27" s="21"/>
      <c r="AQL27" s="21"/>
      <c r="AQM27" s="21"/>
      <c r="AQN27" s="21"/>
      <c r="AQO27" s="21"/>
      <c r="AQP27" s="21"/>
      <c r="AQQ27" s="21"/>
      <c r="AQR27" s="21"/>
      <c r="AQS27" s="21"/>
      <c r="AQT27" s="21"/>
      <c r="AQU27" s="21"/>
      <c r="AQV27" s="21"/>
      <c r="AQW27" s="21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1"/>
      <c r="ARU27" s="21"/>
      <c r="ARV27" s="21"/>
      <c r="ARW27" s="21"/>
      <c r="ARX27" s="21"/>
      <c r="ARY27" s="21"/>
      <c r="ARZ27" s="21"/>
      <c r="ASA27" s="21"/>
      <c r="ASB27" s="21"/>
      <c r="ASC27" s="21"/>
      <c r="ASD27" s="21"/>
      <c r="ASE27" s="21"/>
      <c r="ASF27" s="21"/>
      <c r="ASG27" s="21"/>
      <c r="ASH27" s="21"/>
      <c r="ASI27" s="21"/>
      <c r="ASJ27" s="21"/>
      <c r="ASK27" s="21"/>
      <c r="ASL27" s="21"/>
      <c r="ASM27" s="21"/>
      <c r="ASN27" s="21"/>
      <c r="ASO27" s="21"/>
      <c r="ASP27" s="21"/>
      <c r="ASQ27" s="21"/>
      <c r="ASR27" s="21"/>
      <c r="ASS27" s="21"/>
      <c r="AST27" s="21"/>
      <c r="ASU27" s="21"/>
      <c r="ASV27" s="21"/>
      <c r="ASW27" s="21"/>
      <c r="ASX27" s="21"/>
      <c r="ASY27" s="21"/>
      <c r="ASZ27" s="21"/>
      <c r="ATA27" s="21"/>
      <c r="ATB27" s="21"/>
      <c r="ATC27" s="21"/>
      <c r="ATD27" s="21"/>
      <c r="ATE27" s="21"/>
      <c r="ATF27" s="21"/>
      <c r="ATG27" s="21"/>
      <c r="ATH27" s="21"/>
      <c r="ATI27" s="21"/>
      <c r="ATJ27" s="21"/>
      <c r="ATK27" s="21"/>
      <c r="ATL27" s="21"/>
      <c r="ATM27" s="21"/>
      <c r="ATN27" s="21"/>
      <c r="ATO27" s="21"/>
      <c r="ATP27" s="21"/>
      <c r="ATQ27" s="21"/>
      <c r="ATR27" s="21"/>
      <c r="ATS27" s="21"/>
      <c r="ATT27" s="21"/>
      <c r="ATU27" s="21"/>
      <c r="ATV27" s="21"/>
      <c r="ATW27" s="21"/>
      <c r="ATX27" s="21"/>
      <c r="ATY27" s="21"/>
      <c r="ATZ27" s="21"/>
      <c r="AUA27" s="21"/>
      <c r="AUB27" s="21"/>
      <c r="AUC27" s="21"/>
      <c r="AUD27" s="21"/>
      <c r="AUE27" s="21"/>
      <c r="AUF27" s="21"/>
      <c r="AUG27" s="21"/>
      <c r="AUH27" s="21"/>
      <c r="AUI27" s="21"/>
      <c r="AUJ27" s="21"/>
      <c r="AUK27" s="21"/>
      <c r="AUL27" s="21"/>
      <c r="AUM27" s="21"/>
      <c r="AUN27" s="21"/>
      <c r="AUO27" s="21"/>
      <c r="AUP27" s="21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1"/>
      <c r="AVN27" s="21"/>
      <c r="AVO27" s="21"/>
      <c r="AVP27" s="21"/>
      <c r="AVQ27" s="21"/>
      <c r="AVR27" s="21"/>
      <c r="AVS27" s="21"/>
      <c r="AVT27" s="21"/>
      <c r="AVU27" s="21"/>
      <c r="AVV27" s="21"/>
      <c r="AVW27" s="21"/>
      <c r="AVX27" s="21"/>
      <c r="AVY27" s="21"/>
      <c r="AVZ27" s="21"/>
      <c r="AWA27" s="21"/>
      <c r="AWB27" s="21"/>
      <c r="AWC27" s="21"/>
      <c r="AWD27" s="21"/>
      <c r="AWE27" s="21"/>
      <c r="AWF27" s="21"/>
      <c r="AWG27" s="21"/>
      <c r="AWH27" s="21"/>
      <c r="AWI27" s="21"/>
      <c r="AWJ27" s="21"/>
      <c r="AWK27" s="21"/>
      <c r="AWL27" s="21"/>
      <c r="AWM27" s="21"/>
      <c r="AWN27" s="21"/>
      <c r="AWO27" s="21"/>
      <c r="AWP27" s="21"/>
      <c r="AWQ27" s="21"/>
      <c r="AWR27" s="21"/>
      <c r="AWS27" s="21"/>
      <c r="AWT27" s="21"/>
      <c r="AWU27" s="21"/>
      <c r="AWV27" s="21"/>
      <c r="AWW27" s="21"/>
      <c r="AWX27" s="21"/>
      <c r="AWY27" s="21"/>
      <c r="AWZ27" s="21"/>
      <c r="AXA27" s="21"/>
      <c r="AXB27" s="21"/>
      <c r="AXC27" s="21"/>
      <c r="AXD27" s="21"/>
      <c r="AXE27" s="21"/>
      <c r="AXF27" s="21"/>
      <c r="AXG27" s="21"/>
      <c r="AXH27" s="21"/>
      <c r="AXI27" s="21"/>
      <c r="AXJ27" s="21"/>
      <c r="AXK27" s="21"/>
      <c r="AXL27" s="21"/>
      <c r="AXM27" s="21"/>
      <c r="AXN27" s="21"/>
      <c r="AXO27" s="21"/>
      <c r="AXP27" s="21"/>
      <c r="AXQ27" s="21"/>
      <c r="AXR27" s="21"/>
      <c r="AXS27" s="21"/>
      <c r="AXT27" s="21"/>
      <c r="AXU27" s="21"/>
      <c r="AXV27" s="21"/>
      <c r="AXW27" s="21"/>
      <c r="AXX27" s="21"/>
      <c r="AXY27" s="21"/>
      <c r="AXZ27" s="21"/>
      <c r="AYA27" s="21"/>
      <c r="AYB27" s="21"/>
      <c r="AYC27" s="21"/>
      <c r="AYD27" s="21"/>
      <c r="AYE27" s="21"/>
      <c r="AYF27" s="21"/>
      <c r="AYG27" s="21"/>
      <c r="AYH27" s="21"/>
      <c r="AYI27" s="21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1"/>
      <c r="AZG27" s="21"/>
      <c r="AZH27" s="21"/>
      <c r="AZI27" s="21"/>
      <c r="AZJ27" s="21"/>
      <c r="AZK27" s="21"/>
      <c r="AZL27" s="21"/>
      <c r="AZM27" s="21"/>
      <c r="AZN27" s="21"/>
      <c r="AZO27" s="21"/>
      <c r="AZP27" s="21"/>
      <c r="AZQ27" s="21"/>
      <c r="AZR27" s="21"/>
      <c r="AZS27" s="21"/>
      <c r="AZT27" s="21"/>
      <c r="AZU27" s="21"/>
      <c r="AZV27" s="21"/>
      <c r="AZW27" s="21"/>
      <c r="AZX27" s="21"/>
      <c r="AZY27" s="21"/>
      <c r="AZZ27" s="21"/>
      <c r="BAA27" s="21"/>
      <c r="BAB27" s="21"/>
      <c r="BAC27" s="21"/>
      <c r="BAD27" s="21"/>
      <c r="BAE27" s="21"/>
      <c r="BAF27" s="21"/>
      <c r="BAG27" s="21"/>
      <c r="BAH27" s="21"/>
      <c r="BAI27" s="21"/>
      <c r="BAJ27" s="21"/>
      <c r="BAK27" s="21"/>
      <c r="BAL27" s="21"/>
      <c r="BAM27" s="21"/>
      <c r="BAN27" s="21"/>
      <c r="BAO27" s="21"/>
      <c r="BAP27" s="21"/>
      <c r="BAQ27" s="21"/>
      <c r="BAR27" s="21"/>
      <c r="BAS27" s="21"/>
      <c r="BAT27" s="21"/>
      <c r="BAU27" s="21"/>
      <c r="BAV27" s="21"/>
      <c r="BAW27" s="21"/>
      <c r="BAX27" s="21"/>
      <c r="BAY27" s="21"/>
      <c r="BAZ27" s="21"/>
      <c r="BBA27" s="21"/>
      <c r="BBB27" s="21"/>
      <c r="BBC27" s="21"/>
      <c r="BBD27" s="21"/>
      <c r="BBE27" s="21"/>
      <c r="BBF27" s="21"/>
      <c r="BBG27" s="21"/>
      <c r="BBH27" s="21"/>
      <c r="BBI27" s="21"/>
      <c r="BBJ27" s="21"/>
      <c r="BBK27" s="21"/>
      <c r="BBL27" s="21"/>
      <c r="BBM27" s="21"/>
      <c r="BBN27" s="21"/>
      <c r="BBO27" s="21"/>
      <c r="BBP27" s="21"/>
      <c r="BBQ27" s="21"/>
      <c r="BBR27" s="21"/>
      <c r="BBS27" s="21"/>
      <c r="BBT27" s="21"/>
      <c r="BBU27" s="21"/>
      <c r="BBV27" s="21"/>
      <c r="BBW27" s="21"/>
      <c r="BBX27" s="21"/>
      <c r="BBY27" s="21"/>
      <c r="BBZ27" s="21"/>
      <c r="BCA27" s="21"/>
      <c r="BCB27" s="21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1"/>
      <c r="BCZ27" s="21"/>
      <c r="BDA27" s="21"/>
      <c r="BDB27" s="21"/>
      <c r="BDC27" s="21"/>
      <c r="BDD27" s="21"/>
      <c r="BDE27" s="21"/>
      <c r="BDF27" s="21"/>
      <c r="BDG27" s="21"/>
      <c r="BDH27" s="21"/>
      <c r="BDI27" s="21"/>
      <c r="BDJ27" s="21"/>
      <c r="BDK27" s="21"/>
      <c r="BDL27" s="21"/>
      <c r="BDM27" s="21"/>
      <c r="BDN27" s="21"/>
      <c r="BDO27" s="21"/>
      <c r="BDP27" s="21"/>
      <c r="BDQ27" s="21"/>
      <c r="BDR27" s="21"/>
      <c r="BDS27" s="21"/>
      <c r="BDT27" s="21"/>
      <c r="BDU27" s="21"/>
      <c r="BDV27" s="21"/>
      <c r="BDW27" s="21"/>
      <c r="BDX27" s="21"/>
      <c r="BDY27" s="21"/>
      <c r="BDZ27" s="21"/>
      <c r="BEA27" s="21"/>
      <c r="BEB27" s="21"/>
      <c r="BEC27" s="21"/>
      <c r="BED27" s="21"/>
      <c r="BEE27" s="21"/>
      <c r="BEF27" s="21"/>
      <c r="BEG27" s="21"/>
      <c r="BEH27" s="21"/>
      <c r="BEI27" s="21"/>
      <c r="BEJ27" s="21"/>
      <c r="BEK27" s="21"/>
      <c r="BEL27" s="21"/>
      <c r="BEM27" s="21"/>
      <c r="BEN27" s="21"/>
      <c r="BEO27" s="21"/>
      <c r="BEP27" s="21"/>
      <c r="BEQ27" s="21"/>
      <c r="BER27" s="21"/>
      <c r="BES27" s="21"/>
      <c r="BET27" s="21"/>
      <c r="BEU27" s="21"/>
      <c r="BEV27" s="21"/>
      <c r="BEW27" s="21"/>
      <c r="BEX27" s="21"/>
      <c r="BEY27" s="21"/>
      <c r="BEZ27" s="21"/>
      <c r="BFA27" s="21"/>
      <c r="BFB27" s="21"/>
      <c r="BFC27" s="21"/>
      <c r="BFD27" s="21"/>
      <c r="BFE27" s="21"/>
      <c r="BFF27" s="21"/>
      <c r="BFG27" s="21"/>
      <c r="BFH27" s="21"/>
      <c r="BFI27" s="21"/>
      <c r="BFJ27" s="21"/>
      <c r="BFK27" s="21"/>
      <c r="BFL27" s="21"/>
      <c r="BFM27" s="21"/>
      <c r="BFN27" s="21"/>
      <c r="BFO27" s="21"/>
      <c r="BFP27" s="21"/>
      <c r="BFQ27" s="21"/>
      <c r="BFR27" s="21"/>
      <c r="BFS27" s="21"/>
      <c r="BFT27" s="21"/>
      <c r="BFU27" s="21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1"/>
      <c r="BGS27" s="21"/>
      <c r="BGT27" s="21"/>
      <c r="BGU27" s="21"/>
      <c r="BGV27" s="21"/>
      <c r="BGW27" s="21"/>
      <c r="BGX27" s="21"/>
      <c r="BGY27" s="21"/>
      <c r="BGZ27" s="21"/>
      <c r="BHA27" s="21"/>
      <c r="BHB27" s="21"/>
      <c r="BHC27" s="21"/>
      <c r="BHD27" s="21"/>
      <c r="BHE27" s="21"/>
      <c r="BHF27" s="21"/>
      <c r="BHG27" s="21"/>
      <c r="BHH27" s="21"/>
      <c r="BHI27" s="21"/>
      <c r="BHJ27" s="21"/>
      <c r="BHK27" s="21"/>
      <c r="BHL27" s="21"/>
      <c r="BHM27" s="21"/>
      <c r="BHN27" s="21"/>
      <c r="BHO27" s="21"/>
      <c r="BHP27" s="21"/>
      <c r="BHQ27" s="21"/>
      <c r="BHR27" s="21"/>
      <c r="BHS27" s="21"/>
      <c r="BHT27" s="21"/>
      <c r="BHU27" s="21"/>
      <c r="BHV27" s="21"/>
      <c r="BHW27" s="21"/>
      <c r="BHX27" s="21"/>
      <c r="BHY27" s="21"/>
      <c r="BHZ27" s="21"/>
      <c r="BIA27" s="21"/>
      <c r="BIB27" s="21"/>
      <c r="BIC27" s="21"/>
      <c r="BID27" s="21"/>
      <c r="BIE27" s="21"/>
      <c r="BIF27" s="21"/>
      <c r="BIG27" s="21"/>
      <c r="BIH27" s="21"/>
      <c r="BII27" s="21"/>
      <c r="BIJ27" s="21"/>
      <c r="BIK27" s="21"/>
      <c r="BIL27" s="21"/>
      <c r="BIM27" s="21"/>
      <c r="BIN27" s="21"/>
      <c r="BIO27" s="21"/>
      <c r="BIP27" s="21"/>
      <c r="BIQ27" s="21"/>
      <c r="BIR27" s="21"/>
      <c r="BIS27" s="21"/>
      <c r="BIT27" s="21"/>
      <c r="BIU27" s="21"/>
      <c r="BIV27" s="21"/>
      <c r="BIW27" s="21"/>
      <c r="BIX27" s="21"/>
      <c r="BIY27" s="21"/>
      <c r="BIZ27" s="21"/>
      <c r="BJA27" s="21"/>
      <c r="BJB27" s="21"/>
      <c r="BJC27" s="21"/>
      <c r="BJD27" s="21"/>
      <c r="BJE27" s="21"/>
      <c r="BJF27" s="21"/>
      <c r="BJG27" s="21"/>
      <c r="BJH27" s="21"/>
      <c r="BJI27" s="21"/>
      <c r="BJJ27" s="21"/>
      <c r="BJK27" s="21"/>
      <c r="BJL27" s="21"/>
      <c r="BJM27" s="21"/>
      <c r="BJN27" s="21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1"/>
      <c r="BKL27" s="21"/>
      <c r="BKM27" s="21"/>
      <c r="BKN27" s="21"/>
      <c r="BKO27" s="21"/>
      <c r="BKP27" s="21"/>
      <c r="BKQ27" s="21"/>
      <c r="BKR27" s="21"/>
      <c r="BKS27" s="21"/>
      <c r="BKT27" s="21"/>
      <c r="BKU27" s="21"/>
      <c r="BKV27" s="21"/>
      <c r="BKW27" s="21"/>
      <c r="BKX27" s="21"/>
      <c r="BKY27" s="21"/>
      <c r="BKZ27" s="21"/>
      <c r="BLA27" s="21"/>
      <c r="BLB27" s="21"/>
      <c r="BLC27" s="21"/>
      <c r="BLD27" s="21"/>
      <c r="BLE27" s="21"/>
      <c r="BLF27" s="21"/>
      <c r="BLG27" s="21"/>
      <c r="BLH27" s="21"/>
      <c r="BLI27" s="21"/>
      <c r="BLJ27" s="21"/>
      <c r="BLK27" s="21"/>
      <c r="BLL27" s="21"/>
      <c r="BLM27" s="21"/>
      <c r="BLN27" s="21"/>
      <c r="BLO27" s="21"/>
      <c r="BLP27" s="21"/>
      <c r="BLQ27" s="21"/>
      <c r="BLR27" s="21"/>
      <c r="BLS27" s="21"/>
      <c r="BLT27" s="21"/>
      <c r="BLU27" s="21"/>
      <c r="BLV27" s="21"/>
      <c r="BLW27" s="21"/>
      <c r="BLX27" s="21"/>
      <c r="BLY27" s="21"/>
      <c r="BLZ27" s="21"/>
      <c r="BMA27" s="21"/>
      <c r="BMB27" s="21"/>
      <c r="BMC27" s="21"/>
      <c r="BMD27" s="21"/>
      <c r="BME27" s="21"/>
      <c r="BMF27" s="21"/>
      <c r="BMG27" s="21"/>
      <c r="BMH27" s="21"/>
      <c r="BMI27" s="21"/>
      <c r="BMJ27" s="21"/>
      <c r="BMK27" s="21"/>
      <c r="BML27" s="21"/>
      <c r="BMM27" s="21"/>
      <c r="BMN27" s="21"/>
      <c r="BMO27" s="21"/>
      <c r="BMP27" s="21"/>
      <c r="BMQ27" s="21"/>
      <c r="BMR27" s="21"/>
      <c r="BMS27" s="21"/>
      <c r="BMT27" s="21"/>
      <c r="BMU27" s="21"/>
      <c r="BMV27" s="21"/>
      <c r="BMW27" s="21"/>
      <c r="BMX27" s="21"/>
      <c r="BMY27" s="21"/>
      <c r="BMZ27" s="21"/>
      <c r="BNA27" s="21"/>
      <c r="BNB27" s="21"/>
      <c r="BNC27" s="21"/>
      <c r="BND27" s="21"/>
      <c r="BNE27" s="21"/>
      <c r="BNF27" s="21"/>
      <c r="BNG27" s="21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1"/>
      <c r="BOE27" s="21"/>
      <c r="BOF27" s="21"/>
      <c r="BOG27" s="21"/>
      <c r="BOH27" s="21"/>
      <c r="BOI27" s="21"/>
      <c r="BOJ27" s="21"/>
      <c r="BOK27" s="21"/>
      <c r="BOL27" s="21"/>
      <c r="BOM27" s="21"/>
      <c r="BON27" s="21"/>
      <c r="BOO27" s="21"/>
      <c r="BOP27" s="21"/>
      <c r="BOQ27" s="21"/>
      <c r="BOR27" s="21"/>
      <c r="BOS27" s="21"/>
      <c r="BOT27" s="21"/>
      <c r="BOU27" s="21"/>
      <c r="BOV27" s="21"/>
      <c r="BOW27" s="21"/>
      <c r="BOX27" s="21"/>
      <c r="BOY27" s="21"/>
      <c r="BOZ27" s="21"/>
      <c r="BPA27" s="21"/>
      <c r="BPB27" s="21"/>
      <c r="BPC27" s="21"/>
      <c r="BPD27" s="21"/>
      <c r="BPE27" s="21"/>
      <c r="BPF27" s="21"/>
      <c r="BPG27" s="21"/>
      <c r="BPH27" s="21"/>
      <c r="BPI27" s="21"/>
      <c r="BPJ27" s="21"/>
      <c r="BPK27" s="21"/>
      <c r="BPL27" s="21"/>
      <c r="BPM27" s="21"/>
      <c r="BPN27" s="21"/>
      <c r="BPO27" s="21"/>
      <c r="BPP27" s="21"/>
      <c r="BPQ27" s="21"/>
      <c r="BPR27" s="21"/>
      <c r="BPS27" s="21"/>
      <c r="BPT27" s="21"/>
      <c r="BPU27" s="21"/>
      <c r="BPV27" s="21"/>
      <c r="BPW27" s="21"/>
      <c r="BPX27" s="21"/>
      <c r="BPY27" s="21"/>
      <c r="BPZ27" s="21"/>
      <c r="BQA27" s="21"/>
      <c r="BQB27" s="21"/>
      <c r="BQC27" s="21"/>
      <c r="BQD27" s="21"/>
      <c r="BQE27" s="21"/>
      <c r="BQF27" s="21"/>
      <c r="BQG27" s="21"/>
      <c r="BQH27" s="21"/>
      <c r="BQI27" s="21"/>
      <c r="BQJ27" s="21"/>
      <c r="BQK27" s="21"/>
      <c r="BQL27" s="21"/>
      <c r="BQM27" s="21"/>
      <c r="BQN27" s="21"/>
      <c r="BQO27" s="21"/>
      <c r="BQP27" s="21"/>
      <c r="BQQ27" s="21"/>
      <c r="BQR27" s="21"/>
      <c r="BQS27" s="21"/>
      <c r="BQT27" s="21"/>
      <c r="BQU27" s="21"/>
      <c r="BQV27" s="21"/>
      <c r="BQW27" s="21"/>
      <c r="BQX27" s="21"/>
      <c r="BQY27" s="21"/>
      <c r="BQZ27" s="21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1"/>
      <c r="BRX27" s="21"/>
      <c r="BRY27" s="21"/>
      <c r="BRZ27" s="21"/>
      <c r="BSA27" s="21"/>
      <c r="BSB27" s="21"/>
      <c r="BSC27" s="21"/>
      <c r="BSD27" s="21"/>
      <c r="BSE27" s="21"/>
      <c r="BSF27" s="21"/>
      <c r="BSG27" s="21"/>
      <c r="BSH27" s="21"/>
      <c r="BSI27" s="21"/>
      <c r="BSJ27" s="21"/>
      <c r="BSK27" s="21"/>
      <c r="BSL27" s="21"/>
      <c r="BSM27" s="21"/>
      <c r="BSN27" s="21"/>
      <c r="BSO27" s="21"/>
      <c r="BSP27" s="21"/>
      <c r="BSQ27" s="21"/>
      <c r="BSR27" s="21"/>
      <c r="BSS27" s="21"/>
      <c r="BST27" s="21"/>
      <c r="BSU27" s="21"/>
      <c r="BSV27" s="21"/>
      <c r="BSW27" s="21"/>
      <c r="BSX27" s="21"/>
      <c r="BSY27" s="21"/>
      <c r="BSZ27" s="21"/>
      <c r="BTA27" s="21"/>
      <c r="BTB27" s="21"/>
      <c r="BTC27" s="21"/>
      <c r="BTD27" s="21"/>
      <c r="BTE27" s="21"/>
      <c r="BTF27" s="21"/>
      <c r="BTG27" s="21"/>
      <c r="BTH27" s="21"/>
      <c r="BTI27" s="21"/>
      <c r="BTJ27" s="21"/>
      <c r="BTK27" s="21"/>
      <c r="BTL27" s="21"/>
      <c r="BTM27" s="21"/>
      <c r="BTN27" s="21"/>
      <c r="BTO27" s="21"/>
      <c r="BTP27" s="21"/>
      <c r="BTQ27" s="21"/>
      <c r="BTR27" s="21"/>
      <c r="BTS27" s="21"/>
      <c r="BTT27" s="21"/>
      <c r="BTU27" s="21"/>
      <c r="BTV27" s="21"/>
      <c r="BTW27" s="21"/>
      <c r="BTX27" s="21"/>
      <c r="BTY27" s="21"/>
      <c r="BTZ27" s="21"/>
      <c r="BUA27" s="21"/>
      <c r="BUB27" s="21"/>
      <c r="BUC27" s="21"/>
      <c r="BUD27" s="21"/>
      <c r="BUE27" s="21"/>
      <c r="BUF27" s="21"/>
      <c r="BUG27" s="21"/>
      <c r="BUH27" s="21"/>
      <c r="BUI27" s="21"/>
      <c r="BUJ27" s="21"/>
      <c r="BUK27" s="21"/>
      <c r="BUL27" s="21"/>
      <c r="BUM27" s="21"/>
      <c r="BUN27" s="21"/>
      <c r="BUO27" s="21"/>
      <c r="BUP27" s="21"/>
      <c r="BUQ27" s="21"/>
      <c r="BUR27" s="21"/>
      <c r="BUS27" s="21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1"/>
      <c r="BVQ27" s="21"/>
      <c r="BVR27" s="21"/>
      <c r="BVS27" s="21"/>
      <c r="BVT27" s="21"/>
      <c r="BVU27" s="21"/>
      <c r="BVV27" s="21"/>
      <c r="BVW27" s="21"/>
      <c r="BVX27" s="21"/>
      <c r="BVY27" s="21"/>
      <c r="BVZ27" s="21"/>
      <c r="BWA27" s="21"/>
      <c r="BWB27" s="21"/>
      <c r="BWC27" s="21"/>
      <c r="BWD27" s="21"/>
      <c r="BWE27" s="21"/>
      <c r="BWF27" s="21"/>
      <c r="BWG27" s="21"/>
      <c r="BWH27" s="21"/>
      <c r="BWI27" s="21"/>
      <c r="BWJ27" s="21"/>
      <c r="BWK27" s="21"/>
      <c r="BWL27" s="21"/>
      <c r="BWM27" s="21"/>
      <c r="BWN27" s="21"/>
      <c r="BWO27" s="21"/>
      <c r="BWP27" s="21"/>
      <c r="BWQ27" s="21"/>
      <c r="BWR27" s="21"/>
      <c r="BWS27" s="21"/>
      <c r="BWT27" s="21"/>
      <c r="BWU27" s="21"/>
      <c r="BWV27" s="21"/>
      <c r="BWW27" s="21"/>
      <c r="BWX27" s="21"/>
      <c r="BWY27" s="21"/>
      <c r="BWZ27" s="21"/>
      <c r="BXA27" s="21"/>
      <c r="BXB27" s="21"/>
      <c r="BXC27" s="21"/>
      <c r="BXD27" s="21"/>
      <c r="BXE27" s="21"/>
      <c r="BXF27" s="21"/>
      <c r="BXG27" s="21"/>
      <c r="BXH27" s="21"/>
      <c r="BXI27" s="21"/>
      <c r="BXJ27" s="21"/>
      <c r="BXK27" s="21"/>
      <c r="BXL27" s="21"/>
      <c r="BXM27" s="21"/>
      <c r="BXN27" s="21"/>
      <c r="BXO27" s="21"/>
      <c r="BXP27" s="21"/>
      <c r="BXQ27" s="21"/>
      <c r="BXR27" s="21"/>
      <c r="BXS27" s="21"/>
      <c r="BXT27" s="21"/>
      <c r="BXU27" s="21"/>
      <c r="BXV27" s="21"/>
      <c r="BXW27" s="21"/>
      <c r="BXX27" s="21"/>
      <c r="BXY27" s="21"/>
      <c r="BXZ27" s="21"/>
      <c r="BYA27" s="21"/>
      <c r="BYB27" s="21"/>
      <c r="BYC27" s="21"/>
      <c r="BYD27" s="21"/>
      <c r="BYE27" s="21"/>
      <c r="BYF27" s="21"/>
      <c r="BYG27" s="21"/>
      <c r="BYH27" s="21"/>
      <c r="BYI27" s="21"/>
      <c r="BYJ27" s="21"/>
      <c r="BYK27" s="21"/>
      <c r="BYL27" s="21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1"/>
      <c r="BZJ27" s="21"/>
      <c r="BZK27" s="21"/>
      <c r="BZL27" s="21"/>
      <c r="BZM27" s="21"/>
      <c r="BZN27" s="21"/>
      <c r="BZO27" s="21"/>
      <c r="BZP27" s="21"/>
      <c r="BZQ27" s="21"/>
      <c r="BZR27" s="21"/>
      <c r="BZS27" s="21"/>
      <c r="BZT27" s="21"/>
      <c r="BZU27" s="21"/>
      <c r="BZV27" s="21"/>
      <c r="BZW27" s="21"/>
      <c r="BZX27" s="21"/>
      <c r="BZY27" s="21"/>
      <c r="BZZ27" s="21"/>
      <c r="CAA27" s="21"/>
      <c r="CAB27" s="21"/>
      <c r="CAC27" s="21"/>
      <c r="CAD27" s="21"/>
      <c r="CAE27" s="21"/>
      <c r="CAF27" s="21"/>
      <c r="CAG27" s="21"/>
      <c r="CAH27" s="21"/>
      <c r="CAI27" s="21"/>
      <c r="CAJ27" s="21"/>
      <c r="CAK27" s="21"/>
      <c r="CAL27" s="21"/>
      <c r="CAM27" s="21"/>
      <c r="CAN27" s="21"/>
      <c r="CAO27" s="21"/>
      <c r="CAP27" s="21"/>
      <c r="CAQ27" s="21"/>
      <c r="CAR27" s="21"/>
      <c r="CAS27" s="21"/>
      <c r="CAT27" s="21"/>
      <c r="CAU27" s="21"/>
      <c r="CAV27" s="21"/>
      <c r="CAW27" s="21"/>
      <c r="CAX27" s="21"/>
      <c r="CAY27" s="21"/>
      <c r="CAZ27" s="21"/>
      <c r="CBA27" s="21"/>
      <c r="CBB27" s="21"/>
      <c r="CBC27" s="21"/>
      <c r="CBD27" s="21"/>
      <c r="CBE27" s="21"/>
      <c r="CBF27" s="21"/>
      <c r="CBG27" s="21"/>
      <c r="CBH27" s="21"/>
      <c r="CBI27" s="21"/>
      <c r="CBJ27" s="21"/>
      <c r="CBK27" s="21"/>
      <c r="CBL27" s="21"/>
      <c r="CBM27" s="21"/>
      <c r="CBN27" s="21"/>
      <c r="CBO27" s="21"/>
      <c r="CBP27" s="21"/>
      <c r="CBQ27" s="21"/>
      <c r="CBR27" s="21"/>
      <c r="CBS27" s="21"/>
      <c r="CBT27" s="21"/>
      <c r="CBU27" s="21"/>
      <c r="CBV27" s="21"/>
      <c r="CBW27" s="21"/>
      <c r="CBX27" s="21"/>
      <c r="CBY27" s="21"/>
      <c r="CBZ27" s="21"/>
      <c r="CCA27" s="21"/>
      <c r="CCB27" s="21"/>
      <c r="CCC27" s="21"/>
      <c r="CCD27" s="21"/>
      <c r="CCE27" s="21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1"/>
      <c r="CDC27" s="21"/>
      <c r="CDD27" s="21"/>
      <c r="CDE27" s="21"/>
      <c r="CDF27" s="21"/>
      <c r="CDG27" s="21"/>
      <c r="CDH27" s="21"/>
      <c r="CDI27" s="21"/>
      <c r="CDJ27" s="21"/>
      <c r="CDK27" s="21"/>
      <c r="CDL27" s="21"/>
      <c r="CDM27" s="21"/>
      <c r="CDN27" s="21"/>
      <c r="CDO27" s="21"/>
      <c r="CDP27" s="21"/>
      <c r="CDQ27" s="21"/>
      <c r="CDR27" s="21"/>
      <c r="CDS27" s="21"/>
      <c r="CDT27" s="21"/>
      <c r="CDU27" s="21"/>
      <c r="CDV27" s="21"/>
      <c r="CDW27" s="21"/>
      <c r="CDX27" s="21"/>
      <c r="CDY27" s="21"/>
      <c r="CDZ27" s="21"/>
      <c r="CEA27" s="21"/>
      <c r="CEB27" s="21"/>
      <c r="CEC27" s="21"/>
      <c r="CED27" s="21"/>
      <c r="CEE27" s="21"/>
      <c r="CEF27" s="21"/>
      <c r="CEG27" s="21"/>
      <c r="CEH27" s="21"/>
      <c r="CEI27" s="21"/>
      <c r="CEJ27" s="21"/>
      <c r="CEK27" s="21"/>
      <c r="CEL27" s="21"/>
      <c r="CEM27" s="21"/>
      <c r="CEN27" s="21"/>
      <c r="CEO27" s="21"/>
      <c r="CEP27" s="21"/>
      <c r="CEQ27" s="21"/>
      <c r="CER27" s="21"/>
      <c r="CES27" s="21"/>
      <c r="CET27" s="21"/>
      <c r="CEU27" s="21"/>
      <c r="CEV27" s="21"/>
      <c r="CEW27" s="21"/>
      <c r="CEX27" s="21"/>
      <c r="CEY27" s="21"/>
      <c r="CEZ27" s="21"/>
      <c r="CFA27" s="21"/>
      <c r="CFB27" s="21"/>
      <c r="CFC27" s="21"/>
      <c r="CFD27" s="21"/>
      <c r="CFE27" s="21"/>
      <c r="CFF27" s="21"/>
      <c r="CFG27" s="21"/>
      <c r="CFH27" s="21"/>
      <c r="CFI27" s="21"/>
      <c r="CFJ27" s="21"/>
      <c r="CFK27" s="21"/>
      <c r="CFL27" s="21"/>
      <c r="CFM27" s="21"/>
      <c r="CFN27" s="21"/>
      <c r="CFO27" s="21"/>
      <c r="CFP27" s="21"/>
      <c r="CFQ27" s="21"/>
      <c r="CFR27" s="21"/>
      <c r="CFS27" s="21"/>
      <c r="CFT27" s="21"/>
      <c r="CFU27" s="21"/>
      <c r="CFV27" s="21"/>
      <c r="CFW27" s="21"/>
      <c r="CFX27" s="21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1"/>
      <c r="CGV27" s="21"/>
      <c r="CGW27" s="21"/>
      <c r="CGX27" s="21"/>
      <c r="CGY27" s="21"/>
      <c r="CGZ27" s="21"/>
      <c r="CHA27" s="21"/>
      <c r="CHB27" s="21"/>
      <c r="CHC27" s="21"/>
      <c r="CHD27" s="21"/>
      <c r="CHE27" s="21"/>
      <c r="CHF27" s="21"/>
      <c r="CHG27" s="21"/>
      <c r="CHH27" s="21"/>
      <c r="CHI27" s="21"/>
      <c r="CHJ27" s="21"/>
      <c r="CHK27" s="21"/>
      <c r="CHL27" s="21"/>
      <c r="CHM27" s="21"/>
      <c r="CHN27" s="21"/>
      <c r="CHO27" s="21"/>
      <c r="CHP27" s="21"/>
      <c r="CHQ27" s="21"/>
      <c r="CHR27" s="21"/>
      <c r="CHS27" s="21"/>
      <c r="CHT27" s="21"/>
      <c r="CHU27" s="21"/>
      <c r="CHV27" s="21"/>
      <c r="CHW27" s="21"/>
      <c r="CHX27" s="21"/>
      <c r="CHY27" s="21"/>
      <c r="CHZ27" s="21"/>
      <c r="CIA27" s="21"/>
      <c r="CIB27" s="21"/>
      <c r="CIC27" s="21"/>
      <c r="CID27" s="21"/>
      <c r="CIE27" s="21"/>
      <c r="CIF27" s="21"/>
      <c r="CIG27" s="21"/>
      <c r="CIH27" s="21"/>
      <c r="CII27" s="21"/>
      <c r="CIJ27" s="21"/>
      <c r="CIK27" s="21"/>
      <c r="CIL27" s="21"/>
      <c r="CIM27" s="21"/>
      <c r="CIN27" s="21"/>
      <c r="CIO27" s="21"/>
      <c r="CIP27" s="21"/>
      <c r="CIQ27" s="21"/>
      <c r="CIR27" s="21"/>
      <c r="CIS27" s="21"/>
      <c r="CIT27" s="21"/>
      <c r="CIU27" s="21"/>
      <c r="CIV27" s="21"/>
      <c r="CIW27" s="21"/>
      <c r="CIX27" s="21"/>
      <c r="CIY27" s="21"/>
      <c r="CIZ27" s="21"/>
      <c r="CJA27" s="21"/>
      <c r="CJB27" s="21"/>
      <c r="CJC27" s="21"/>
      <c r="CJD27" s="21"/>
      <c r="CJE27" s="21"/>
      <c r="CJF27" s="21"/>
      <c r="CJG27" s="21"/>
      <c r="CJH27" s="21"/>
      <c r="CJI27" s="21"/>
      <c r="CJJ27" s="21"/>
      <c r="CJK27" s="21"/>
      <c r="CJL27" s="21"/>
      <c r="CJM27" s="21"/>
      <c r="CJN27" s="21"/>
      <c r="CJO27" s="21"/>
      <c r="CJP27" s="21"/>
      <c r="CJQ27" s="21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1"/>
      <c r="CKO27" s="21"/>
      <c r="CKP27" s="21"/>
      <c r="CKQ27" s="21"/>
      <c r="CKR27" s="21"/>
      <c r="CKS27" s="21"/>
      <c r="CKT27" s="21"/>
      <c r="CKU27" s="21"/>
      <c r="CKV27" s="21"/>
      <c r="CKW27" s="21"/>
      <c r="CKX27" s="21"/>
      <c r="CKY27" s="21"/>
      <c r="CKZ27" s="21"/>
      <c r="CLA27" s="21"/>
      <c r="CLB27" s="21"/>
      <c r="CLC27" s="21"/>
      <c r="CLD27" s="21"/>
      <c r="CLE27" s="21"/>
      <c r="CLF27" s="21"/>
      <c r="CLG27" s="21"/>
      <c r="CLH27" s="21"/>
      <c r="CLI27" s="21"/>
      <c r="CLJ27" s="21"/>
      <c r="CLK27" s="21"/>
      <c r="CLL27" s="21"/>
      <c r="CLM27" s="21"/>
      <c r="CLN27" s="21"/>
      <c r="CLO27" s="21"/>
      <c r="CLP27" s="21"/>
      <c r="CLQ27" s="21"/>
      <c r="CLR27" s="21"/>
      <c r="CLS27" s="21"/>
      <c r="CLT27" s="21"/>
      <c r="CLU27" s="21"/>
      <c r="CLV27" s="21"/>
      <c r="CLW27" s="21"/>
      <c r="CLX27" s="21"/>
      <c r="CLY27" s="21"/>
      <c r="CLZ27" s="21"/>
      <c r="CMA27" s="21"/>
      <c r="CMB27" s="21"/>
      <c r="CMC27" s="21"/>
      <c r="CMD27" s="21"/>
      <c r="CME27" s="21"/>
      <c r="CMF27" s="21"/>
      <c r="CMG27" s="21"/>
      <c r="CMH27" s="21"/>
      <c r="CMI27" s="21"/>
      <c r="CMJ27" s="21"/>
      <c r="CMK27" s="21"/>
      <c r="CML27" s="21"/>
      <c r="CMM27" s="21"/>
      <c r="CMN27" s="21"/>
      <c r="CMO27" s="21"/>
      <c r="CMP27" s="21"/>
      <c r="CMQ27" s="21"/>
      <c r="CMR27" s="21"/>
      <c r="CMS27" s="21"/>
      <c r="CMT27" s="21"/>
      <c r="CMU27" s="21"/>
      <c r="CMV27" s="21"/>
      <c r="CMW27" s="21"/>
      <c r="CMX27" s="21"/>
      <c r="CMY27" s="21"/>
      <c r="CMZ27" s="21"/>
      <c r="CNA27" s="21"/>
      <c r="CNB27" s="21"/>
      <c r="CNC27" s="21"/>
      <c r="CND27" s="21"/>
      <c r="CNE27" s="21"/>
      <c r="CNF27" s="21"/>
      <c r="CNG27" s="21"/>
      <c r="CNH27" s="21"/>
      <c r="CNI27" s="21"/>
      <c r="CNJ27" s="21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1"/>
      <c r="COH27" s="21"/>
      <c r="COI27" s="21"/>
      <c r="COJ27" s="21"/>
      <c r="COK27" s="21"/>
      <c r="COL27" s="21"/>
      <c r="COM27" s="21"/>
      <c r="CON27" s="21"/>
      <c r="COO27" s="21"/>
      <c r="COP27" s="21"/>
      <c r="COQ27" s="21"/>
      <c r="COR27" s="21"/>
      <c r="COS27" s="21"/>
      <c r="COT27" s="21"/>
      <c r="COU27" s="21"/>
      <c r="COV27" s="21"/>
      <c r="COW27" s="21"/>
      <c r="COX27" s="21"/>
      <c r="COY27" s="21"/>
      <c r="COZ27" s="21"/>
      <c r="CPA27" s="21"/>
      <c r="CPB27" s="21"/>
      <c r="CPC27" s="21"/>
      <c r="CPD27" s="21"/>
      <c r="CPE27" s="21"/>
      <c r="CPF27" s="21"/>
      <c r="CPG27" s="21"/>
      <c r="CPH27" s="21"/>
      <c r="CPI27" s="21"/>
      <c r="CPJ27" s="21"/>
      <c r="CPK27" s="21"/>
      <c r="CPL27" s="21"/>
      <c r="CPM27" s="21"/>
      <c r="CPN27" s="21"/>
      <c r="CPO27" s="21"/>
      <c r="CPP27" s="21"/>
      <c r="CPQ27" s="21"/>
      <c r="CPR27" s="21"/>
      <c r="CPS27" s="21"/>
      <c r="CPT27" s="21"/>
      <c r="CPU27" s="21"/>
      <c r="CPV27" s="21"/>
      <c r="CPW27" s="21"/>
      <c r="CPX27" s="21"/>
      <c r="CPY27" s="21"/>
      <c r="CPZ27" s="21"/>
      <c r="CQA27" s="21"/>
      <c r="CQB27" s="21"/>
      <c r="CQC27" s="21"/>
      <c r="CQD27" s="21"/>
      <c r="CQE27" s="21"/>
      <c r="CQF27" s="21"/>
      <c r="CQG27" s="21"/>
      <c r="CQH27" s="21"/>
      <c r="CQI27" s="21"/>
      <c r="CQJ27" s="21"/>
      <c r="CQK27" s="21"/>
      <c r="CQL27" s="21"/>
      <c r="CQM27" s="21"/>
      <c r="CQN27" s="21"/>
      <c r="CQO27" s="21"/>
      <c r="CQP27" s="21"/>
      <c r="CQQ27" s="21"/>
      <c r="CQR27" s="21"/>
      <c r="CQS27" s="21"/>
      <c r="CQT27" s="21"/>
      <c r="CQU27" s="21"/>
      <c r="CQV27" s="21"/>
      <c r="CQW27" s="21"/>
      <c r="CQX27" s="21"/>
      <c r="CQY27" s="21"/>
      <c r="CQZ27" s="21"/>
      <c r="CRA27" s="21"/>
      <c r="CRB27" s="21"/>
      <c r="CRC27" s="21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1"/>
      <c r="CSA27" s="21"/>
      <c r="CSB27" s="21"/>
      <c r="CSC27" s="21"/>
      <c r="CSD27" s="21"/>
      <c r="CSE27" s="21"/>
      <c r="CSF27" s="21"/>
      <c r="CSG27" s="21"/>
      <c r="CSH27" s="21"/>
      <c r="CSI27" s="21"/>
      <c r="CSJ27" s="21"/>
      <c r="CSK27" s="21"/>
      <c r="CSL27" s="21"/>
      <c r="CSM27" s="21"/>
      <c r="CSN27" s="21"/>
      <c r="CSO27" s="21"/>
      <c r="CSP27" s="21"/>
      <c r="CSQ27" s="21"/>
      <c r="CSR27" s="21"/>
      <c r="CSS27" s="21"/>
      <c r="CST27" s="21"/>
      <c r="CSU27" s="21"/>
      <c r="CSV27" s="21"/>
      <c r="CSW27" s="21"/>
      <c r="CSX27" s="21"/>
      <c r="CSY27" s="21"/>
      <c r="CSZ27" s="21"/>
      <c r="CTA27" s="21"/>
      <c r="CTB27" s="21"/>
      <c r="CTC27" s="21"/>
      <c r="CTD27" s="21"/>
      <c r="CTE27" s="21"/>
      <c r="CTF27" s="21"/>
      <c r="CTG27" s="21"/>
      <c r="CTH27" s="21"/>
      <c r="CTI27" s="21"/>
      <c r="CTJ27" s="21"/>
      <c r="CTK27" s="21"/>
      <c r="CTL27" s="21"/>
      <c r="CTM27" s="21"/>
      <c r="CTN27" s="21"/>
      <c r="CTO27" s="21"/>
      <c r="CTP27" s="21"/>
      <c r="CTQ27" s="21"/>
      <c r="CTR27" s="21"/>
      <c r="CTS27" s="21"/>
      <c r="CTT27" s="21"/>
      <c r="CTU27" s="21"/>
      <c r="CTV27" s="21"/>
      <c r="CTW27" s="21"/>
      <c r="CTX27" s="21"/>
      <c r="CTY27" s="21"/>
      <c r="CTZ27" s="21"/>
      <c r="CUA27" s="21"/>
      <c r="CUB27" s="21"/>
      <c r="CUC27" s="21"/>
      <c r="CUD27" s="21"/>
      <c r="CUE27" s="21"/>
      <c r="CUF27" s="21"/>
      <c r="CUG27" s="21"/>
      <c r="CUH27" s="21"/>
      <c r="CUI27" s="21"/>
      <c r="CUJ27" s="21"/>
      <c r="CUK27" s="21"/>
      <c r="CUL27" s="21"/>
      <c r="CUM27" s="21"/>
      <c r="CUN27" s="21"/>
      <c r="CUO27" s="21"/>
      <c r="CUP27" s="21"/>
      <c r="CUQ27" s="21"/>
      <c r="CUR27" s="21"/>
      <c r="CUS27" s="21"/>
      <c r="CUT27" s="21"/>
      <c r="CUU27" s="21"/>
      <c r="CUV27" s="21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1"/>
      <c r="CVT27" s="21"/>
      <c r="CVU27" s="21"/>
      <c r="CVV27" s="21"/>
      <c r="CVW27" s="21"/>
      <c r="CVX27" s="21"/>
      <c r="CVY27" s="21"/>
      <c r="CVZ27" s="21"/>
      <c r="CWA27" s="21"/>
      <c r="CWB27" s="21"/>
      <c r="CWC27" s="21"/>
      <c r="CWD27" s="21"/>
      <c r="CWE27" s="21"/>
      <c r="CWF27" s="21"/>
      <c r="CWG27" s="21"/>
      <c r="CWH27" s="21"/>
      <c r="CWI27" s="21"/>
      <c r="CWJ27" s="21"/>
      <c r="CWK27" s="21"/>
      <c r="CWL27" s="21"/>
      <c r="CWM27" s="21"/>
      <c r="CWN27" s="21"/>
      <c r="CWO27" s="21"/>
      <c r="CWP27" s="21"/>
      <c r="CWQ27" s="21"/>
      <c r="CWR27" s="21"/>
      <c r="CWS27" s="21"/>
      <c r="CWT27" s="21"/>
      <c r="CWU27" s="21"/>
      <c r="CWV27" s="21"/>
      <c r="CWW27" s="21"/>
      <c r="CWX27" s="21"/>
      <c r="CWY27" s="21"/>
      <c r="CWZ27" s="21"/>
      <c r="CXA27" s="21"/>
      <c r="CXB27" s="21"/>
      <c r="CXC27" s="21"/>
      <c r="CXD27" s="21"/>
      <c r="CXE27" s="21"/>
      <c r="CXF27" s="21"/>
      <c r="CXG27" s="21"/>
      <c r="CXH27" s="21"/>
      <c r="CXI27" s="21"/>
      <c r="CXJ27" s="21"/>
      <c r="CXK27" s="21"/>
      <c r="CXL27" s="21"/>
      <c r="CXM27" s="21"/>
      <c r="CXN27" s="21"/>
      <c r="CXO27" s="21"/>
      <c r="CXP27" s="21"/>
      <c r="CXQ27" s="21"/>
      <c r="CXR27" s="21"/>
      <c r="CXS27" s="21"/>
      <c r="CXT27" s="21"/>
      <c r="CXU27" s="21"/>
      <c r="CXV27" s="21"/>
      <c r="CXW27" s="21"/>
      <c r="CXX27" s="21"/>
      <c r="CXY27" s="21"/>
      <c r="CXZ27" s="21"/>
      <c r="CYA27" s="21"/>
      <c r="CYB27" s="21"/>
      <c r="CYC27" s="21"/>
      <c r="CYD27" s="21"/>
      <c r="CYE27" s="21"/>
      <c r="CYF27" s="21"/>
      <c r="CYG27" s="21"/>
      <c r="CYH27" s="21"/>
      <c r="CYI27" s="21"/>
      <c r="CYJ27" s="21"/>
      <c r="CYK27" s="21"/>
      <c r="CYL27" s="21"/>
      <c r="CYM27" s="21"/>
      <c r="CYN27" s="21"/>
      <c r="CYO27" s="21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1"/>
      <c r="CZM27" s="21"/>
      <c r="CZN27" s="21"/>
      <c r="CZO27" s="21"/>
      <c r="CZP27" s="21"/>
      <c r="CZQ27" s="21"/>
      <c r="CZR27" s="21"/>
      <c r="CZS27" s="21"/>
      <c r="CZT27" s="21"/>
      <c r="CZU27" s="21"/>
      <c r="CZV27" s="21"/>
      <c r="CZW27" s="21"/>
      <c r="CZX27" s="21"/>
      <c r="CZY27" s="21"/>
      <c r="CZZ27" s="21"/>
      <c r="DAA27" s="21"/>
      <c r="DAB27" s="21"/>
      <c r="DAC27" s="21"/>
      <c r="DAD27" s="21"/>
      <c r="DAE27" s="21"/>
      <c r="DAF27" s="21"/>
      <c r="DAG27" s="21"/>
      <c r="DAH27" s="21"/>
      <c r="DAI27" s="21"/>
      <c r="DAJ27" s="21"/>
      <c r="DAK27" s="21"/>
      <c r="DAL27" s="21"/>
      <c r="DAM27" s="21"/>
      <c r="DAN27" s="21"/>
      <c r="DAO27" s="21"/>
      <c r="DAP27" s="21"/>
      <c r="DAQ27" s="21"/>
      <c r="DAR27" s="21"/>
      <c r="DAS27" s="21"/>
      <c r="DAT27" s="21"/>
      <c r="DAU27" s="21"/>
      <c r="DAV27" s="21"/>
      <c r="DAW27" s="21"/>
      <c r="DAX27" s="21"/>
      <c r="DAY27" s="21"/>
      <c r="DAZ27" s="21"/>
      <c r="DBA27" s="21"/>
      <c r="DBB27" s="21"/>
      <c r="DBC27" s="21"/>
      <c r="DBD27" s="21"/>
      <c r="DBE27" s="21"/>
      <c r="DBF27" s="21"/>
      <c r="DBG27" s="21"/>
      <c r="DBH27" s="21"/>
      <c r="DBI27" s="21"/>
      <c r="DBJ27" s="21"/>
      <c r="DBK27" s="21"/>
      <c r="DBL27" s="21"/>
      <c r="DBM27" s="21"/>
      <c r="DBN27" s="21"/>
      <c r="DBO27" s="21"/>
      <c r="DBP27" s="21"/>
      <c r="DBQ27" s="21"/>
      <c r="DBR27" s="21"/>
      <c r="DBS27" s="21"/>
      <c r="DBT27" s="21"/>
      <c r="DBU27" s="21"/>
      <c r="DBV27" s="21"/>
      <c r="DBW27" s="21"/>
      <c r="DBX27" s="21"/>
      <c r="DBY27" s="21"/>
      <c r="DBZ27" s="21"/>
      <c r="DCA27" s="21"/>
      <c r="DCB27" s="21"/>
      <c r="DCC27" s="21"/>
      <c r="DCD27" s="21"/>
      <c r="DCE27" s="21"/>
      <c r="DCF27" s="21"/>
      <c r="DCG27" s="21"/>
      <c r="DCH27" s="21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1"/>
      <c r="DDF27" s="21"/>
      <c r="DDG27" s="21"/>
      <c r="DDH27" s="21"/>
      <c r="DDI27" s="21"/>
      <c r="DDJ27" s="21"/>
      <c r="DDK27" s="21"/>
      <c r="DDL27" s="21"/>
      <c r="DDM27" s="21"/>
      <c r="DDN27" s="21"/>
      <c r="DDO27" s="21"/>
      <c r="DDP27" s="21"/>
      <c r="DDQ27" s="21"/>
      <c r="DDR27" s="21"/>
      <c r="DDS27" s="21"/>
      <c r="DDT27" s="21"/>
      <c r="DDU27" s="21"/>
      <c r="DDV27" s="21"/>
      <c r="DDW27" s="21"/>
      <c r="DDX27" s="21"/>
      <c r="DDY27" s="21"/>
      <c r="DDZ27" s="21"/>
      <c r="DEA27" s="21"/>
      <c r="DEB27" s="21"/>
      <c r="DEC27" s="21"/>
      <c r="DED27" s="21"/>
      <c r="DEE27" s="21"/>
      <c r="DEF27" s="21"/>
      <c r="DEG27" s="21"/>
      <c r="DEH27" s="21"/>
      <c r="DEI27" s="21"/>
      <c r="DEJ27" s="21"/>
      <c r="DEK27" s="21"/>
      <c r="DEL27" s="21"/>
      <c r="DEM27" s="21"/>
      <c r="DEN27" s="21"/>
      <c r="DEO27" s="21"/>
      <c r="DEP27" s="21"/>
      <c r="DEQ27" s="21"/>
      <c r="DER27" s="21"/>
      <c r="DES27" s="21"/>
      <c r="DET27" s="21"/>
      <c r="DEU27" s="21"/>
      <c r="DEV27" s="21"/>
      <c r="DEW27" s="21"/>
      <c r="DEX27" s="21"/>
      <c r="DEY27" s="21"/>
      <c r="DEZ27" s="21"/>
      <c r="DFA27" s="21"/>
      <c r="DFB27" s="21"/>
      <c r="DFC27" s="21"/>
      <c r="DFD27" s="21"/>
      <c r="DFE27" s="21"/>
      <c r="DFF27" s="21"/>
      <c r="DFG27" s="21"/>
      <c r="DFH27" s="21"/>
      <c r="DFI27" s="21"/>
      <c r="DFJ27" s="21"/>
      <c r="DFK27" s="21"/>
      <c r="DFL27" s="21"/>
      <c r="DFM27" s="21"/>
      <c r="DFN27" s="21"/>
      <c r="DFO27" s="21"/>
      <c r="DFP27" s="21"/>
      <c r="DFQ27" s="21"/>
      <c r="DFR27" s="21"/>
      <c r="DFS27" s="21"/>
      <c r="DFT27" s="21"/>
      <c r="DFU27" s="21"/>
      <c r="DFV27" s="21"/>
      <c r="DFW27" s="21"/>
      <c r="DFX27" s="21"/>
      <c r="DFY27" s="21"/>
      <c r="DFZ27" s="21"/>
      <c r="DGA27" s="21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1"/>
      <c r="DGY27" s="21"/>
      <c r="DGZ27" s="21"/>
      <c r="DHA27" s="21"/>
      <c r="DHB27" s="21"/>
      <c r="DHC27" s="21"/>
      <c r="DHD27" s="21"/>
      <c r="DHE27" s="21"/>
      <c r="DHF27" s="21"/>
      <c r="DHG27" s="21"/>
      <c r="DHH27" s="21"/>
      <c r="DHI27" s="21"/>
      <c r="DHJ27" s="21"/>
      <c r="DHK27" s="21"/>
      <c r="DHL27" s="21"/>
      <c r="DHM27" s="21"/>
      <c r="DHN27" s="21"/>
      <c r="DHO27" s="21"/>
      <c r="DHP27" s="21"/>
      <c r="DHQ27" s="21"/>
      <c r="DHR27" s="21"/>
      <c r="DHS27" s="21"/>
      <c r="DHT27" s="21"/>
      <c r="DHU27" s="21"/>
      <c r="DHV27" s="21"/>
      <c r="DHW27" s="21"/>
      <c r="DHX27" s="21"/>
      <c r="DHY27" s="21"/>
      <c r="DHZ27" s="21"/>
      <c r="DIA27" s="21"/>
      <c r="DIB27" s="21"/>
      <c r="DIC27" s="21"/>
      <c r="DID27" s="21"/>
      <c r="DIE27" s="21"/>
      <c r="DIF27" s="21"/>
      <c r="DIG27" s="21"/>
      <c r="DIH27" s="21"/>
      <c r="DII27" s="21"/>
      <c r="DIJ27" s="21"/>
      <c r="DIK27" s="21"/>
      <c r="DIL27" s="21"/>
      <c r="DIM27" s="21"/>
      <c r="DIN27" s="21"/>
      <c r="DIO27" s="21"/>
      <c r="DIP27" s="21"/>
      <c r="DIQ27" s="21"/>
      <c r="DIR27" s="21"/>
      <c r="DIS27" s="21"/>
      <c r="DIT27" s="21"/>
      <c r="DIU27" s="21"/>
      <c r="DIV27" s="21"/>
      <c r="DIW27" s="21"/>
      <c r="DIX27" s="21"/>
      <c r="DIY27" s="21"/>
      <c r="DIZ27" s="21"/>
      <c r="DJA27" s="21"/>
      <c r="DJB27" s="21"/>
      <c r="DJC27" s="21"/>
      <c r="DJD27" s="21"/>
      <c r="DJE27" s="21"/>
      <c r="DJF27" s="21"/>
      <c r="DJG27" s="21"/>
      <c r="DJH27" s="21"/>
      <c r="DJI27" s="21"/>
      <c r="DJJ27" s="21"/>
      <c r="DJK27" s="21"/>
      <c r="DJL27" s="21"/>
      <c r="DJM27" s="21"/>
      <c r="DJN27" s="21"/>
      <c r="DJO27" s="21"/>
      <c r="DJP27" s="21"/>
      <c r="DJQ27" s="21"/>
      <c r="DJR27" s="21"/>
      <c r="DJS27" s="21"/>
      <c r="DJT27" s="21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1"/>
      <c r="DKR27" s="21"/>
      <c r="DKS27" s="21"/>
      <c r="DKT27" s="21"/>
      <c r="DKU27" s="21"/>
      <c r="DKV27" s="21"/>
      <c r="DKW27" s="21"/>
      <c r="DKX27" s="21"/>
      <c r="DKY27" s="21"/>
      <c r="DKZ27" s="21"/>
      <c r="DLA27" s="21"/>
      <c r="DLB27" s="21"/>
      <c r="DLC27" s="21"/>
      <c r="DLD27" s="21"/>
      <c r="DLE27" s="21"/>
      <c r="DLF27" s="21"/>
      <c r="DLG27" s="21"/>
      <c r="DLH27" s="21"/>
      <c r="DLI27" s="21"/>
      <c r="DLJ27" s="21"/>
      <c r="DLK27" s="21"/>
      <c r="DLL27" s="21"/>
      <c r="DLM27" s="21"/>
      <c r="DLN27" s="21"/>
      <c r="DLO27" s="21"/>
      <c r="DLP27" s="21"/>
      <c r="DLQ27" s="21"/>
      <c r="DLR27" s="21"/>
      <c r="DLS27" s="21"/>
      <c r="DLT27" s="21"/>
      <c r="DLU27" s="21"/>
      <c r="DLV27" s="21"/>
      <c r="DLW27" s="21"/>
      <c r="DLX27" s="21"/>
      <c r="DLY27" s="21"/>
      <c r="DLZ27" s="21"/>
      <c r="DMA27" s="21"/>
      <c r="DMB27" s="21"/>
      <c r="DMC27" s="21"/>
      <c r="DMD27" s="21"/>
      <c r="DME27" s="21"/>
      <c r="DMF27" s="21"/>
      <c r="DMG27" s="21"/>
      <c r="DMH27" s="21"/>
      <c r="DMI27" s="21"/>
      <c r="DMJ27" s="21"/>
      <c r="DMK27" s="21"/>
      <c r="DML27" s="21"/>
      <c r="DMM27" s="21"/>
      <c r="DMN27" s="21"/>
      <c r="DMO27" s="21"/>
      <c r="DMP27" s="21"/>
      <c r="DMQ27" s="21"/>
      <c r="DMR27" s="21"/>
      <c r="DMS27" s="21"/>
      <c r="DMT27" s="21"/>
      <c r="DMU27" s="21"/>
      <c r="DMV27" s="21"/>
      <c r="DMW27" s="21"/>
      <c r="DMX27" s="21"/>
      <c r="DMY27" s="21"/>
      <c r="DMZ27" s="21"/>
      <c r="DNA27" s="21"/>
      <c r="DNB27" s="21"/>
      <c r="DNC27" s="21"/>
      <c r="DND27" s="21"/>
      <c r="DNE27" s="21"/>
      <c r="DNF27" s="21"/>
      <c r="DNG27" s="21"/>
      <c r="DNH27" s="21"/>
      <c r="DNI27" s="21"/>
      <c r="DNJ27" s="21"/>
      <c r="DNK27" s="21"/>
      <c r="DNL27" s="21"/>
      <c r="DNM27" s="21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1"/>
      <c r="DOK27" s="21"/>
      <c r="DOL27" s="21"/>
      <c r="DOM27" s="21"/>
      <c r="DON27" s="21"/>
      <c r="DOO27" s="21"/>
      <c r="DOP27" s="21"/>
      <c r="DOQ27" s="21"/>
      <c r="DOR27" s="21"/>
      <c r="DOS27" s="21"/>
      <c r="DOT27" s="21"/>
      <c r="DOU27" s="21"/>
      <c r="DOV27" s="21"/>
      <c r="DOW27" s="21"/>
      <c r="DOX27" s="21"/>
      <c r="DOY27" s="21"/>
      <c r="DOZ27" s="21"/>
      <c r="DPA27" s="21"/>
      <c r="DPB27" s="21"/>
      <c r="DPC27" s="21"/>
      <c r="DPD27" s="21"/>
      <c r="DPE27" s="21"/>
      <c r="DPF27" s="21"/>
      <c r="DPG27" s="21"/>
      <c r="DPH27" s="21"/>
      <c r="DPI27" s="21"/>
      <c r="DPJ27" s="21"/>
      <c r="DPK27" s="21"/>
      <c r="DPL27" s="21"/>
      <c r="DPM27" s="21"/>
      <c r="DPN27" s="21"/>
      <c r="DPO27" s="21"/>
      <c r="DPP27" s="21"/>
      <c r="DPQ27" s="21"/>
      <c r="DPR27" s="21"/>
      <c r="DPS27" s="21"/>
      <c r="DPT27" s="21"/>
      <c r="DPU27" s="21"/>
      <c r="DPV27" s="21"/>
      <c r="DPW27" s="21"/>
      <c r="DPX27" s="21"/>
      <c r="DPY27" s="21"/>
      <c r="DPZ27" s="21"/>
      <c r="DQA27" s="21"/>
      <c r="DQB27" s="21"/>
      <c r="DQC27" s="21"/>
      <c r="DQD27" s="21"/>
      <c r="DQE27" s="21"/>
      <c r="DQF27" s="21"/>
      <c r="DQG27" s="21"/>
      <c r="DQH27" s="21"/>
      <c r="DQI27" s="21"/>
      <c r="DQJ27" s="21"/>
      <c r="DQK27" s="21"/>
      <c r="DQL27" s="21"/>
      <c r="DQM27" s="21"/>
      <c r="DQN27" s="21"/>
      <c r="DQO27" s="21"/>
      <c r="DQP27" s="21"/>
      <c r="DQQ27" s="21"/>
      <c r="DQR27" s="21"/>
      <c r="DQS27" s="21"/>
      <c r="DQT27" s="21"/>
      <c r="DQU27" s="21"/>
      <c r="DQV27" s="21"/>
      <c r="DQW27" s="21"/>
      <c r="DQX27" s="21"/>
      <c r="DQY27" s="21"/>
      <c r="DQZ27" s="21"/>
      <c r="DRA27" s="21"/>
      <c r="DRB27" s="21"/>
      <c r="DRC27" s="21"/>
      <c r="DRD27" s="21"/>
      <c r="DRE27" s="21"/>
      <c r="DRF27" s="21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1"/>
      <c r="DSD27" s="21"/>
      <c r="DSE27" s="21"/>
      <c r="DSF27" s="21"/>
      <c r="DSG27" s="21"/>
      <c r="DSH27" s="21"/>
      <c r="DSI27" s="21"/>
      <c r="DSJ27" s="21"/>
      <c r="DSK27" s="21"/>
      <c r="DSL27" s="21"/>
      <c r="DSM27" s="21"/>
      <c r="DSN27" s="21"/>
      <c r="DSO27" s="21"/>
      <c r="DSP27" s="21"/>
      <c r="DSQ27" s="21"/>
      <c r="DSR27" s="21"/>
      <c r="DSS27" s="21"/>
      <c r="DST27" s="21"/>
      <c r="DSU27" s="21"/>
      <c r="DSV27" s="21"/>
      <c r="DSW27" s="21"/>
      <c r="DSX27" s="21"/>
      <c r="DSY27" s="21"/>
      <c r="DSZ27" s="21"/>
      <c r="DTA27" s="21"/>
      <c r="DTB27" s="21"/>
      <c r="DTC27" s="21"/>
      <c r="DTD27" s="21"/>
      <c r="DTE27" s="21"/>
      <c r="DTF27" s="21"/>
      <c r="DTG27" s="21"/>
      <c r="DTH27" s="21"/>
      <c r="DTI27" s="21"/>
      <c r="DTJ27" s="21"/>
      <c r="DTK27" s="21"/>
      <c r="DTL27" s="21"/>
      <c r="DTM27" s="21"/>
      <c r="DTN27" s="21"/>
      <c r="DTO27" s="21"/>
      <c r="DTP27" s="21"/>
      <c r="DTQ27" s="21"/>
      <c r="DTR27" s="21"/>
      <c r="DTS27" s="21"/>
      <c r="DTT27" s="21"/>
      <c r="DTU27" s="21"/>
      <c r="DTV27" s="21"/>
      <c r="DTW27" s="21"/>
      <c r="DTX27" s="21"/>
      <c r="DTY27" s="21"/>
      <c r="DTZ27" s="21"/>
      <c r="DUA27" s="21"/>
      <c r="DUB27" s="21"/>
      <c r="DUC27" s="21"/>
      <c r="DUD27" s="21"/>
      <c r="DUE27" s="21"/>
      <c r="DUF27" s="21"/>
      <c r="DUG27" s="21"/>
      <c r="DUH27" s="21"/>
      <c r="DUI27" s="21"/>
      <c r="DUJ27" s="21"/>
      <c r="DUK27" s="21"/>
      <c r="DUL27" s="21"/>
      <c r="DUM27" s="21"/>
      <c r="DUN27" s="21"/>
      <c r="DUO27" s="21"/>
      <c r="DUP27" s="21"/>
      <c r="DUQ27" s="21"/>
      <c r="DUR27" s="21"/>
      <c r="DUS27" s="21"/>
      <c r="DUT27" s="21"/>
      <c r="DUU27" s="21"/>
      <c r="DUV27" s="21"/>
      <c r="DUW27" s="21"/>
      <c r="DUX27" s="21"/>
      <c r="DUY27" s="21"/>
      <c r="DUZ27" s="21"/>
      <c r="DVA27" s="21"/>
      <c r="DVB27" s="21"/>
      <c r="DVC27" s="21"/>
      <c r="DVD27" s="21"/>
      <c r="DVE27" s="21"/>
      <c r="DVF27" s="21"/>
      <c r="DVG27" s="21"/>
      <c r="DVH27" s="21"/>
      <c r="DVI27" s="21"/>
      <c r="DVJ27" s="21"/>
      <c r="DVK27" s="21"/>
      <c r="DVL27" s="21"/>
      <c r="DVM27" s="21"/>
      <c r="DVN27" s="21"/>
      <c r="DVO27" s="21"/>
      <c r="DVP27" s="21"/>
      <c r="DVQ27" s="21"/>
      <c r="DVR27" s="21"/>
      <c r="DVS27" s="21"/>
      <c r="DVT27" s="21"/>
      <c r="DVU27" s="21"/>
      <c r="DVV27" s="21"/>
      <c r="DVW27" s="21"/>
      <c r="DVX27" s="21"/>
      <c r="DVY27" s="21"/>
      <c r="DVZ27" s="21"/>
      <c r="DWA27" s="21"/>
      <c r="DWB27" s="21"/>
      <c r="DWC27" s="21"/>
      <c r="DWD27" s="21"/>
      <c r="DWE27" s="21"/>
      <c r="DWF27" s="21"/>
      <c r="DWG27" s="21"/>
      <c r="DWH27" s="21"/>
      <c r="DWI27" s="21"/>
      <c r="DWJ27" s="21"/>
      <c r="DWK27" s="21"/>
      <c r="DWL27" s="21"/>
      <c r="DWM27" s="21"/>
      <c r="DWN27" s="21"/>
      <c r="DWO27" s="21"/>
      <c r="DWP27" s="21"/>
      <c r="DWQ27" s="21"/>
      <c r="DWR27" s="21"/>
      <c r="DWS27" s="21"/>
      <c r="DWT27" s="21"/>
      <c r="DWU27" s="21"/>
      <c r="DWV27" s="21"/>
      <c r="DWW27" s="21"/>
      <c r="DWX27" s="21"/>
      <c r="DWY27" s="21"/>
      <c r="DWZ27" s="21"/>
      <c r="DXA27" s="21"/>
      <c r="DXB27" s="21"/>
      <c r="DXC27" s="21"/>
      <c r="DXD27" s="21"/>
      <c r="DXE27" s="21"/>
      <c r="DXF27" s="21"/>
      <c r="DXG27" s="21"/>
      <c r="DXH27" s="21"/>
      <c r="DXI27" s="21"/>
      <c r="DXJ27" s="21"/>
      <c r="DXK27" s="21"/>
      <c r="DXL27" s="21"/>
      <c r="DXM27" s="21"/>
      <c r="DXN27" s="21"/>
      <c r="DXO27" s="21"/>
      <c r="DXP27" s="21"/>
      <c r="DXQ27" s="21"/>
      <c r="DXR27" s="21"/>
      <c r="DXS27" s="21"/>
      <c r="DXT27" s="21"/>
      <c r="DXU27" s="21"/>
      <c r="DXV27" s="21"/>
      <c r="DXW27" s="21"/>
      <c r="DXX27" s="21"/>
      <c r="DXY27" s="21"/>
      <c r="DXZ27" s="21"/>
      <c r="DYA27" s="21"/>
      <c r="DYB27" s="21"/>
      <c r="DYC27" s="21"/>
      <c r="DYD27" s="21"/>
      <c r="DYE27" s="21"/>
      <c r="DYF27" s="21"/>
      <c r="DYG27" s="21"/>
      <c r="DYH27" s="21"/>
      <c r="DYI27" s="21"/>
      <c r="DYJ27" s="21"/>
      <c r="DYK27" s="21"/>
      <c r="DYL27" s="21"/>
      <c r="DYM27" s="21"/>
      <c r="DYN27" s="21"/>
      <c r="DYO27" s="21"/>
      <c r="DYP27" s="21"/>
      <c r="DYQ27" s="21"/>
      <c r="DYR27" s="21"/>
      <c r="DYS27" s="21"/>
      <c r="DYT27" s="21"/>
      <c r="DYU27" s="21"/>
      <c r="DYV27" s="21"/>
      <c r="DYW27" s="21"/>
      <c r="DYX27" s="21"/>
      <c r="DYY27" s="21"/>
      <c r="DYZ27" s="21"/>
      <c r="DZA27" s="21"/>
      <c r="DZB27" s="21"/>
      <c r="DZC27" s="21"/>
      <c r="DZD27" s="21"/>
      <c r="DZE27" s="21"/>
      <c r="DZF27" s="21"/>
      <c r="DZG27" s="21"/>
      <c r="DZH27" s="21"/>
      <c r="DZI27" s="21"/>
      <c r="DZJ27" s="21"/>
      <c r="DZK27" s="21"/>
      <c r="DZL27" s="21"/>
      <c r="DZM27" s="21"/>
      <c r="DZN27" s="21"/>
      <c r="DZO27" s="21"/>
      <c r="DZP27" s="21"/>
      <c r="DZQ27" s="21"/>
      <c r="DZR27" s="21"/>
      <c r="DZS27" s="21"/>
      <c r="DZT27" s="21"/>
      <c r="DZU27" s="21"/>
      <c r="DZV27" s="21"/>
      <c r="DZW27" s="21"/>
      <c r="DZX27" s="21"/>
      <c r="DZY27" s="21"/>
      <c r="DZZ27" s="21"/>
      <c r="EAA27" s="21"/>
      <c r="EAB27" s="21"/>
      <c r="EAC27" s="21"/>
      <c r="EAD27" s="21"/>
      <c r="EAE27" s="21"/>
      <c r="EAF27" s="21"/>
      <c r="EAG27" s="21"/>
      <c r="EAH27" s="21"/>
      <c r="EAI27" s="21"/>
      <c r="EAJ27" s="21"/>
      <c r="EAK27" s="21"/>
      <c r="EAL27" s="21"/>
      <c r="EAM27" s="21"/>
      <c r="EAN27" s="21"/>
      <c r="EAO27" s="21"/>
      <c r="EAP27" s="21"/>
      <c r="EAQ27" s="21"/>
      <c r="EAR27" s="21"/>
      <c r="EAS27" s="21"/>
      <c r="EAT27" s="21"/>
      <c r="EAU27" s="21"/>
      <c r="EAV27" s="21"/>
      <c r="EAW27" s="21"/>
      <c r="EAX27" s="21"/>
      <c r="EAY27" s="21"/>
      <c r="EAZ27" s="21"/>
      <c r="EBA27" s="21"/>
      <c r="EBB27" s="21"/>
      <c r="EBC27" s="21"/>
      <c r="EBD27" s="21"/>
      <c r="EBE27" s="21"/>
      <c r="EBF27" s="21"/>
      <c r="EBG27" s="21"/>
      <c r="EBH27" s="21"/>
      <c r="EBI27" s="21"/>
      <c r="EBJ27" s="21"/>
      <c r="EBK27" s="21"/>
      <c r="EBL27" s="21"/>
      <c r="EBM27" s="21"/>
      <c r="EBN27" s="21"/>
      <c r="EBO27" s="21"/>
      <c r="EBP27" s="21"/>
      <c r="EBQ27" s="21"/>
      <c r="EBR27" s="21"/>
      <c r="EBS27" s="21"/>
      <c r="EBT27" s="21"/>
      <c r="EBU27" s="21"/>
      <c r="EBV27" s="21"/>
      <c r="EBW27" s="21"/>
      <c r="EBX27" s="21"/>
      <c r="EBY27" s="21"/>
      <c r="EBZ27" s="21"/>
      <c r="ECA27" s="21"/>
      <c r="ECB27" s="21"/>
      <c r="ECC27" s="21"/>
      <c r="ECD27" s="21"/>
      <c r="ECE27" s="21"/>
      <c r="ECF27" s="21"/>
      <c r="ECG27" s="21"/>
      <c r="ECH27" s="21"/>
      <c r="ECI27" s="21"/>
      <c r="ECJ27" s="21"/>
      <c r="ECK27" s="21"/>
      <c r="ECL27" s="21"/>
      <c r="ECM27" s="21"/>
      <c r="ECN27" s="21"/>
      <c r="ECO27" s="21"/>
      <c r="ECP27" s="21"/>
      <c r="ECQ27" s="21"/>
      <c r="ECR27" s="21"/>
      <c r="ECS27" s="21"/>
      <c r="ECT27" s="21"/>
      <c r="ECU27" s="21"/>
      <c r="ECV27" s="21"/>
      <c r="ECW27" s="21"/>
      <c r="ECX27" s="21"/>
      <c r="ECY27" s="21"/>
      <c r="ECZ27" s="21"/>
      <c r="EDA27" s="21"/>
      <c r="EDB27" s="21"/>
      <c r="EDC27" s="21"/>
      <c r="EDD27" s="21"/>
      <c r="EDE27" s="21"/>
      <c r="EDF27" s="21"/>
      <c r="EDG27" s="21"/>
      <c r="EDH27" s="21"/>
      <c r="EDI27" s="21"/>
      <c r="EDJ27" s="21"/>
      <c r="EDK27" s="21"/>
      <c r="EDL27" s="21"/>
      <c r="EDM27" s="21"/>
      <c r="EDN27" s="21"/>
      <c r="EDO27" s="21"/>
      <c r="EDP27" s="21"/>
      <c r="EDQ27" s="21"/>
      <c r="EDR27" s="21"/>
      <c r="EDS27" s="21"/>
      <c r="EDT27" s="21"/>
      <c r="EDU27" s="21"/>
      <c r="EDV27" s="21"/>
      <c r="EDW27" s="21"/>
      <c r="EDX27" s="21"/>
      <c r="EDY27" s="21"/>
      <c r="EDZ27" s="21"/>
      <c r="EEA27" s="21"/>
      <c r="EEB27" s="21"/>
      <c r="EEC27" s="21"/>
      <c r="EED27" s="21"/>
      <c r="EEE27" s="21"/>
      <c r="EEF27" s="21"/>
      <c r="EEG27" s="21"/>
      <c r="EEH27" s="21"/>
      <c r="EEI27" s="21"/>
      <c r="EEJ27" s="21"/>
      <c r="EEK27" s="21"/>
      <c r="EEL27" s="21"/>
      <c r="EEM27" s="21"/>
      <c r="EEN27" s="21"/>
      <c r="EEO27" s="21"/>
      <c r="EEP27" s="21"/>
      <c r="EEQ27" s="21"/>
      <c r="EER27" s="21"/>
      <c r="EES27" s="21"/>
      <c r="EET27" s="21"/>
      <c r="EEU27" s="21"/>
      <c r="EEV27" s="21"/>
      <c r="EEW27" s="21"/>
      <c r="EEX27" s="21"/>
      <c r="EEY27" s="21"/>
      <c r="EEZ27" s="21"/>
      <c r="EFA27" s="21"/>
      <c r="EFB27" s="21"/>
      <c r="EFC27" s="21"/>
      <c r="EFD27" s="21"/>
      <c r="EFE27" s="21"/>
      <c r="EFF27" s="21"/>
      <c r="EFG27" s="21"/>
      <c r="EFH27" s="21"/>
      <c r="EFI27" s="21"/>
      <c r="EFJ27" s="21"/>
      <c r="EFK27" s="21"/>
      <c r="EFL27" s="21"/>
      <c r="EFM27" s="21"/>
      <c r="EFN27" s="21"/>
      <c r="EFO27" s="21"/>
      <c r="EFP27" s="21"/>
      <c r="EFQ27" s="21"/>
      <c r="EFR27" s="21"/>
      <c r="EFS27" s="21"/>
      <c r="EFT27" s="21"/>
      <c r="EFU27" s="21"/>
      <c r="EFV27" s="21"/>
      <c r="EFW27" s="21"/>
      <c r="EFX27" s="21"/>
      <c r="EFY27" s="21"/>
      <c r="EFZ27" s="21"/>
      <c r="EGA27" s="21"/>
      <c r="EGB27" s="21"/>
      <c r="EGC27" s="21"/>
      <c r="EGD27" s="21"/>
      <c r="EGE27" s="21"/>
      <c r="EGF27" s="21"/>
      <c r="EGG27" s="21"/>
      <c r="EGH27" s="21"/>
      <c r="EGI27" s="21"/>
      <c r="EGJ27" s="21"/>
      <c r="EGK27" s="21"/>
      <c r="EGL27" s="21"/>
      <c r="EGM27" s="21"/>
      <c r="EGN27" s="21"/>
      <c r="EGO27" s="21"/>
      <c r="EGP27" s="21"/>
      <c r="EGQ27" s="21"/>
      <c r="EGR27" s="21"/>
      <c r="EGS27" s="21"/>
      <c r="EGT27" s="21"/>
      <c r="EGU27" s="21"/>
      <c r="EGV27" s="21"/>
      <c r="EGW27" s="21"/>
      <c r="EGX27" s="21"/>
      <c r="EGY27" s="21"/>
      <c r="EGZ27" s="21"/>
      <c r="EHA27" s="21"/>
      <c r="EHB27" s="21"/>
      <c r="EHC27" s="21"/>
      <c r="EHD27" s="21"/>
      <c r="EHE27" s="21"/>
      <c r="EHF27" s="21"/>
      <c r="EHG27" s="21"/>
      <c r="EHH27" s="21"/>
      <c r="EHI27" s="21"/>
      <c r="EHJ27" s="21"/>
      <c r="EHK27" s="21"/>
      <c r="EHL27" s="21"/>
      <c r="EHM27" s="21"/>
      <c r="EHN27" s="21"/>
      <c r="EHO27" s="21"/>
      <c r="EHP27" s="21"/>
      <c r="EHQ27" s="21"/>
      <c r="EHR27" s="21"/>
      <c r="EHS27" s="21"/>
      <c r="EHT27" s="21"/>
      <c r="EHU27" s="21"/>
      <c r="EHV27" s="21"/>
      <c r="EHW27" s="21"/>
      <c r="EHX27" s="21"/>
      <c r="EHY27" s="21"/>
      <c r="EHZ27" s="21"/>
      <c r="EIA27" s="21"/>
      <c r="EIB27" s="21"/>
      <c r="EIC27" s="21"/>
      <c r="EID27" s="21"/>
      <c r="EIE27" s="21"/>
      <c r="EIF27" s="21"/>
      <c r="EIG27" s="21"/>
      <c r="EIH27" s="21"/>
      <c r="EII27" s="21"/>
      <c r="EIJ27" s="21"/>
      <c r="EIK27" s="21"/>
      <c r="EIL27" s="21"/>
      <c r="EIM27" s="21"/>
      <c r="EIN27" s="21"/>
      <c r="EIO27" s="21"/>
      <c r="EIP27" s="21"/>
      <c r="EIQ27" s="21"/>
      <c r="EIR27" s="21"/>
      <c r="EIS27" s="21"/>
      <c r="EIT27" s="21"/>
      <c r="EIU27" s="21"/>
      <c r="EIV27" s="21"/>
      <c r="EIW27" s="21"/>
      <c r="EIX27" s="21"/>
      <c r="EIY27" s="21"/>
      <c r="EIZ27" s="21"/>
      <c r="EJA27" s="21"/>
      <c r="EJB27" s="21"/>
      <c r="EJC27" s="21"/>
      <c r="EJD27" s="21"/>
      <c r="EJE27" s="21"/>
      <c r="EJF27" s="21"/>
      <c r="EJG27" s="21"/>
      <c r="EJH27" s="21"/>
      <c r="EJI27" s="21"/>
      <c r="EJJ27" s="21"/>
      <c r="EJK27" s="21"/>
      <c r="EJL27" s="21"/>
      <c r="EJM27" s="21"/>
      <c r="EJN27" s="21"/>
      <c r="EJO27" s="21"/>
      <c r="EJP27" s="21"/>
      <c r="EJQ27" s="21"/>
      <c r="EJR27" s="21"/>
      <c r="EJS27" s="21"/>
      <c r="EJT27" s="21"/>
      <c r="EJU27" s="21"/>
      <c r="EJV27" s="21"/>
      <c r="EJW27" s="21"/>
      <c r="EJX27" s="21"/>
      <c r="EJY27" s="21"/>
      <c r="EJZ27" s="21"/>
      <c r="EKA27" s="21"/>
      <c r="EKB27" s="21"/>
      <c r="EKC27" s="21"/>
      <c r="EKD27" s="21"/>
      <c r="EKE27" s="21"/>
      <c r="EKF27" s="21"/>
      <c r="EKG27" s="21"/>
      <c r="EKH27" s="21"/>
      <c r="EKI27" s="21"/>
      <c r="EKJ27" s="21"/>
      <c r="EKK27" s="21"/>
      <c r="EKL27" s="21"/>
      <c r="EKM27" s="21"/>
      <c r="EKN27" s="21"/>
      <c r="EKO27" s="21"/>
      <c r="EKP27" s="21"/>
      <c r="EKQ27" s="21"/>
      <c r="EKR27" s="21"/>
      <c r="EKS27" s="21"/>
      <c r="EKT27" s="21"/>
      <c r="EKU27" s="21"/>
      <c r="EKV27" s="21"/>
      <c r="EKW27" s="21"/>
      <c r="EKX27" s="21"/>
      <c r="EKY27" s="21"/>
      <c r="EKZ27" s="21"/>
      <c r="ELA27" s="21"/>
      <c r="ELB27" s="21"/>
      <c r="ELC27" s="21"/>
      <c r="ELD27" s="21"/>
      <c r="ELE27" s="21"/>
      <c r="ELF27" s="21"/>
      <c r="ELG27" s="21"/>
      <c r="ELH27" s="21"/>
      <c r="ELI27" s="21"/>
      <c r="ELJ27" s="21"/>
      <c r="ELK27" s="21"/>
      <c r="ELL27" s="21"/>
      <c r="ELM27" s="21"/>
      <c r="ELN27" s="21"/>
      <c r="ELO27" s="21"/>
      <c r="ELP27" s="21"/>
      <c r="ELQ27" s="21"/>
      <c r="ELR27" s="21"/>
      <c r="ELS27" s="21"/>
      <c r="ELT27" s="21"/>
      <c r="ELU27" s="21"/>
      <c r="ELV27" s="21"/>
      <c r="ELW27" s="21"/>
      <c r="ELX27" s="21"/>
      <c r="ELY27" s="21"/>
      <c r="ELZ27" s="21"/>
      <c r="EMA27" s="21"/>
      <c r="EMB27" s="21"/>
      <c r="EMC27" s="21"/>
      <c r="EMD27" s="21"/>
      <c r="EME27" s="21"/>
      <c r="EMF27" s="21"/>
      <c r="EMG27" s="21"/>
      <c r="EMH27" s="21"/>
      <c r="EMI27" s="21"/>
      <c r="EMJ27" s="21"/>
      <c r="EMK27" s="21"/>
      <c r="EML27" s="21"/>
      <c r="EMM27" s="21"/>
      <c r="EMN27" s="21"/>
      <c r="EMO27" s="21"/>
      <c r="EMP27" s="21"/>
      <c r="EMQ27" s="21"/>
      <c r="EMR27" s="21"/>
      <c r="EMS27" s="21"/>
      <c r="EMT27" s="21"/>
      <c r="EMU27" s="21"/>
      <c r="EMV27" s="21"/>
      <c r="EMW27" s="21"/>
      <c r="EMX27" s="21"/>
      <c r="EMY27" s="21"/>
      <c r="EMZ27" s="21"/>
      <c r="ENA27" s="21"/>
      <c r="ENB27" s="21"/>
      <c r="ENC27" s="21"/>
      <c r="END27" s="21"/>
      <c r="ENE27" s="21"/>
      <c r="ENF27" s="21"/>
      <c r="ENG27" s="21"/>
      <c r="ENH27" s="21"/>
      <c r="ENI27" s="21"/>
      <c r="ENJ27" s="21"/>
      <c r="ENK27" s="21"/>
      <c r="ENL27" s="21"/>
      <c r="ENM27" s="21"/>
      <c r="ENN27" s="21"/>
      <c r="ENO27" s="21"/>
      <c r="ENP27" s="21"/>
      <c r="ENQ27" s="21"/>
      <c r="ENR27" s="21"/>
      <c r="ENS27" s="21"/>
      <c r="ENT27" s="21"/>
      <c r="ENU27" s="21"/>
      <c r="ENV27" s="21"/>
      <c r="ENW27" s="21"/>
      <c r="ENX27" s="21"/>
      <c r="ENY27" s="21"/>
      <c r="ENZ27" s="21"/>
      <c r="EOA27" s="21"/>
      <c r="EOB27" s="21"/>
      <c r="EOC27" s="21"/>
      <c r="EOD27" s="21"/>
      <c r="EOE27" s="21"/>
      <c r="EOF27" s="21"/>
      <c r="EOG27" s="21"/>
      <c r="EOH27" s="21"/>
      <c r="EOI27" s="21"/>
      <c r="EOJ27" s="21"/>
      <c r="EOK27" s="21"/>
      <c r="EOL27" s="21"/>
      <c r="EOM27" s="21"/>
      <c r="EON27" s="21"/>
      <c r="EOO27" s="21"/>
      <c r="EOP27" s="21"/>
      <c r="EOQ27" s="21"/>
      <c r="EOR27" s="21"/>
      <c r="EOS27" s="21"/>
      <c r="EOT27" s="21"/>
      <c r="EOU27" s="21"/>
      <c r="EOV27" s="21"/>
      <c r="EOW27" s="21"/>
      <c r="EOX27" s="21"/>
      <c r="EOY27" s="21"/>
      <c r="EOZ27" s="21"/>
      <c r="EPA27" s="21"/>
      <c r="EPB27" s="21"/>
      <c r="EPC27" s="21"/>
      <c r="EPD27" s="21"/>
      <c r="EPE27" s="21"/>
      <c r="EPF27" s="21"/>
      <c r="EPG27" s="21"/>
      <c r="EPH27" s="21"/>
      <c r="EPI27" s="21"/>
      <c r="EPJ27" s="21"/>
      <c r="EPK27" s="21"/>
      <c r="EPL27" s="21"/>
      <c r="EPM27" s="21"/>
      <c r="EPN27" s="21"/>
      <c r="EPO27" s="21"/>
      <c r="EPP27" s="21"/>
      <c r="EPQ27" s="21"/>
      <c r="EPR27" s="21"/>
      <c r="EPS27" s="21"/>
      <c r="EPT27" s="21"/>
      <c r="EPU27" s="21"/>
      <c r="EPV27" s="21"/>
      <c r="EPW27" s="21"/>
      <c r="EPX27" s="21"/>
      <c r="EPY27" s="21"/>
      <c r="EPZ27" s="21"/>
      <c r="EQA27" s="21"/>
      <c r="EQB27" s="21"/>
      <c r="EQC27" s="21"/>
      <c r="EQD27" s="21"/>
      <c r="EQE27" s="21"/>
      <c r="EQF27" s="21"/>
      <c r="EQG27" s="21"/>
      <c r="EQH27" s="21"/>
      <c r="EQI27" s="21"/>
      <c r="EQJ27" s="21"/>
      <c r="EQK27" s="21"/>
      <c r="EQL27" s="21"/>
      <c r="EQM27" s="21"/>
      <c r="EQN27" s="21"/>
      <c r="EQO27" s="21"/>
      <c r="EQP27" s="21"/>
      <c r="EQQ27" s="21"/>
      <c r="EQR27" s="21"/>
      <c r="EQS27" s="21"/>
      <c r="EQT27" s="21"/>
      <c r="EQU27" s="21"/>
      <c r="EQV27" s="21"/>
      <c r="EQW27" s="21"/>
      <c r="EQX27" s="21"/>
      <c r="EQY27" s="21"/>
      <c r="EQZ27" s="21"/>
      <c r="ERA27" s="21"/>
      <c r="ERB27" s="21"/>
      <c r="ERC27" s="21"/>
      <c r="ERD27" s="21"/>
      <c r="ERE27" s="21"/>
      <c r="ERF27" s="21"/>
      <c r="ERG27" s="21"/>
      <c r="ERH27" s="21"/>
      <c r="ERI27" s="21"/>
      <c r="ERJ27" s="21"/>
      <c r="ERK27" s="21"/>
      <c r="ERL27" s="21"/>
      <c r="ERM27" s="21"/>
      <c r="ERN27" s="21"/>
      <c r="ERO27" s="21"/>
      <c r="ERP27" s="21"/>
      <c r="ERQ27" s="21"/>
      <c r="ERR27" s="21"/>
      <c r="ERS27" s="21"/>
      <c r="ERT27" s="21"/>
      <c r="ERU27" s="21"/>
      <c r="ERV27" s="21"/>
      <c r="ERW27" s="21"/>
      <c r="ERX27" s="21"/>
      <c r="ERY27" s="21"/>
      <c r="ERZ27" s="21"/>
      <c r="ESA27" s="21"/>
      <c r="ESB27" s="21"/>
      <c r="ESC27" s="21"/>
      <c r="ESD27" s="21"/>
      <c r="ESE27" s="21"/>
      <c r="ESF27" s="21"/>
      <c r="ESG27" s="21"/>
      <c r="ESH27" s="21"/>
      <c r="ESI27" s="21"/>
      <c r="ESJ27" s="21"/>
      <c r="ESK27" s="21"/>
      <c r="ESL27" s="21"/>
      <c r="ESM27" s="21"/>
      <c r="ESN27" s="21"/>
      <c r="ESO27" s="21"/>
      <c r="ESP27" s="21"/>
      <c r="ESQ27" s="21"/>
      <c r="ESR27" s="21"/>
      <c r="ESS27" s="21"/>
      <c r="EST27" s="21"/>
      <c r="ESU27" s="21"/>
      <c r="ESV27" s="21"/>
      <c r="ESW27" s="21"/>
      <c r="ESX27" s="21"/>
      <c r="ESY27" s="21"/>
      <c r="ESZ27" s="21"/>
      <c r="ETA27" s="21"/>
      <c r="ETB27" s="21"/>
      <c r="ETC27" s="21"/>
      <c r="ETD27" s="21"/>
      <c r="ETE27" s="21"/>
      <c r="ETF27" s="21"/>
      <c r="ETG27" s="21"/>
      <c r="ETH27" s="21"/>
      <c r="ETI27" s="21"/>
      <c r="ETJ27" s="21"/>
      <c r="ETK27" s="21"/>
      <c r="ETL27" s="21"/>
      <c r="ETM27" s="21"/>
      <c r="ETN27" s="21"/>
      <c r="ETO27" s="21"/>
      <c r="ETP27" s="21"/>
      <c r="ETQ27" s="21"/>
      <c r="ETR27" s="21"/>
      <c r="ETS27" s="21"/>
      <c r="ETT27" s="21"/>
      <c r="ETU27" s="21"/>
      <c r="ETV27" s="21"/>
      <c r="ETW27" s="21"/>
      <c r="ETX27" s="21"/>
      <c r="ETY27" s="21"/>
      <c r="ETZ27" s="21"/>
      <c r="EUA27" s="21"/>
      <c r="EUB27" s="21"/>
      <c r="EUC27" s="21"/>
      <c r="EUD27" s="21"/>
      <c r="EUE27" s="21"/>
      <c r="EUF27" s="21"/>
      <c r="EUG27" s="21"/>
      <c r="EUH27" s="21"/>
      <c r="EUI27" s="21"/>
      <c r="EUJ27" s="21"/>
      <c r="EUK27" s="21"/>
      <c r="EUL27" s="21"/>
      <c r="EUM27" s="21"/>
      <c r="EUN27" s="21"/>
      <c r="EUO27" s="21"/>
      <c r="EUP27" s="21"/>
      <c r="EUQ27" s="21"/>
      <c r="EUR27" s="21"/>
      <c r="EUS27" s="21"/>
      <c r="EUT27" s="21"/>
      <c r="EUU27" s="21"/>
      <c r="EUV27" s="21"/>
      <c r="EUW27" s="21"/>
      <c r="EUX27" s="21"/>
      <c r="EUY27" s="21"/>
      <c r="EUZ27" s="21"/>
      <c r="EVA27" s="21"/>
      <c r="EVB27" s="21"/>
      <c r="EVC27" s="21"/>
      <c r="EVD27" s="21"/>
      <c r="EVE27" s="21"/>
      <c r="EVF27" s="21"/>
      <c r="EVG27" s="21"/>
      <c r="EVH27" s="21"/>
      <c r="EVI27" s="21"/>
      <c r="EVJ27" s="21"/>
      <c r="EVK27" s="21"/>
      <c r="EVL27" s="21"/>
      <c r="EVM27" s="21"/>
      <c r="EVN27" s="21"/>
      <c r="EVO27" s="21"/>
      <c r="EVP27" s="21"/>
      <c r="EVQ27" s="21"/>
      <c r="EVR27" s="21"/>
      <c r="EVS27" s="21"/>
      <c r="EVT27" s="21"/>
      <c r="EVU27" s="21"/>
      <c r="EVV27" s="21"/>
      <c r="EVW27" s="21"/>
      <c r="EVX27" s="21"/>
      <c r="EVY27" s="21"/>
      <c r="EVZ27" s="21"/>
      <c r="EWA27" s="21"/>
      <c r="EWB27" s="21"/>
      <c r="EWC27" s="21"/>
      <c r="EWD27" s="21"/>
      <c r="EWE27" s="21"/>
      <c r="EWF27" s="21"/>
      <c r="EWG27" s="21"/>
      <c r="EWH27" s="21"/>
      <c r="EWI27" s="21"/>
      <c r="EWJ27" s="21"/>
      <c r="EWK27" s="21"/>
      <c r="EWL27" s="21"/>
      <c r="EWM27" s="21"/>
      <c r="EWN27" s="21"/>
      <c r="EWO27" s="21"/>
      <c r="EWP27" s="21"/>
      <c r="EWQ27" s="21"/>
      <c r="EWR27" s="21"/>
      <c r="EWS27" s="21"/>
      <c r="EWT27" s="21"/>
      <c r="EWU27" s="21"/>
      <c r="EWV27" s="21"/>
      <c r="EWW27" s="21"/>
      <c r="EWX27" s="21"/>
      <c r="EWY27" s="21"/>
      <c r="EWZ27" s="21"/>
      <c r="EXA27" s="21"/>
      <c r="EXB27" s="21"/>
      <c r="EXC27" s="21"/>
      <c r="EXD27" s="21"/>
      <c r="EXE27" s="21"/>
      <c r="EXF27" s="21"/>
      <c r="EXG27" s="21"/>
      <c r="EXH27" s="21"/>
      <c r="EXI27" s="21"/>
      <c r="EXJ27" s="21"/>
      <c r="EXK27" s="21"/>
      <c r="EXL27" s="21"/>
      <c r="EXM27" s="21"/>
      <c r="EXN27" s="21"/>
      <c r="EXO27" s="21"/>
      <c r="EXP27" s="21"/>
      <c r="EXQ27" s="21"/>
      <c r="EXR27" s="21"/>
      <c r="EXS27" s="21"/>
      <c r="EXT27" s="21"/>
      <c r="EXU27" s="21"/>
      <c r="EXV27" s="21"/>
      <c r="EXW27" s="21"/>
      <c r="EXX27" s="21"/>
      <c r="EXY27" s="21"/>
      <c r="EXZ27" s="21"/>
      <c r="EYA27" s="21"/>
      <c r="EYB27" s="21"/>
      <c r="EYC27" s="21"/>
      <c r="EYD27" s="21"/>
      <c r="EYE27" s="21"/>
      <c r="EYF27" s="21"/>
      <c r="EYG27" s="21"/>
      <c r="EYH27" s="21"/>
      <c r="EYI27" s="21"/>
      <c r="EYJ27" s="21"/>
      <c r="EYK27" s="21"/>
      <c r="EYL27" s="21"/>
      <c r="EYM27" s="21"/>
      <c r="EYN27" s="21"/>
      <c r="EYO27" s="21"/>
      <c r="EYP27" s="21"/>
      <c r="EYQ27" s="21"/>
      <c r="EYR27" s="21"/>
      <c r="EYS27" s="21"/>
      <c r="EYT27" s="21"/>
      <c r="EYU27" s="21"/>
      <c r="EYV27" s="21"/>
      <c r="EYW27" s="21"/>
      <c r="EYX27" s="21"/>
      <c r="EYY27" s="21"/>
      <c r="EYZ27" s="21"/>
      <c r="EZA27" s="21"/>
      <c r="EZB27" s="21"/>
      <c r="EZC27" s="21"/>
      <c r="EZD27" s="21"/>
      <c r="EZE27" s="21"/>
      <c r="EZF27" s="21"/>
      <c r="EZG27" s="21"/>
      <c r="EZH27" s="21"/>
      <c r="EZI27" s="21"/>
      <c r="EZJ27" s="21"/>
      <c r="EZK27" s="21"/>
      <c r="EZL27" s="21"/>
      <c r="EZM27" s="21"/>
      <c r="EZN27" s="21"/>
      <c r="EZO27" s="21"/>
      <c r="EZP27" s="21"/>
      <c r="EZQ27" s="21"/>
      <c r="EZR27" s="21"/>
      <c r="EZS27" s="21"/>
      <c r="EZT27" s="21"/>
      <c r="EZU27" s="21"/>
      <c r="EZV27" s="21"/>
      <c r="EZW27" s="21"/>
      <c r="EZX27" s="21"/>
      <c r="EZY27" s="21"/>
      <c r="EZZ27" s="21"/>
      <c r="FAA27" s="21"/>
      <c r="FAB27" s="21"/>
      <c r="FAC27" s="21"/>
      <c r="FAD27" s="21"/>
      <c r="FAE27" s="21"/>
      <c r="FAF27" s="21"/>
      <c r="FAG27" s="21"/>
      <c r="FAH27" s="21"/>
      <c r="FAI27" s="21"/>
      <c r="FAJ27" s="21"/>
      <c r="FAK27" s="21"/>
      <c r="FAL27" s="21"/>
      <c r="FAM27" s="21"/>
      <c r="FAN27" s="21"/>
      <c r="FAO27" s="21"/>
      <c r="FAP27" s="21"/>
      <c r="FAQ27" s="21"/>
      <c r="FAR27" s="21"/>
      <c r="FAS27" s="21"/>
      <c r="FAT27" s="21"/>
      <c r="FAU27" s="21"/>
      <c r="FAV27" s="21"/>
      <c r="FAW27" s="21"/>
      <c r="FAX27" s="21"/>
      <c r="FAY27" s="21"/>
      <c r="FAZ27" s="21"/>
      <c r="FBA27" s="21"/>
      <c r="FBB27" s="21"/>
      <c r="FBC27" s="21"/>
      <c r="FBD27" s="21"/>
      <c r="FBE27" s="21"/>
      <c r="FBF27" s="21"/>
      <c r="FBG27" s="21"/>
      <c r="FBH27" s="21"/>
      <c r="FBI27" s="21"/>
      <c r="FBJ27" s="21"/>
      <c r="FBK27" s="21"/>
      <c r="FBL27" s="21"/>
      <c r="FBM27" s="21"/>
      <c r="FBN27" s="21"/>
      <c r="FBO27" s="21"/>
      <c r="FBP27" s="21"/>
      <c r="FBQ27" s="21"/>
      <c r="FBR27" s="21"/>
      <c r="FBS27" s="21"/>
      <c r="FBT27" s="21"/>
      <c r="FBU27" s="21"/>
      <c r="FBV27" s="21"/>
      <c r="FBW27" s="21"/>
      <c r="FBX27" s="21"/>
      <c r="FBY27" s="21"/>
      <c r="FBZ27" s="21"/>
      <c r="FCA27" s="21"/>
      <c r="FCB27" s="21"/>
      <c r="FCC27" s="21"/>
      <c r="FCD27" s="21"/>
      <c r="FCE27" s="21"/>
      <c r="FCF27" s="21"/>
      <c r="FCG27" s="21"/>
      <c r="FCH27" s="21"/>
      <c r="FCI27" s="21"/>
      <c r="FCJ27" s="21"/>
      <c r="FCK27" s="21"/>
      <c r="FCL27" s="21"/>
      <c r="FCM27" s="21"/>
      <c r="FCN27" s="21"/>
      <c r="FCO27" s="21"/>
      <c r="FCP27" s="21"/>
      <c r="FCQ27" s="21"/>
      <c r="FCR27" s="21"/>
      <c r="FCS27" s="21"/>
      <c r="FCT27" s="21"/>
      <c r="FCU27" s="21"/>
      <c r="FCV27" s="21"/>
      <c r="FCW27" s="21"/>
      <c r="FCX27" s="21"/>
      <c r="FCY27" s="21"/>
      <c r="FCZ27" s="21"/>
      <c r="FDA27" s="21"/>
      <c r="FDB27" s="21"/>
      <c r="FDC27" s="21"/>
      <c r="FDD27" s="21"/>
      <c r="FDE27" s="21"/>
      <c r="FDF27" s="21"/>
      <c r="FDG27" s="21"/>
      <c r="FDH27" s="21"/>
      <c r="FDI27" s="21"/>
      <c r="FDJ27" s="21"/>
      <c r="FDK27" s="21"/>
      <c r="FDL27" s="21"/>
      <c r="FDM27" s="21"/>
      <c r="FDN27" s="21"/>
      <c r="FDO27" s="21"/>
      <c r="FDP27" s="21"/>
      <c r="FDQ27" s="21"/>
      <c r="FDR27" s="21"/>
      <c r="FDS27" s="21"/>
      <c r="FDT27" s="21"/>
      <c r="FDU27" s="21"/>
      <c r="FDV27" s="21"/>
      <c r="FDW27" s="21"/>
      <c r="FDX27" s="21"/>
      <c r="FDY27" s="21"/>
      <c r="FDZ27" s="21"/>
      <c r="FEA27" s="21"/>
      <c r="FEB27" s="21"/>
      <c r="FEC27" s="21"/>
      <c r="FED27" s="21"/>
      <c r="FEE27" s="21"/>
      <c r="FEF27" s="21"/>
      <c r="FEG27" s="21"/>
      <c r="FEH27" s="21"/>
      <c r="FEI27" s="21"/>
      <c r="FEJ27" s="21"/>
      <c r="FEK27" s="21"/>
      <c r="FEL27" s="21"/>
      <c r="FEM27" s="21"/>
      <c r="FEN27" s="21"/>
      <c r="FEO27" s="21"/>
      <c r="FEP27" s="21"/>
      <c r="FEQ27" s="21"/>
      <c r="FER27" s="21"/>
      <c r="FES27" s="21"/>
      <c r="FET27" s="21"/>
      <c r="FEU27" s="21"/>
      <c r="FEV27" s="21"/>
      <c r="FEW27" s="21"/>
      <c r="FEX27" s="21"/>
      <c r="FEY27" s="21"/>
      <c r="FEZ27" s="21"/>
      <c r="FFA27" s="21"/>
      <c r="FFB27" s="21"/>
      <c r="FFC27" s="21"/>
      <c r="FFD27" s="21"/>
      <c r="FFE27" s="21"/>
      <c r="FFF27" s="21"/>
      <c r="FFG27" s="21"/>
      <c r="FFH27" s="21"/>
      <c r="FFI27" s="21"/>
      <c r="FFJ27" s="21"/>
      <c r="FFK27" s="21"/>
      <c r="FFL27" s="21"/>
      <c r="FFM27" s="21"/>
      <c r="FFN27" s="21"/>
      <c r="FFO27" s="21"/>
      <c r="FFP27" s="21"/>
      <c r="FFQ27" s="21"/>
      <c r="FFR27" s="21"/>
      <c r="FFS27" s="21"/>
      <c r="FFT27" s="21"/>
      <c r="FFU27" s="21"/>
      <c r="FFV27" s="21"/>
      <c r="FFW27" s="21"/>
      <c r="FFX27" s="21"/>
      <c r="FFY27" s="21"/>
      <c r="FFZ27" s="21"/>
      <c r="FGA27" s="21"/>
      <c r="FGB27" s="21"/>
      <c r="FGC27" s="21"/>
      <c r="FGD27" s="21"/>
      <c r="FGE27" s="21"/>
      <c r="FGF27" s="21"/>
      <c r="FGG27" s="21"/>
      <c r="FGH27" s="21"/>
      <c r="FGI27" s="21"/>
      <c r="FGJ27" s="21"/>
      <c r="FGK27" s="21"/>
      <c r="FGL27" s="21"/>
      <c r="FGM27" s="21"/>
      <c r="FGN27" s="21"/>
      <c r="FGO27" s="21"/>
      <c r="FGP27" s="21"/>
      <c r="FGQ27" s="21"/>
      <c r="FGR27" s="21"/>
      <c r="FGS27" s="21"/>
      <c r="FGT27" s="21"/>
      <c r="FGU27" s="21"/>
      <c r="FGV27" s="21"/>
      <c r="FGW27" s="21"/>
      <c r="FGX27" s="21"/>
      <c r="FGY27" s="21"/>
      <c r="FGZ27" s="21"/>
      <c r="FHA27" s="21"/>
      <c r="FHB27" s="21"/>
      <c r="FHC27" s="21"/>
      <c r="FHD27" s="21"/>
      <c r="FHE27" s="21"/>
      <c r="FHF27" s="21"/>
      <c r="FHG27" s="21"/>
      <c r="FHH27" s="21"/>
      <c r="FHI27" s="21"/>
      <c r="FHJ27" s="21"/>
      <c r="FHK27" s="21"/>
      <c r="FHL27" s="21"/>
      <c r="FHM27" s="21"/>
      <c r="FHN27" s="21"/>
      <c r="FHO27" s="21"/>
      <c r="FHP27" s="21"/>
      <c r="FHQ27" s="21"/>
      <c r="FHR27" s="21"/>
      <c r="FHS27" s="21"/>
      <c r="FHT27" s="21"/>
      <c r="FHU27" s="21"/>
      <c r="FHV27" s="21"/>
      <c r="FHW27" s="21"/>
      <c r="FHX27" s="21"/>
      <c r="FHY27" s="21"/>
      <c r="FHZ27" s="21"/>
      <c r="FIA27" s="21"/>
      <c r="FIB27" s="21"/>
      <c r="FIC27" s="21"/>
      <c r="FID27" s="21"/>
      <c r="FIE27" s="21"/>
      <c r="FIF27" s="21"/>
      <c r="FIG27" s="21"/>
      <c r="FIH27" s="21"/>
      <c r="FII27" s="21"/>
      <c r="FIJ27" s="21"/>
      <c r="FIK27" s="21"/>
      <c r="FIL27" s="21"/>
      <c r="FIM27" s="21"/>
      <c r="FIN27" s="21"/>
      <c r="FIO27" s="21"/>
      <c r="FIP27" s="21"/>
      <c r="FIQ27" s="21"/>
      <c r="FIR27" s="21"/>
      <c r="FIS27" s="21"/>
      <c r="FIT27" s="21"/>
      <c r="FIU27" s="21"/>
      <c r="FIV27" s="21"/>
      <c r="FIW27" s="21"/>
      <c r="FIX27" s="21"/>
      <c r="FIY27" s="21"/>
      <c r="FIZ27" s="21"/>
      <c r="FJA27" s="21"/>
      <c r="FJB27" s="21"/>
      <c r="FJC27" s="21"/>
      <c r="FJD27" s="21"/>
      <c r="FJE27" s="21"/>
      <c r="FJF27" s="21"/>
      <c r="FJG27" s="21"/>
      <c r="FJH27" s="21"/>
      <c r="FJI27" s="21"/>
      <c r="FJJ27" s="21"/>
      <c r="FJK27" s="21"/>
      <c r="FJL27" s="21"/>
      <c r="FJM27" s="21"/>
      <c r="FJN27" s="21"/>
      <c r="FJO27" s="21"/>
      <c r="FJP27" s="21"/>
      <c r="FJQ27" s="21"/>
      <c r="FJR27" s="21"/>
      <c r="FJS27" s="21"/>
      <c r="FJT27" s="21"/>
      <c r="FJU27" s="21"/>
      <c r="FJV27" s="21"/>
      <c r="FJW27" s="21"/>
      <c r="FJX27" s="21"/>
      <c r="FJY27" s="21"/>
      <c r="FJZ27" s="21"/>
      <c r="FKA27" s="21"/>
      <c r="FKB27" s="21"/>
      <c r="FKC27" s="21"/>
      <c r="FKD27" s="21"/>
      <c r="FKE27" s="21"/>
      <c r="FKF27" s="21"/>
      <c r="FKG27" s="21"/>
      <c r="FKH27" s="21"/>
      <c r="FKI27" s="21"/>
      <c r="FKJ27" s="21"/>
      <c r="FKK27" s="21"/>
      <c r="FKL27" s="21"/>
      <c r="FKM27" s="21"/>
      <c r="FKN27" s="21"/>
      <c r="FKO27" s="21"/>
      <c r="FKP27" s="21"/>
      <c r="FKQ27" s="21"/>
      <c r="FKR27" s="21"/>
      <c r="FKS27" s="21"/>
      <c r="FKT27" s="21"/>
      <c r="FKU27" s="21"/>
      <c r="FKV27" s="21"/>
      <c r="FKW27" s="21"/>
      <c r="FKX27" s="21"/>
      <c r="FKY27" s="21"/>
      <c r="FKZ27" s="21"/>
      <c r="FLA27" s="21"/>
      <c r="FLB27" s="21"/>
      <c r="FLC27" s="21"/>
      <c r="FLD27" s="21"/>
      <c r="FLE27" s="21"/>
      <c r="FLF27" s="21"/>
      <c r="FLG27" s="21"/>
      <c r="FLH27" s="21"/>
      <c r="FLI27" s="21"/>
      <c r="FLJ27" s="21"/>
      <c r="FLK27" s="21"/>
      <c r="FLL27" s="21"/>
      <c r="FLM27" s="21"/>
      <c r="FLN27" s="21"/>
      <c r="FLO27" s="21"/>
      <c r="FLP27" s="21"/>
      <c r="FLQ27" s="21"/>
      <c r="FLR27" s="21"/>
      <c r="FLS27" s="21"/>
      <c r="FLT27" s="21"/>
      <c r="FLU27" s="21"/>
      <c r="FLV27" s="21"/>
      <c r="FLW27" s="21"/>
      <c r="FLX27" s="21"/>
      <c r="FLY27" s="21"/>
      <c r="FLZ27" s="21"/>
      <c r="FMA27" s="21"/>
      <c r="FMB27" s="21"/>
      <c r="FMC27" s="21"/>
      <c r="FMD27" s="21"/>
      <c r="FME27" s="21"/>
      <c r="FMF27" s="21"/>
      <c r="FMG27" s="21"/>
      <c r="FMH27" s="21"/>
      <c r="FMI27" s="21"/>
      <c r="FMJ27" s="21"/>
      <c r="FMK27" s="21"/>
      <c r="FML27" s="21"/>
      <c r="FMM27" s="21"/>
      <c r="FMN27" s="21"/>
      <c r="FMO27" s="21"/>
      <c r="FMP27" s="21"/>
      <c r="FMQ27" s="21"/>
      <c r="FMR27" s="21"/>
      <c r="FMS27" s="21"/>
      <c r="FMT27" s="21"/>
      <c r="FMU27" s="21"/>
      <c r="FMV27" s="21"/>
      <c r="FMW27" s="21"/>
      <c r="FMX27" s="21"/>
      <c r="FMY27" s="21"/>
      <c r="FMZ27" s="21"/>
      <c r="FNA27" s="21"/>
      <c r="FNB27" s="21"/>
      <c r="FNC27" s="21"/>
      <c r="FND27" s="21"/>
      <c r="FNE27" s="21"/>
      <c r="FNF27" s="21"/>
      <c r="FNG27" s="21"/>
      <c r="FNH27" s="21"/>
      <c r="FNI27" s="21"/>
      <c r="FNJ27" s="21"/>
      <c r="FNK27" s="21"/>
      <c r="FNL27" s="21"/>
      <c r="FNM27" s="21"/>
      <c r="FNN27" s="21"/>
      <c r="FNO27" s="21"/>
      <c r="FNP27" s="21"/>
      <c r="FNQ27" s="21"/>
      <c r="FNR27" s="21"/>
      <c r="FNS27" s="21"/>
      <c r="FNT27" s="21"/>
      <c r="FNU27" s="21"/>
      <c r="FNV27" s="21"/>
      <c r="FNW27" s="21"/>
      <c r="FNX27" s="21"/>
      <c r="FNY27" s="21"/>
      <c r="FNZ27" s="21"/>
      <c r="FOA27" s="21"/>
      <c r="FOB27" s="21"/>
      <c r="FOC27" s="21"/>
      <c r="FOD27" s="21"/>
      <c r="FOE27" s="21"/>
      <c r="FOF27" s="21"/>
      <c r="FOG27" s="21"/>
      <c r="FOH27" s="21"/>
      <c r="FOI27" s="21"/>
      <c r="FOJ27" s="21"/>
      <c r="FOK27" s="21"/>
      <c r="FOL27" s="21"/>
      <c r="FOM27" s="21"/>
      <c r="FON27" s="21"/>
      <c r="FOO27" s="21"/>
      <c r="FOP27" s="21"/>
      <c r="FOQ27" s="21"/>
      <c r="FOR27" s="21"/>
      <c r="FOS27" s="21"/>
      <c r="FOT27" s="21"/>
      <c r="FOU27" s="21"/>
      <c r="FOV27" s="21"/>
      <c r="FOW27" s="21"/>
      <c r="FOX27" s="21"/>
      <c r="FOY27" s="21"/>
      <c r="FOZ27" s="21"/>
      <c r="FPA27" s="21"/>
      <c r="FPB27" s="21"/>
      <c r="FPC27" s="21"/>
      <c r="FPD27" s="21"/>
      <c r="FPE27" s="21"/>
      <c r="FPF27" s="21"/>
      <c r="FPG27" s="21"/>
      <c r="FPH27" s="21"/>
      <c r="FPI27" s="21"/>
      <c r="FPJ27" s="21"/>
      <c r="FPK27" s="21"/>
      <c r="FPL27" s="21"/>
      <c r="FPM27" s="21"/>
      <c r="FPN27" s="21"/>
      <c r="FPO27" s="21"/>
      <c r="FPP27" s="21"/>
      <c r="FPQ27" s="21"/>
      <c r="FPR27" s="21"/>
      <c r="FPS27" s="21"/>
      <c r="FPT27" s="21"/>
      <c r="FPU27" s="21"/>
      <c r="FPV27" s="21"/>
      <c r="FPW27" s="21"/>
      <c r="FPX27" s="21"/>
      <c r="FPY27" s="21"/>
      <c r="FPZ27" s="21"/>
      <c r="FQA27" s="21"/>
      <c r="FQB27" s="21"/>
      <c r="FQC27" s="21"/>
      <c r="FQD27" s="21"/>
      <c r="FQE27" s="21"/>
      <c r="FQF27" s="21"/>
      <c r="FQG27" s="21"/>
      <c r="FQH27" s="21"/>
      <c r="FQI27" s="21"/>
      <c r="FQJ27" s="21"/>
      <c r="FQK27" s="21"/>
      <c r="FQL27" s="21"/>
      <c r="FQM27" s="21"/>
      <c r="FQN27" s="21"/>
      <c r="FQO27" s="21"/>
      <c r="FQP27" s="21"/>
      <c r="FQQ27" s="21"/>
      <c r="FQR27" s="21"/>
      <c r="FQS27" s="21"/>
      <c r="FQT27" s="21"/>
      <c r="FQU27" s="21"/>
      <c r="FQV27" s="21"/>
      <c r="FQW27" s="21"/>
      <c r="FQX27" s="21"/>
      <c r="FQY27" s="21"/>
      <c r="FQZ27" s="21"/>
      <c r="FRA27" s="21"/>
      <c r="FRB27" s="21"/>
      <c r="FRC27" s="21"/>
      <c r="FRD27" s="21"/>
      <c r="FRE27" s="21"/>
      <c r="FRF27" s="21"/>
      <c r="FRG27" s="21"/>
      <c r="FRH27" s="21"/>
      <c r="FRI27" s="21"/>
      <c r="FRJ27" s="21"/>
      <c r="FRK27" s="21"/>
      <c r="FRL27" s="21"/>
      <c r="FRM27" s="21"/>
      <c r="FRN27" s="21"/>
      <c r="FRO27" s="21"/>
      <c r="FRP27" s="21"/>
      <c r="FRQ27" s="21"/>
      <c r="FRR27" s="21"/>
      <c r="FRS27" s="21"/>
      <c r="FRT27" s="21"/>
    </row>
    <row r="28" spans="1:4544" s="189" customFormat="1" ht="15" customHeight="1">
      <c r="A28" s="190"/>
      <c r="B28" s="190"/>
      <c r="C28" s="190"/>
      <c r="D28" s="190"/>
      <c r="E28" s="190"/>
      <c r="F28" s="190"/>
      <c r="G28" s="190"/>
      <c r="H28" s="191"/>
      <c r="I28" s="191"/>
      <c r="J28" s="226" t="s">
        <v>436</v>
      </c>
      <c r="K28" s="227" t="s">
        <v>521</v>
      </c>
      <c r="L28" s="228" t="s">
        <v>1</v>
      </c>
      <c r="M28" s="219">
        <f t="shared" si="6"/>
        <v>925.37362499999995</v>
      </c>
      <c r="N28" s="219">
        <f t="shared" si="7"/>
        <v>624.45281249999994</v>
      </c>
      <c r="O28" s="194">
        <f t="shared" si="8"/>
        <v>1549.8264374999999</v>
      </c>
      <c r="P28" s="21"/>
      <c r="Q28" s="65">
        <f>125/25</f>
        <v>5</v>
      </c>
      <c r="R28" s="65">
        <v>0.6</v>
      </c>
      <c r="S28" s="21">
        <f t="shared" si="9"/>
        <v>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  <c r="AML28" s="21"/>
      <c r="AMM28" s="21"/>
      <c r="AMN28" s="21"/>
      <c r="AMO28" s="21"/>
      <c r="AMP28" s="21"/>
      <c r="AMQ28" s="21"/>
      <c r="AMR28" s="21"/>
      <c r="AMS28" s="21"/>
      <c r="AMT28" s="21"/>
      <c r="AMU28" s="21"/>
      <c r="AMV28" s="21"/>
      <c r="AMW28" s="21"/>
      <c r="AMX28" s="21"/>
      <c r="AMY28" s="21"/>
      <c r="AMZ28" s="21"/>
      <c r="ANA28" s="21"/>
      <c r="ANB28" s="21"/>
      <c r="ANC28" s="21"/>
      <c r="AND28" s="21"/>
      <c r="ANE28" s="21"/>
      <c r="ANF28" s="21"/>
      <c r="ANG28" s="21"/>
      <c r="ANH28" s="21"/>
      <c r="ANI28" s="21"/>
      <c r="ANJ28" s="21"/>
      <c r="ANK28" s="21"/>
      <c r="ANL28" s="21"/>
      <c r="ANM28" s="21"/>
      <c r="ANN28" s="21"/>
      <c r="ANO28" s="21"/>
      <c r="ANP28" s="21"/>
      <c r="ANQ28" s="21"/>
      <c r="ANR28" s="21"/>
      <c r="ANS28" s="21"/>
      <c r="ANT28" s="21"/>
      <c r="ANU28" s="21"/>
      <c r="ANV28" s="21"/>
      <c r="ANW28" s="21"/>
      <c r="ANX28" s="21"/>
      <c r="ANY28" s="21"/>
      <c r="ANZ28" s="21"/>
      <c r="AOA28" s="21"/>
      <c r="AOB28" s="21"/>
      <c r="AOC28" s="21"/>
      <c r="AOD28" s="21"/>
      <c r="AOE28" s="21"/>
      <c r="AOF28" s="21"/>
      <c r="AOG28" s="21"/>
      <c r="AOH28" s="21"/>
      <c r="AOI28" s="21"/>
      <c r="AOJ28" s="21"/>
      <c r="AOK28" s="21"/>
      <c r="AOL28" s="21"/>
      <c r="AOM28" s="21"/>
      <c r="AON28" s="21"/>
      <c r="AOO28" s="21"/>
      <c r="AOP28" s="21"/>
      <c r="AOQ28" s="21"/>
      <c r="AOR28" s="21"/>
      <c r="AOS28" s="21"/>
      <c r="AOT28" s="21"/>
      <c r="AOU28" s="21"/>
      <c r="AOV28" s="21"/>
      <c r="AOW28" s="21"/>
      <c r="AOX28" s="21"/>
      <c r="AOY28" s="21"/>
      <c r="AOZ28" s="21"/>
      <c r="APA28" s="21"/>
      <c r="APB28" s="21"/>
      <c r="APC28" s="21"/>
      <c r="APD28" s="21"/>
      <c r="APE28" s="21"/>
      <c r="APF28" s="21"/>
      <c r="APG28" s="21"/>
      <c r="APH28" s="21"/>
      <c r="API28" s="21"/>
      <c r="APJ28" s="21"/>
      <c r="APK28" s="21"/>
      <c r="APL28" s="21"/>
      <c r="APM28" s="21"/>
      <c r="APN28" s="21"/>
      <c r="APO28" s="21"/>
      <c r="APP28" s="21"/>
      <c r="APQ28" s="21"/>
      <c r="APR28" s="21"/>
      <c r="APS28" s="21"/>
      <c r="APT28" s="21"/>
      <c r="APU28" s="21"/>
      <c r="APV28" s="21"/>
      <c r="APW28" s="21"/>
      <c r="APX28" s="21"/>
      <c r="APY28" s="21"/>
      <c r="APZ28" s="21"/>
      <c r="AQA28" s="21"/>
      <c r="AQB28" s="21"/>
      <c r="AQC28" s="21"/>
      <c r="AQD28" s="21"/>
      <c r="AQE28" s="21"/>
      <c r="AQF28" s="21"/>
      <c r="AQG28" s="21"/>
      <c r="AQH28" s="21"/>
      <c r="AQI28" s="21"/>
      <c r="AQJ28" s="21"/>
      <c r="AQK28" s="21"/>
      <c r="AQL28" s="21"/>
      <c r="AQM28" s="21"/>
      <c r="AQN28" s="21"/>
      <c r="AQO28" s="21"/>
      <c r="AQP28" s="21"/>
      <c r="AQQ28" s="21"/>
      <c r="AQR28" s="21"/>
      <c r="AQS28" s="21"/>
      <c r="AQT28" s="21"/>
      <c r="AQU28" s="21"/>
      <c r="AQV28" s="21"/>
      <c r="AQW28" s="21"/>
      <c r="AQX28" s="21"/>
      <c r="AQY28" s="21"/>
      <c r="AQZ28" s="21"/>
      <c r="ARA28" s="21"/>
      <c r="ARB28" s="21"/>
      <c r="ARC28" s="21"/>
      <c r="ARD28" s="21"/>
      <c r="ARE28" s="21"/>
      <c r="ARF28" s="21"/>
      <c r="ARG28" s="21"/>
      <c r="ARH28" s="21"/>
      <c r="ARI28" s="21"/>
      <c r="ARJ28" s="21"/>
      <c r="ARK28" s="21"/>
      <c r="ARL28" s="21"/>
      <c r="ARM28" s="21"/>
      <c r="ARN28" s="21"/>
      <c r="ARO28" s="21"/>
      <c r="ARP28" s="21"/>
      <c r="ARQ28" s="21"/>
      <c r="ARR28" s="21"/>
      <c r="ARS28" s="21"/>
      <c r="ART28" s="21"/>
      <c r="ARU28" s="21"/>
      <c r="ARV28" s="21"/>
      <c r="ARW28" s="21"/>
      <c r="ARX28" s="21"/>
      <c r="ARY28" s="21"/>
      <c r="ARZ28" s="21"/>
      <c r="ASA28" s="21"/>
      <c r="ASB28" s="21"/>
      <c r="ASC28" s="21"/>
      <c r="ASD28" s="21"/>
      <c r="ASE28" s="21"/>
      <c r="ASF28" s="21"/>
      <c r="ASG28" s="21"/>
      <c r="ASH28" s="21"/>
      <c r="ASI28" s="21"/>
      <c r="ASJ28" s="21"/>
      <c r="ASK28" s="21"/>
      <c r="ASL28" s="21"/>
      <c r="ASM28" s="21"/>
      <c r="ASN28" s="21"/>
      <c r="ASO28" s="21"/>
      <c r="ASP28" s="21"/>
      <c r="ASQ28" s="21"/>
      <c r="ASR28" s="21"/>
      <c r="ASS28" s="21"/>
      <c r="AST28" s="21"/>
      <c r="ASU28" s="21"/>
      <c r="ASV28" s="21"/>
      <c r="ASW28" s="21"/>
      <c r="ASX28" s="21"/>
      <c r="ASY28" s="21"/>
      <c r="ASZ28" s="21"/>
      <c r="ATA28" s="21"/>
      <c r="ATB28" s="21"/>
      <c r="ATC28" s="21"/>
      <c r="ATD28" s="21"/>
      <c r="ATE28" s="21"/>
      <c r="ATF28" s="21"/>
      <c r="ATG28" s="21"/>
      <c r="ATH28" s="21"/>
      <c r="ATI28" s="21"/>
      <c r="ATJ28" s="21"/>
      <c r="ATK28" s="21"/>
      <c r="ATL28" s="21"/>
      <c r="ATM28" s="21"/>
      <c r="ATN28" s="21"/>
      <c r="ATO28" s="21"/>
      <c r="ATP28" s="21"/>
      <c r="ATQ28" s="21"/>
      <c r="ATR28" s="21"/>
      <c r="ATS28" s="21"/>
      <c r="ATT28" s="21"/>
      <c r="ATU28" s="21"/>
      <c r="ATV28" s="21"/>
      <c r="ATW28" s="21"/>
      <c r="ATX28" s="21"/>
      <c r="ATY28" s="21"/>
      <c r="ATZ28" s="21"/>
      <c r="AUA28" s="21"/>
      <c r="AUB28" s="21"/>
      <c r="AUC28" s="21"/>
      <c r="AUD28" s="21"/>
      <c r="AUE28" s="21"/>
      <c r="AUF28" s="21"/>
      <c r="AUG28" s="21"/>
      <c r="AUH28" s="21"/>
      <c r="AUI28" s="21"/>
      <c r="AUJ28" s="21"/>
      <c r="AUK28" s="21"/>
      <c r="AUL28" s="21"/>
      <c r="AUM28" s="21"/>
      <c r="AUN28" s="21"/>
      <c r="AUO28" s="21"/>
      <c r="AUP28" s="21"/>
      <c r="AUQ28" s="21"/>
      <c r="AUR28" s="21"/>
      <c r="AUS28" s="21"/>
      <c r="AUT28" s="21"/>
      <c r="AUU28" s="21"/>
      <c r="AUV28" s="21"/>
      <c r="AUW28" s="21"/>
      <c r="AUX28" s="21"/>
      <c r="AUY28" s="21"/>
      <c r="AUZ28" s="21"/>
      <c r="AVA28" s="21"/>
      <c r="AVB28" s="21"/>
      <c r="AVC28" s="21"/>
      <c r="AVD28" s="21"/>
      <c r="AVE28" s="21"/>
      <c r="AVF28" s="21"/>
      <c r="AVG28" s="21"/>
      <c r="AVH28" s="21"/>
      <c r="AVI28" s="21"/>
      <c r="AVJ28" s="21"/>
      <c r="AVK28" s="21"/>
      <c r="AVL28" s="21"/>
      <c r="AVM28" s="21"/>
      <c r="AVN28" s="21"/>
      <c r="AVO28" s="21"/>
      <c r="AVP28" s="21"/>
      <c r="AVQ28" s="21"/>
      <c r="AVR28" s="21"/>
      <c r="AVS28" s="21"/>
      <c r="AVT28" s="21"/>
      <c r="AVU28" s="21"/>
      <c r="AVV28" s="21"/>
      <c r="AVW28" s="21"/>
      <c r="AVX28" s="21"/>
      <c r="AVY28" s="21"/>
      <c r="AVZ28" s="21"/>
      <c r="AWA28" s="21"/>
      <c r="AWB28" s="21"/>
      <c r="AWC28" s="21"/>
      <c r="AWD28" s="21"/>
      <c r="AWE28" s="21"/>
      <c r="AWF28" s="21"/>
      <c r="AWG28" s="21"/>
      <c r="AWH28" s="21"/>
      <c r="AWI28" s="21"/>
      <c r="AWJ28" s="21"/>
      <c r="AWK28" s="21"/>
      <c r="AWL28" s="21"/>
      <c r="AWM28" s="21"/>
      <c r="AWN28" s="21"/>
      <c r="AWO28" s="21"/>
      <c r="AWP28" s="21"/>
      <c r="AWQ28" s="21"/>
      <c r="AWR28" s="21"/>
      <c r="AWS28" s="21"/>
      <c r="AWT28" s="21"/>
      <c r="AWU28" s="21"/>
      <c r="AWV28" s="21"/>
      <c r="AWW28" s="21"/>
      <c r="AWX28" s="21"/>
      <c r="AWY28" s="21"/>
      <c r="AWZ28" s="21"/>
      <c r="AXA28" s="21"/>
      <c r="AXB28" s="21"/>
      <c r="AXC28" s="21"/>
      <c r="AXD28" s="21"/>
      <c r="AXE28" s="21"/>
      <c r="AXF28" s="21"/>
      <c r="AXG28" s="21"/>
      <c r="AXH28" s="21"/>
      <c r="AXI28" s="21"/>
      <c r="AXJ28" s="21"/>
      <c r="AXK28" s="21"/>
      <c r="AXL28" s="21"/>
      <c r="AXM28" s="21"/>
      <c r="AXN28" s="21"/>
      <c r="AXO28" s="21"/>
      <c r="AXP28" s="21"/>
      <c r="AXQ28" s="21"/>
      <c r="AXR28" s="21"/>
      <c r="AXS28" s="21"/>
      <c r="AXT28" s="21"/>
      <c r="AXU28" s="21"/>
      <c r="AXV28" s="21"/>
      <c r="AXW28" s="21"/>
      <c r="AXX28" s="21"/>
      <c r="AXY28" s="21"/>
      <c r="AXZ28" s="21"/>
      <c r="AYA28" s="21"/>
      <c r="AYB28" s="21"/>
      <c r="AYC28" s="21"/>
      <c r="AYD28" s="21"/>
      <c r="AYE28" s="21"/>
      <c r="AYF28" s="21"/>
      <c r="AYG28" s="21"/>
      <c r="AYH28" s="21"/>
      <c r="AYI28" s="21"/>
      <c r="AYJ28" s="21"/>
      <c r="AYK28" s="21"/>
      <c r="AYL28" s="21"/>
      <c r="AYM28" s="21"/>
      <c r="AYN28" s="21"/>
      <c r="AYO28" s="21"/>
      <c r="AYP28" s="21"/>
      <c r="AYQ28" s="21"/>
      <c r="AYR28" s="21"/>
      <c r="AYS28" s="21"/>
      <c r="AYT28" s="21"/>
      <c r="AYU28" s="21"/>
      <c r="AYV28" s="21"/>
      <c r="AYW28" s="21"/>
      <c r="AYX28" s="21"/>
      <c r="AYY28" s="21"/>
      <c r="AYZ28" s="21"/>
      <c r="AZA28" s="21"/>
      <c r="AZB28" s="21"/>
      <c r="AZC28" s="21"/>
      <c r="AZD28" s="21"/>
      <c r="AZE28" s="21"/>
      <c r="AZF28" s="21"/>
      <c r="AZG28" s="21"/>
      <c r="AZH28" s="21"/>
      <c r="AZI28" s="21"/>
      <c r="AZJ28" s="21"/>
      <c r="AZK28" s="21"/>
      <c r="AZL28" s="21"/>
      <c r="AZM28" s="21"/>
      <c r="AZN28" s="21"/>
      <c r="AZO28" s="21"/>
      <c r="AZP28" s="21"/>
      <c r="AZQ28" s="21"/>
      <c r="AZR28" s="21"/>
      <c r="AZS28" s="21"/>
      <c r="AZT28" s="21"/>
      <c r="AZU28" s="21"/>
      <c r="AZV28" s="21"/>
      <c r="AZW28" s="21"/>
      <c r="AZX28" s="21"/>
      <c r="AZY28" s="21"/>
      <c r="AZZ28" s="21"/>
      <c r="BAA28" s="21"/>
      <c r="BAB28" s="21"/>
      <c r="BAC28" s="21"/>
      <c r="BAD28" s="21"/>
      <c r="BAE28" s="21"/>
      <c r="BAF28" s="21"/>
      <c r="BAG28" s="21"/>
      <c r="BAH28" s="21"/>
      <c r="BAI28" s="21"/>
      <c r="BAJ28" s="21"/>
      <c r="BAK28" s="21"/>
      <c r="BAL28" s="21"/>
      <c r="BAM28" s="21"/>
      <c r="BAN28" s="21"/>
      <c r="BAO28" s="21"/>
      <c r="BAP28" s="21"/>
      <c r="BAQ28" s="21"/>
      <c r="BAR28" s="21"/>
      <c r="BAS28" s="21"/>
      <c r="BAT28" s="21"/>
      <c r="BAU28" s="21"/>
      <c r="BAV28" s="21"/>
      <c r="BAW28" s="21"/>
      <c r="BAX28" s="21"/>
      <c r="BAY28" s="21"/>
      <c r="BAZ28" s="21"/>
      <c r="BBA28" s="21"/>
      <c r="BBB28" s="21"/>
      <c r="BBC28" s="21"/>
      <c r="BBD28" s="21"/>
      <c r="BBE28" s="21"/>
      <c r="BBF28" s="21"/>
      <c r="BBG28" s="21"/>
      <c r="BBH28" s="21"/>
      <c r="BBI28" s="21"/>
      <c r="BBJ28" s="21"/>
      <c r="BBK28" s="21"/>
      <c r="BBL28" s="21"/>
      <c r="BBM28" s="21"/>
      <c r="BBN28" s="21"/>
      <c r="BBO28" s="21"/>
      <c r="BBP28" s="21"/>
      <c r="BBQ28" s="21"/>
      <c r="BBR28" s="21"/>
      <c r="BBS28" s="21"/>
      <c r="BBT28" s="21"/>
      <c r="BBU28" s="21"/>
      <c r="BBV28" s="21"/>
      <c r="BBW28" s="21"/>
      <c r="BBX28" s="21"/>
      <c r="BBY28" s="21"/>
      <c r="BBZ28" s="21"/>
      <c r="BCA28" s="21"/>
      <c r="BCB28" s="21"/>
      <c r="BCC28" s="21"/>
      <c r="BCD28" s="21"/>
      <c r="BCE28" s="21"/>
      <c r="BCF28" s="21"/>
      <c r="BCG28" s="21"/>
      <c r="BCH28" s="21"/>
      <c r="BCI28" s="21"/>
      <c r="BCJ28" s="21"/>
      <c r="BCK28" s="21"/>
      <c r="BCL28" s="21"/>
      <c r="BCM28" s="21"/>
      <c r="BCN28" s="21"/>
      <c r="BCO28" s="21"/>
      <c r="BCP28" s="21"/>
      <c r="BCQ28" s="21"/>
      <c r="BCR28" s="21"/>
      <c r="BCS28" s="21"/>
      <c r="BCT28" s="21"/>
      <c r="BCU28" s="21"/>
      <c r="BCV28" s="21"/>
      <c r="BCW28" s="21"/>
      <c r="BCX28" s="21"/>
      <c r="BCY28" s="21"/>
      <c r="BCZ28" s="21"/>
      <c r="BDA28" s="21"/>
      <c r="BDB28" s="21"/>
      <c r="BDC28" s="21"/>
      <c r="BDD28" s="21"/>
      <c r="BDE28" s="21"/>
      <c r="BDF28" s="21"/>
      <c r="BDG28" s="21"/>
      <c r="BDH28" s="21"/>
      <c r="BDI28" s="21"/>
      <c r="BDJ28" s="21"/>
      <c r="BDK28" s="21"/>
      <c r="BDL28" s="21"/>
      <c r="BDM28" s="21"/>
      <c r="BDN28" s="21"/>
      <c r="BDO28" s="21"/>
      <c r="BDP28" s="21"/>
      <c r="BDQ28" s="21"/>
      <c r="BDR28" s="21"/>
      <c r="BDS28" s="21"/>
      <c r="BDT28" s="21"/>
      <c r="BDU28" s="21"/>
      <c r="BDV28" s="21"/>
      <c r="BDW28" s="21"/>
      <c r="BDX28" s="21"/>
      <c r="BDY28" s="21"/>
      <c r="BDZ28" s="21"/>
      <c r="BEA28" s="21"/>
      <c r="BEB28" s="21"/>
      <c r="BEC28" s="21"/>
      <c r="BED28" s="21"/>
      <c r="BEE28" s="21"/>
      <c r="BEF28" s="21"/>
      <c r="BEG28" s="21"/>
      <c r="BEH28" s="21"/>
      <c r="BEI28" s="21"/>
      <c r="BEJ28" s="21"/>
      <c r="BEK28" s="21"/>
      <c r="BEL28" s="21"/>
      <c r="BEM28" s="21"/>
      <c r="BEN28" s="21"/>
      <c r="BEO28" s="21"/>
      <c r="BEP28" s="21"/>
      <c r="BEQ28" s="21"/>
      <c r="BER28" s="21"/>
      <c r="BES28" s="21"/>
      <c r="BET28" s="21"/>
      <c r="BEU28" s="21"/>
      <c r="BEV28" s="21"/>
      <c r="BEW28" s="21"/>
      <c r="BEX28" s="21"/>
      <c r="BEY28" s="21"/>
      <c r="BEZ28" s="21"/>
      <c r="BFA28" s="21"/>
      <c r="BFB28" s="21"/>
      <c r="BFC28" s="21"/>
      <c r="BFD28" s="21"/>
      <c r="BFE28" s="21"/>
      <c r="BFF28" s="21"/>
      <c r="BFG28" s="21"/>
      <c r="BFH28" s="21"/>
      <c r="BFI28" s="21"/>
      <c r="BFJ28" s="21"/>
      <c r="BFK28" s="21"/>
      <c r="BFL28" s="21"/>
      <c r="BFM28" s="21"/>
      <c r="BFN28" s="21"/>
      <c r="BFO28" s="21"/>
      <c r="BFP28" s="21"/>
      <c r="BFQ28" s="21"/>
      <c r="BFR28" s="21"/>
      <c r="BFS28" s="21"/>
      <c r="BFT28" s="21"/>
      <c r="BFU28" s="21"/>
      <c r="BFV28" s="21"/>
      <c r="BFW28" s="21"/>
      <c r="BFX28" s="21"/>
      <c r="BFY28" s="21"/>
      <c r="BFZ28" s="21"/>
      <c r="BGA28" s="21"/>
      <c r="BGB28" s="21"/>
      <c r="BGC28" s="21"/>
      <c r="BGD28" s="21"/>
      <c r="BGE28" s="21"/>
      <c r="BGF28" s="21"/>
      <c r="BGG28" s="21"/>
      <c r="BGH28" s="21"/>
      <c r="BGI28" s="21"/>
      <c r="BGJ28" s="21"/>
      <c r="BGK28" s="21"/>
      <c r="BGL28" s="21"/>
      <c r="BGM28" s="21"/>
      <c r="BGN28" s="21"/>
      <c r="BGO28" s="21"/>
      <c r="BGP28" s="21"/>
      <c r="BGQ28" s="21"/>
      <c r="BGR28" s="21"/>
      <c r="BGS28" s="21"/>
      <c r="BGT28" s="21"/>
      <c r="BGU28" s="21"/>
      <c r="BGV28" s="21"/>
      <c r="BGW28" s="21"/>
      <c r="BGX28" s="21"/>
      <c r="BGY28" s="21"/>
      <c r="BGZ28" s="21"/>
      <c r="BHA28" s="21"/>
      <c r="BHB28" s="21"/>
      <c r="BHC28" s="21"/>
      <c r="BHD28" s="21"/>
      <c r="BHE28" s="21"/>
      <c r="BHF28" s="21"/>
      <c r="BHG28" s="21"/>
      <c r="BHH28" s="21"/>
      <c r="BHI28" s="21"/>
      <c r="BHJ28" s="21"/>
      <c r="BHK28" s="21"/>
      <c r="BHL28" s="21"/>
      <c r="BHM28" s="21"/>
      <c r="BHN28" s="21"/>
      <c r="BHO28" s="21"/>
      <c r="BHP28" s="21"/>
      <c r="BHQ28" s="21"/>
      <c r="BHR28" s="21"/>
      <c r="BHS28" s="21"/>
      <c r="BHT28" s="21"/>
      <c r="BHU28" s="21"/>
      <c r="BHV28" s="21"/>
      <c r="BHW28" s="21"/>
      <c r="BHX28" s="21"/>
      <c r="BHY28" s="21"/>
      <c r="BHZ28" s="21"/>
      <c r="BIA28" s="21"/>
      <c r="BIB28" s="21"/>
      <c r="BIC28" s="21"/>
      <c r="BID28" s="21"/>
      <c r="BIE28" s="21"/>
      <c r="BIF28" s="21"/>
      <c r="BIG28" s="21"/>
      <c r="BIH28" s="21"/>
      <c r="BII28" s="21"/>
      <c r="BIJ28" s="21"/>
      <c r="BIK28" s="21"/>
      <c r="BIL28" s="21"/>
      <c r="BIM28" s="21"/>
      <c r="BIN28" s="21"/>
      <c r="BIO28" s="21"/>
      <c r="BIP28" s="21"/>
      <c r="BIQ28" s="21"/>
      <c r="BIR28" s="21"/>
      <c r="BIS28" s="21"/>
      <c r="BIT28" s="21"/>
      <c r="BIU28" s="21"/>
      <c r="BIV28" s="21"/>
      <c r="BIW28" s="21"/>
      <c r="BIX28" s="21"/>
      <c r="BIY28" s="21"/>
      <c r="BIZ28" s="21"/>
      <c r="BJA28" s="21"/>
      <c r="BJB28" s="21"/>
      <c r="BJC28" s="21"/>
      <c r="BJD28" s="21"/>
      <c r="BJE28" s="21"/>
      <c r="BJF28" s="21"/>
      <c r="BJG28" s="21"/>
      <c r="BJH28" s="21"/>
      <c r="BJI28" s="21"/>
      <c r="BJJ28" s="21"/>
      <c r="BJK28" s="21"/>
      <c r="BJL28" s="21"/>
      <c r="BJM28" s="21"/>
      <c r="BJN28" s="21"/>
      <c r="BJO28" s="21"/>
      <c r="BJP28" s="21"/>
      <c r="BJQ28" s="21"/>
      <c r="BJR28" s="21"/>
      <c r="BJS28" s="21"/>
      <c r="BJT28" s="21"/>
      <c r="BJU28" s="21"/>
      <c r="BJV28" s="21"/>
      <c r="BJW28" s="21"/>
      <c r="BJX28" s="21"/>
      <c r="BJY28" s="21"/>
      <c r="BJZ28" s="21"/>
      <c r="BKA28" s="21"/>
      <c r="BKB28" s="21"/>
      <c r="BKC28" s="21"/>
      <c r="BKD28" s="21"/>
      <c r="BKE28" s="21"/>
      <c r="BKF28" s="21"/>
      <c r="BKG28" s="21"/>
      <c r="BKH28" s="21"/>
      <c r="BKI28" s="21"/>
      <c r="BKJ28" s="21"/>
      <c r="BKK28" s="21"/>
      <c r="BKL28" s="21"/>
      <c r="BKM28" s="21"/>
      <c r="BKN28" s="21"/>
      <c r="BKO28" s="21"/>
      <c r="BKP28" s="21"/>
      <c r="BKQ28" s="21"/>
      <c r="BKR28" s="21"/>
      <c r="BKS28" s="21"/>
      <c r="BKT28" s="21"/>
      <c r="BKU28" s="21"/>
      <c r="BKV28" s="21"/>
      <c r="BKW28" s="21"/>
      <c r="BKX28" s="21"/>
      <c r="BKY28" s="21"/>
      <c r="BKZ28" s="21"/>
      <c r="BLA28" s="21"/>
      <c r="BLB28" s="21"/>
      <c r="BLC28" s="21"/>
      <c r="BLD28" s="21"/>
      <c r="BLE28" s="21"/>
      <c r="BLF28" s="21"/>
      <c r="BLG28" s="21"/>
      <c r="BLH28" s="21"/>
      <c r="BLI28" s="21"/>
      <c r="BLJ28" s="21"/>
      <c r="BLK28" s="21"/>
      <c r="BLL28" s="21"/>
      <c r="BLM28" s="21"/>
      <c r="BLN28" s="21"/>
      <c r="BLO28" s="21"/>
      <c r="BLP28" s="21"/>
      <c r="BLQ28" s="21"/>
      <c r="BLR28" s="21"/>
      <c r="BLS28" s="21"/>
      <c r="BLT28" s="21"/>
      <c r="BLU28" s="21"/>
      <c r="BLV28" s="21"/>
      <c r="BLW28" s="21"/>
      <c r="BLX28" s="21"/>
      <c r="BLY28" s="21"/>
      <c r="BLZ28" s="21"/>
      <c r="BMA28" s="21"/>
      <c r="BMB28" s="21"/>
      <c r="BMC28" s="21"/>
      <c r="BMD28" s="21"/>
      <c r="BME28" s="21"/>
      <c r="BMF28" s="21"/>
      <c r="BMG28" s="21"/>
      <c r="BMH28" s="21"/>
      <c r="BMI28" s="21"/>
      <c r="BMJ28" s="21"/>
      <c r="BMK28" s="21"/>
      <c r="BML28" s="21"/>
      <c r="BMM28" s="21"/>
      <c r="BMN28" s="21"/>
      <c r="BMO28" s="21"/>
      <c r="BMP28" s="21"/>
      <c r="BMQ28" s="21"/>
      <c r="BMR28" s="21"/>
      <c r="BMS28" s="21"/>
      <c r="BMT28" s="21"/>
      <c r="BMU28" s="21"/>
      <c r="BMV28" s="21"/>
      <c r="BMW28" s="21"/>
      <c r="BMX28" s="21"/>
      <c r="BMY28" s="21"/>
      <c r="BMZ28" s="21"/>
      <c r="BNA28" s="21"/>
      <c r="BNB28" s="21"/>
      <c r="BNC28" s="21"/>
      <c r="BND28" s="21"/>
      <c r="BNE28" s="21"/>
      <c r="BNF28" s="21"/>
      <c r="BNG28" s="21"/>
      <c r="BNH28" s="21"/>
      <c r="BNI28" s="21"/>
      <c r="BNJ28" s="21"/>
      <c r="BNK28" s="21"/>
      <c r="BNL28" s="21"/>
      <c r="BNM28" s="21"/>
      <c r="BNN28" s="21"/>
      <c r="BNO28" s="21"/>
      <c r="BNP28" s="21"/>
      <c r="BNQ28" s="21"/>
      <c r="BNR28" s="21"/>
      <c r="BNS28" s="21"/>
      <c r="BNT28" s="21"/>
      <c r="BNU28" s="21"/>
      <c r="BNV28" s="21"/>
      <c r="BNW28" s="21"/>
      <c r="BNX28" s="21"/>
      <c r="BNY28" s="21"/>
      <c r="BNZ28" s="21"/>
      <c r="BOA28" s="21"/>
      <c r="BOB28" s="21"/>
      <c r="BOC28" s="21"/>
      <c r="BOD28" s="21"/>
      <c r="BOE28" s="21"/>
      <c r="BOF28" s="21"/>
      <c r="BOG28" s="21"/>
      <c r="BOH28" s="21"/>
      <c r="BOI28" s="21"/>
      <c r="BOJ28" s="21"/>
      <c r="BOK28" s="21"/>
      <c r="BOL28" s="21"/>
      <c r="BOM28" s="21"/>
      <c r="BON28" s="21"/>
      <c r="BOO28" s="21"/>
      <c r="BOP28" s="21"/>
      <c r="BOQ28" s="21"/>
      <c r="BOR28" s="21"/>
      <c r="BOS28" s="21"/>
      <c r="BOT28" s="21"/>
      <c r="BOU28" s="21"/>
      <c r="BOV28" s="21"/>
      <c r="BOW28" s="21"/>
      <c r="BOX28" s="21"/>
      <c r="BOY28" s="21"/>
      <c r="BOZ28" s="21"/>
      <c r="BPA28" s="21"/>
      <c r="BPB28" s="21"/>
      <c r="BPC28" s="21"/>
      <c r="BPD28" s="21"/>
      <c r="BPE28" s="21"/>
      <c r="BPF28" s="21"/>
      <c r="BPG28" s="21"/>
      <c r="BPH28" s="21"/>
      <c r="BPI28" s="21"/>
      <c r="BPJ28" s="21"/>
      <c r="BPK28" s="21"/>
      <c r="BPL28" s="21"/>
      <c r="BPM28" s="21"/>
      <c r="BPN28" s="21"/>
      <c r="BPO28" s="21"/>
      <c r="BPP28" s="21"/>
      <c r="BPQ28" s="21"/>
      <c r="BPR28" s="21"/>
      <c r="BPS28" s="21"/>
      <c r="BPT28" s="21"/>
      <c r="BPU28" s="21"/>
      <c r="BPV28" s="21"/>
      <c r="BPW28" s="21"/>
      <c r="BPX28" s="21"/>
      <c r="BPY28" s="21"/>
      <c r="BPZ28" s="21"/>
      <c r="BQA28" s="21"/>
      <c r="BQB28" s="21"/>
      <c r="BQC28" s="21"/>
      <c r="BQD28" s="21"/>
      <c r="BQE28" s="21"/>
      <c r="BQF28" s="21"/>
      <c r="BQG28" s="21"/>
      <c r="BQH28" s="21"/>
      <c r="BQI28" s="21"/>
      <c r="BQJ28" s="21"/>
      <c r="BQK28" s="21"/>
      <c r="BQL28" s="21"/>
      <c r="BQM28" s="21"/>
      <c r="BQN28" s="21"/>
      <c r="BQO28" s="21"/>
      <c r="BQP28" s="21"/>
      <c r="BQQ28" s="21"/>
      <c r="BQR28" s="21"/>
      <c r="BQS28" s="21"/>
      <c r="BQT28" s="21"/>
      <c r="BQU28" s="21"/>
      <c r="BQV28" s="21"/>
      <c r="BQW28" s="21"/>
      <c r="BQX28" s="21"/>
      <c r="BQY28" s="21"/>
      <c r="BQZ28" s="21"/>
      <c r="BRA28" s="21"/>
      <c r="BRB28" s="21"/>
      <c r="BRC28" s="21"/>
      <c r="BRD28" s="21"/>
      <c r="BRE28" s="21"/>
      <c r="BRF28" s="21"/>
      <c r="BRG28" s="21"/>
      <c r="BRH28" s="21"/>
      <c r="BRI28" s="21"/>
      <c r="BRJ28" s="21"/>
      <c r="BRK28" s="21"/>
      <c r="BRL28" s="21"/>
      <c r="BRM28" s="21"/>
      <c r="BRN28" s="21"/>
      <c r="BRO28" s="21"/>
      <c r="BRP28" s="21"/>
      <c r="BRQ28" s="21"/>
      <c r="BRR28" s="21"/>
      <c r="BRS28" s="21"/>
      <c r="BRT28" s="21"/>
      <c r="BRU28" s="21"/>
      <c r="BRV28" s="21"/>
      <c r="BRW28" s="21"/>
      <c r="BRX28" s="21"/>
      <c r="BRY28" s="21"/>
      <c r="BRZ28" s="21"/>
      <c r="BSA28" s="21"/>
      <c r="BSB28" s="21"/>
      <c r="BSC28" s="21"/>
      <c r="BSD28" s="21"/>
      <c r="BSE28" s="21"/>
      <c r="BSF28" s="21"/>
      <c r="BSG28" s="21"/>
      <c r="BSH28" s="21"/>
      <c r="BSI28" s="21"/>
      <c r="BSJ28" s="21"/>
      <c r="BSK28" s="21"/>
      <c r="BSL28" s="21"/>
      <c r="BSM28" s="21"/>
      <c r="BSN28" s="21"/>
      <c r="BSO28" s="21"/>
      <c r="BSP28" s="21"/>
      <c r="BSQ28" s="21"/>
      <c r="BSR28" s="21"/>
      <c r="BSS28" s="21"/>
      <c r="BST28" s="21"/>
      <c r="BSU28" s="21"/>
      <c r="BSV28" s="21"/>
      <c r="BSW28" s="21"/>
      <c r="BSX28" s="21"/>
      <c r="BSY28" s="21"/>
      <c r="BSZ28" s="21"/>
      <c r="BTA28" s="21"/>
      <c r="BTB28" s="21"/>
      <c r="BTC28" s="21"/>
      <c r="BTD28" s="21"/>
      <c r="BTE28" s="21"/>
      <c r="BTF28" s="21"/>
      <c r="BTG28" s="21"/>
      <c r="BTH28" s="21"/>
      <c r="BTI28" s="21"/>
      <c r="BTJ28" s="21"/>
      <c r="BTK28" s="21"/>
      <c r="BTL28" s="21"/>
      <c r="BTM28" s="21"/>
      <c r="BTN28" s="21"/>
      <c r="BTO28" s="21"/>
      <c r="BTP28" s="21"/>
      <c r="BTQ28" s="21"/>
      <c r="BTR28" s="21"/>
      <c r="BTS28" s="21"/>
      <c r="BTT28" s="21"/>
      <c r="BTU28" s="21"/>
      <c r="BTV28" s="21"/>
      <c r="BTW28" s="21"/>
      <c r="BTX28" s="21"/>
      <c r="BTY28" s="21"/>
      <c r="BTZ28" s="21"/>
      <c r="BUA28" s="21"/>
      <c r="BUB28" s="21"/>
      <c r="BUC28" s="21"/>
      <c r="BUD28" s="21"/>
      <c r="BUE28" s="21"/>
      <c r="BUF28" s="21"/>
      <c r="BUG28" s="21"/>
      <c r="BUH28" s="21"/>
      <c r="BUI28" s="21"/>
      <c r="BUJ28" s="21"/>
      <c r="BUK28" s="21"/>
      <c r="BUL28" s="21"/>
      <c r="BUM28" s="21"/>
      <c r="BUN28" s="21"/>
      <c r="BUO28" s="21"/>
      <c r="BUP28" s="21"/>
      <c r="BUQ28" s="21"/>
      <c r="BUR28" s="21"/>
      <c r="BUS28" s="21"/>
      <c r="BUT28" s="21"/>
      <c r="BUU28" s="21"/>
      <c r="BUV28" s="21"/>
      <c r="BUW28" s="21"/>
      <c r="BUX28" s="21"/>
      <c r="BUY28" s="21"/>
      <c r="BUZ28" s="21"/>
      <c r="BVA28" s="21"/>
      <c r="BVB28" s="21"/>
      <c r="BVC28" s="21"/>
      <c r="BVD28" s="21"/>
      <c r="BVE28" s="21"/>
      <c r="BVF28" s="21"/>
      <c r="BVG28" s="21"/>
      <c r="BVH28" s="21"/>
      <c r="BVI28" s="21"/>
      <c r="BVJ28" s="21"/>
      <c r="BVK28" s="21"/>
      <c r="BVL28" s="21"/>
      <c r="BVM28" s="21"/>
      <c r="BVN28" s="21"/>
      <c r="BVO28" s="21"/>
      <c r="BVP28" s="21"/>
      <c r="BVQ28" s="21"/>
      <c r="BVR28" s="21"/>
      <c r="BVS28" s="21"/>
      <c r="BVT28" s="21"/>
      <c r="BVU28" s="21"/>
      <c r="BVV28" s="21"/>
      <c r="BVW28" s="21"/>
      <c r="BVX28" s="21"/>
      <c r="BVY28" s="21"/>
      <c r="BVZ28" s="21"/>
      <c r="BWA28" s="21"/>
      <c r="BWB28" s="21"/>
      <c r="BWC28" s="21"/>
      <c r="BWD28" s="21"/>
      <c r="BWE28" s="21"/>
      <c r="BWF28" s="21"/>
      <c r="BWG28" s="21"/>
      <c r="BWH28" s="21"/>
      <c r="BWI28" s="21"/>
      <c r="BWJ28" s="21"/>
      <c r="BWK28" s="21"/>
      <c r="BWL28" s="21"/>
      <c r="BWM28" s="21"/>
      <c r="BWN28" s="21"/>
      <c r="BWO28" s="21"/>
      <c r="BWP28" s="21"/>
      <c r="BWQ28" s="21"/>
      <c r="BWR28" s="21"/>
      <c r="BWS28" s="21"/>
      <c r="BWT28" s="21"/>
      <c r="BWU28" s="21"/>
      <c r="BWV28" s="21"/>
      <c r="BWW28" s="21"/>
      <c r="BWX28" s="21"/>
      <c r="BWY28" s="21"/>
      <c r="BWZ28" s="21"/>
      <c r="BXA28" s="21"/>
      <c r="BXB28" s="21"/>
      <c r="BXC28" s="21"/>
      <c r="BXD28" s="21"/>
      <c r="BXE28" s="21"/>
      <c r="BXF28" s="21"/>
      <c r="BXG28" s="21"/>
      <c r="BXH28" s="21"/>
      <c r="BXI28" s="21"/>
      <c r="BXJ28" s="21"/>
      <c r="BXK28" s="21"/>
      <c r="BXL28" s="21"/>
      <c r="BXM28" s="21"/>
      <c r="BXN28" s="21"/>
      <c r="BXO28" s="21"/>
      <c r="BXP28" s="21"/>
      <c r="BXQ28" s="21"/>
      <c r="BXR28" s="21"/>
      <c r="BXS28" s="21"/>
      <c r="BXT28" s="21"/>
      <c r="BXU28" s="21"/>
      <c r="BXV28" s="21"/>
      <c r="BXW28" s="21"/>
      <c r="BXX28" s="21"/>
      <c r="BXY28" s="21"/>
      <c r="BXZ28" s="21"/>
      <c r="BYA28" s="21"/>
      <c r="BYB28" s="21"/>
      <c r="BYC28" s="21"/>
      <c r="BYD28" s="21"/>
      <c r="BYE28" s="21"/>
      <c r="BYF28" s="21"/>
      <c r="BYG28" s="21"/>
      <c r="BYH28" s="21"/>
      <c r="BYI28" s="21"/>
      <c r="BYJ28" s="21"/>
      <c r="BYK28" s="21"/>
      <c r="BYL28" s="21"/>
      <c r="BYM28" s="21"/>
      <c r="BYN28" s="21"/>
      <c r="BYO28" s="21"/>
      <c r="BYP28" s="21"/>
      <c r="BYQ28" s="21"/>
      <c r="BYR28" s="21"/>
      <c r="BYS28" s="21"/>
      <c r="BYT28" s="21"/>
      <c r="BYU28" s="21"/>
      <c r="BYV28" s="21"/>
      <c r="BYW28" s="21"/>
      <c r="BYX28" s="21"/>
      <c r="BYY28" s="21"/>
      <c r="BYZ28" s="21"/>
      <c r="BZA28" s="21"/>
      <c r="BZB28" s="21"/>
      <c r="BZC28" s="21"/>
      <c r="BZD28" s="21"/>
      <c r="BZE28" s="21"/>
      <c r="BZF28" s="21"/>
      <c r="BZG28" s="21"/>
      <c r="BZH28" s="21"/>
      <c r="BZI28" s="21"/>
      <c r="BZJ28" s="21"/>
      <c r="BZK28" s="21"/>
      <c r="BZL28" s="21"/>
      <c r="BZM28" s="21"/>
      <c r="BZN28" s="21"/>
      <c r="BZO28" s="21"/>
      <c r="BZP28" s="21"/>
      <c r="BZQ28" s="21"/>
      <c r="BZR28" s="21"/>
      <c r="BZS28" s="21"/>
      <c r="BZT28" s="21"/>
      <c r="BZU28" s="21"/>
      <c r="BZV28" s="21"/>
      <c r="BZW28" s="21"/>
      <c r="BZX28" s="21"/>
      <c r="BZY28" s="21"/>
      <c r="BZZ28" s="21"/>
      <c r="CAA28" s="21"/>
      <c r="CAB28" s="21"/>
      <c r="CAC28" s="21"/>
      <c r="CAD28" s="21"/>
      <c r="CAE28" s="21"/>
      <c r="CAF28" s="21"/>
      <c r="CAG28" s="21"/>
      <c r="CAH28" s="21"/>
      <c r="CAI28" s="21"/>
      <c r="CAJ28" s="21"/>
      <c r="CAK28" s="21"/>
      <c r="CAL28" s="21"/>
      <c r="CAM28" s="21"/>
      <c r="CAN28" s="21"/>
      <c r="CAO28" s="21"/>
      <c r="CAP28" s="21"/>
      <c r="CAQ28" s="21"/>
      <c r="CAR28" s="21"/>
      <c r="CAS28" s="21"/>
      <c r="CAT28" s="21"/>
      <c r="CAU28" s="21"/>
      <c r="CAV28" s="21"/>
      <c r="CAW28" s="21"/>
      <c r="CAX28" s="21"/>
      <c r="CAY28" s="21"/>
      <c r="CAZ28" s="21"/>
      <c r="CBA28" s="21"/>
      <c r="CBB28" s="21"/>
      <c r="CBC28" s="21"/>
      <c r="CBD28" s="21"/>
      <c r="CBE28" s="21"/>
      <c r="CBF28" s="21"/>
      <c r="CBG28" s="21"/>
      <c r="CBH28" s="21"/>
      <c r="CBI28" s="21"/>
      <c r="CBJ28" s="21"/>
      <c r="CBK28" s="21"/>
      <c r="CBL28" s="21"/>
      <c r="CBM28" s="21"/>
      <c r="CBN28" s="21"/>
      <c r="CBO28" s="21"/>
      <c r="CBP28" s="21"/>
      <c r="CBQ28" s="21"/>
      <c r="CBR28" s="21"/>
      <c r="CBS28" s="21"/>
      <c r="CBT28" s="21"/>
      <c r="CBU28" s="21"/>
      <c r="CBV28" s="21"/>
      <c r="CBW28" s="21"/>
      <c r="CBX28" s="21"/>
      <c r="CBY28" s="21"/>
      <c r="CBZ28" s="21"/>
      <c r="CCA28" s="21"/>
      <c r="CCB28" s="21"/>
      <c r="CCC28" s="21"/>
      <c r="CCD28" s="21"/>
      <c r="CCE28" s="21"/>
      <c r="CCF28" s="21"/>
      <c r="CCG28" s="21"/>
      <c r="CCH28" s="21"/>
      <c r="CCI28" s="21"/>
      <c r="CCJ28" s="21"/>
      <c r="CCK28" s="21"/>
      <c r="CCL28" s="21"/>
      <c r="CCM28" s="21"/>
      <c r="CCN28" s="21"/>
      <c r="CCO28" s="21"/>
      <c r="CCP28" s="21"/>
      <c r="CCQ28" s="21"/>
      <c r="CCR28" s="21"/>
      <c r="CCS28" s="21"/>
      <c r="CCT28" s="21"/>
      <c r="CCU28" s="21"/>
      <c r="CCV28" s="21"/>
      <c r="CCW28" s="21"/>
      <c r="CCX28" s="21"/>
      <c r="CCY28" s="21"/>
      <c r="CCZ28" s="21"/>
      <c r="CDA28" s="21"/>
      <c r="CDB28" s="21"/>
      <c r="CDC28" s="21"/>
      <c r="CDD28" s="21"/>
      <c r="CDE28" s="21"/>
      <c r="CDF28" s="21"/>
      <c r="CDG28" s="21"/>
      <c r="CDH28" s="21"/>
      <c r="CDI28" s="21"/>
      <c r="CDJ28" s="21"/>
      <c r="CDK28" s="21"/>
      <c r="CDL28" s="21"/>
      <c r="CDM28" s="21"/>
      <c r="CDN28" s="21"/>
      <c r="CDO28" s="21"/>
      <c r="CDP28" s="21"/>
      <c r="CDQ28" s="21"/>
      <c r="CDR28" s="21"/>
      <c r="CDS28" s="21"/>
      <c r="CDT28" s="21"/>
      <c r="CDU28" s="21"/>
      <c r="CDV28" s="21"/>
      <c r="CDW28" s="21"/>
      <c r="CDX28" s="21"/>
      <c r="CDY28" s="21"/>
      <c r="CDZ28" s="21"/>
      <c r="CEA28" s="21"/>
      <c r="CEB28" s="21"/>
      <c r="CEC28" s="21"/>
      <c r="CED28" s="21"/>
      <c r="CEE28" s="21"/>
      <c r="CEF28" s="21"/>
      <c r="CEG28" s="21"/>
      <c r="CEH28" s="21"/>
      <c r="CEI28" s="21"/>
      <c r="CEJ28" s="21"/>
      <c r="CEK28" s="21"/>
      <c r="CEL28" s="21"/>
      <c r="CEM28" s="21"/>
      <c r="CEN28" s="21"/>
      <c r="CEO28" s="21"/>
      <c r="CEP28" s="21"/>
      <c r="CEQ28" s="21"/>
      <c r="CER28" s="21"/>
      <c r="CES28" s="21"/>
      <c r="CET28" s="21"/>
      <c r="CEU28" s="21"/>
      <c r="CEV28" s="21"/>
      <c r="CEW28" s="21"/>
      <c r="CEX28" s="21"/>
      <c r="CEY28" s="21"/>
      <c r="CEZ28" s="21"/>
      <c r="CFA28" s="21"/>
      <c r="CFB28" s="21"/>
      <c r="CFC28" s="21"/>
      <c r="CFD28" s="21"/>
      <c r="CFE28" s="21"/>
      <c r="CFF28" s="21"/>
      <c r="CFG28" s="21"/>
      <c r="CFH28" s="21"/>
      <c r="CFI28" s="21"/>
      <c r="CFJ28" s="21"/>
      <c r="CFK28" s="21"/>
      <c r="CFL28" s="21"/>
      <c r="CFM28" s="21"/>
      <c r="CFN28" s="21"/>
      <c r="CFO28" s="21"/>
      <c r="CFP28" s="21"/>
      <c r="CFQ28" s="21"/>
      <c r="CFR28" s="21"/>
      <c r="CFS28" s="21"/>
      <c r="CFT28" s="21"/>
      <c r="CFU28" s="21"/>
      <c r="CFV28" s="21"/>
      <c r="CFW28" s="21"/>
      <c r="CFX28" s="21"/>
      <c r="CFY28" s="21"/>
      <c r="CFZ28" s="21"/>
      <c r="CGA28" s="21"/>
      <c r="CGB28" s="21"/>
      <c r="CGC28" s="21"/>
      <c r="CGD28" s="21"/>
      <c r="CGE28" s="21"/>
      <c r="CGF28" s="21"/>
      <c r="CGG28" s="21"/>
      <c r="CGH28" s="21"/>
      <c r="CGI28" s="21"/>
      <c r="CGJ28" s="21"/>
      <c r="CGK28" s="21"/>
      <c r="CGL28" s="21"/>
      <c r="CGM28" s="21"/>
      <c r="CGN28" s="21"/>
      <c r="CGO28" s="21"/>
      <c r="CGP28" s="21"/>
      <c r="CGQ28" s="21"/>
      <c r="CGR28" s="21"/>
      <c r="CGS28" s="21"/>
      <c r="CGT28" s="21"/>
      <c r="CGU28" s="21"/>
      <c r="CGV28" s="21"/>
      <c r="CGW28" s="21"/>
      <c r="CGX28" s="21"/>
      <c r="CGY28" s="21"/>
      <c r="CGZ28" s="21"/>
      <c r="CHA28" s="21"/>
      <c r="CHB28" s="21"/>
      <c r="CHC28" s="21"/>
      <c r="CHD28" s="21"/>
      <c r="CHE28" s="21"/>
      <c r="CHF28" s="21"/>
      <c r="CHG28" s="21"/>
      <c r="CHH28" s="21"/>
      <c r="CHI28" s="21"/>
      <c r="CHJ28" s="21"/>
      <c r="CHK28" s="21"/>
      <c r="CHL28" s="21"/>
      <c r="CHM28" s="21"/>
      <c r="CHN28" s="21"/>
      <c r="CHO28" s="21"/>
      <c r="CHP28" s="21"/>
      <c r="CHQ28" s="21"/>
      <c r="CHR28" s="21"/>
      <c r="CHS28" s="21"/>
      <c r="CHT28" s="21"/>
      <c r="CHU28" s="21"/>
      <c r="CHV28" s="21"/>
      <c r="CHW28" s="21"/>
      <c r="CHX28" s="21"/>
      <c r="CHY28" s="21"/>
      <c r="CHZ28" s="21"/>
      <c r="CIA28" s="21"/>
      <c r="CIB28" s="21"/>
      <c r="CIC28" s="21"/>
      <c r="CID28" s="21"/>
      <c r="CIE28" s="21"/>
      <c r="CIF28" s="21"/>
      <c r="CIG28" s="21"/>
      <c r="CIH28" s="21"/>
      <c r="CII28" s="21"/>
      <c r="CIJ28" s="21"/>
      <c r="CIK28" s="21"/>
      <c r="CIL28" s="21"/>
      <c r="CIM28" s="21"/>
      <c r="CIN28" s="21"/>
      <c r="CIO28" s="21"/>
      <c r="CIP28" s="21"/>
      <c r="CIQ28" s="21"/>
      <c r="CIR28" s="21"/>
      <c r="CIS28" s="21"/>
      <c r="CIT28" s="21"/>
      <c r="CIU28" s="21"/>
      <c r="CIV28" s="21"/>
      <c r="CIW28" s="21"/>
      <c r="CIX28" s="21"/>
      <c r="CIY28" s="21"/>
      <c r="CIZ28" s="21"/>
      <c r="CJA28" s="21"/>
      <c r="CJB28" s="21"/>
      <c r="CJC28" s="21"/>
      <c r="CJD28" s="21"/>
      <c r="CJE28" s="21"/>
      <c r="CJF28" s="21"/>
      <c r="CJG28" s="21"/>
      <c r="CJH28" s="21"/>
      <c r="CJI28" s="21"/>
      <c r="CJJ28" s="21"/>
      <c r="CJK28" s="21"/>
      <c r="CJL28" s="21"/>
      <c r="CJM28" s="21"/>
      <c r="CJN28" s="21"/>
      <c r="CJO28" s="21"/>
      <c r="CJP28" s="21"/>
      <c r="CJQ28" s="21"/>
      <c r="CJR28" s="21"/>
      <c r="CJS28" s="21"/>
      <c r="CJT28" s="21"/>
      <c r="CJU28" s="21"/>
      <c r="CJV28" s="21"/>
      <c r="CJW28" s="21"/>
      <c r="CJX28" s="21"/>
      <c r="CJY28" s="21"/>
      <c r="CJZ28" s="21"/>
      <c r="CKA28" s="21"/>
      <c r="CKB28" s="21"/>
      <c r="CKC28" s="21"/>
      <c r="CKD28" s="21"/>
      <c r="CKE28" s="21"/>
      <c r="CKF28" s="21"/>
      <c r="CKG28" s="21"/>
      <c r="CKH28" s="21"/>
      <c r="CKI28" s="21"/>
      <c r="CKJ28" s="21"/>
      <c r="CKK28" s="21"/>
      <c r="CKL28" s="21"/>
      <c r="CKM28" s="21"/>
      <c r="CKN28" s="21"/>
      <c r="CKO28" s="21"/>
      <c r="CKP28" s="21"/>
      <c r="CKQ28" s="21"/>
      <c r="CKR28" s="21"/>
      <c r="CKS28" s="21"/>
      <c r="CKT28" s="21"/>
      <c r="CKU28" s="21"/>
      <c r="CKV28" s="21"/>
      <c r="CKW28" s="21"/>
      <c r="CKX28" s="21"/>
      <c r="CKY28" s="21"/>
      <c r="CKZ28" s="21"/>
      <c r="CLA28" s="21"/>
      <c r="CLB28" s="21"/>
      <c r="CLC28" s="21"/>
      <c r="CLD28" s="21"/>
      <c r="CLE28" s="21"/>
      <c r="CLF28" s="21"/>
      <c r="CLG28" s="21"/>
      <c r="CLH28" s="21"/>
      <c r="CLI28" s="21"/>
      <c r="CLJ28" s="21"/>
      <c r="CLK28" s="21"/>
      <c r="CLL28" s="21"/>
      <c r="CLM28" s="21"/>
      <c r="CLN28" s="21"/>
      <c r="CLO28" s="21"/>
      <c r="CLP28" s="21"/>
      <c r="CLQ28" s="21"/>
      <c r="CLR28" s="21"/>
      <c r="CLS28" s="21"/>
      <c r="CLT28" s="21"/>
      <c r="CLU28" s="21"/>
      <c r="CLV28" s="21"/>
      <c r="CLW28" s="21"/>
      <c r="CLX28" s="21"/>
      <c r="CLY28" s="21"/>
      <c r="CLZ28" s="21"/>
      <c r="CMA28" s="21"/>
      <c r="CMB28" s="21"/>
      <c r="CMC28" s="21"/>
      <c r="CMD28" s="21"/>
      <c r="CME28" s="21"/>
      <c r="CMF28" s="21"/>
      <c r="CMG28" s="21"/>
      <c r="CMH28" s="21"/>
      <c r="CMI28" s="21"/>
      <c r="CMJ28" s="21"/>
      <c r="CMK28" s="21"/>
      <c r="CML28" s="21"/>
      <c r="CMM28" s="21"/>
      <c r="CMN28" s="21"/>
      <c r="CMO28" s="21"/>
      <c r="CMP28" s="21"/>
      <c r="CMQ28" s="21"/>
      <c r="CMR28" s="21"/>
      <c r="CMS28" s="21"/>
      <c r="CMT28" s="21"/>
      <c r="CMU28" s="21"/>
      <c r="CMV28" s="21"/>
      <c r="CMW28" s="21"/>
      <c r="CMX28" s="21"/>
      <c r="CMY28" s="21"/>
      <c r="CMZ28" s="21"/>
      <c r="CNA28" s="21"/>
      <c r="CNB28" s="21"/>
      <c r="CNC28" s="21"/>
      <c r="CND28" s="21"/>
      <c r="CNE28" s="21"/>
      <c r="CNF28" s="21"/>
      <c r="CNG28" s="21"/>
      <c r="CNH28" s="21"/>
      <c r="CNI28" s="21"/>
      <c r="CNJ28" s="21"/>
      <c r="CNK28" s="21"/>
      <c r="CNL28" s="21"/>
      <c r="CNM28" s="21"/>
      <c r="CNN28" s="21"/>
      <c r="CNO28" s="21"/>
      <c r="CNP28" s="21"/>
      <c r="CNQ28" s="21"/>
      <c r="CNR28" s="21"/>
      <c r="CNS28" s="21"/>
      <c r="CNT28" s="21"/>
      <c r="CNU28" s="21"/>
      <c r="CNV28" s="21"/>
      <c r="CNW28" s="21"/>
      <c r="CNX28" s="21"/>
      <c r="CNY28" s="21"/>
      <c r="CNZ28" s="21"/>
      <c r="COA28" s="21"/>
      <c r="COB28" s="21"/>
      <c r="COC28" s="21"/>
      <c r="COD28" s="21"/>
      <c r="COE28" s="21"/>
      <c r="COF28" s="21"/>
      <c r="COG28" s="21"/>
      <c r="COH28" s="21"/>
      <c r="COI28" s="21"/>
      <c r="COJ28" s="21"/>
      <c r="COK28" s="21"/>
      <c r="COL28" s="21"/>
      <c r="COM28" s="21"/>
      <c r="CON28" s="21"/>
      <c r="COO28" s="21"/>
      <c r="COP28" s="21"/>
      <c r="COQ28" s="21"/>
      <c r="COR28" s="21"/>
      <c r="COS28" s="21"/>
      <c r="COT28" s="21"/>
      <c r="COU28" s="21"/>
      <c r="COV28" s="21"/>
      <c r="COW28" s="21"/>
      <c r="COX28" s="21"/>
      <c r="COY28" s="21"/>
      <c r="COZ28" s="21"/>
      <c r="CPA28" s="21"/>
      <c r="CPB28" s="21"/>
      <c r="CPC28" s="21"/>
      <c r="CPD28" s="21"/>
      <c r="CPE28" s="21"/>
      <c r="CPF28" s="21"/>
      <c r="CPG28" s="21"/>
      <c r="CPH28" s="21"/>
      <c r="CPI28" s="21"/>
      <c r="CPJ28" s="21"/>
      <c r="CPK28" s="21"/>
      <c r="CPL28" s="21"/>
      <c r="CPM28" s="21"/>
      <c r="CPN28" s="21"/>
      <c r="CPO28" s="21"/>
      <c r="CPP28" s="21"/>
      <c r="CPQ28" s="21"/>
      <c r="CPR28" s="21"/>
      <c r="CPS28" s="21"/>
      <c r="CPT28" s="21"/>
      <c r="CPU28" s="21"/>
      <c r="CPV28" s="21"/>
      <c r="CPW28" s="21"/>
      <c r="CPX28" s="21"/>
      <c r="CPY28" s="21"/>
      <c r="CPZ28" s="21"/>
      <c r="CQA28" s="21"/>
      <c r="CQB28" s="21"/>
      <c r="CQC28" s="21"/>
      <c r="CQD28" s="21"/>
      <c r="CQE28" s="21"/>
      <c r="CQF28" s="21"/>
      <c r="CQG28" s="21"/>
      <c r="CQH28" s="21"/>
      <c r="CQI28" s="21"/>
      <c r="CQJ28" s="21"/>
      <c r="CQK28" s="21"/>
      <c r="CQL28" s="21"/>
      <c r="CQM28" s="21"/>
      <c r="CQN28" s="21"/>
      <c r="CQO28" s="21"/>
      <c r="CQP28" s="21"/>
      <c r="CQQ28" s="21"/>
      <c r="CQR28" s="21"/>
      <c r="CQS28" s="21"/>
      <c r="CQT28" s="21"/>
      <c r="CQU28" s="21"/>
      <c r="CQV28" s="21"/>
      <c r="CQW28" s="21"/>
      <c r="CQX28" s="21"/>
      <c r="CQY28" s="21"/>
      <c r="CQZ28" s="21"/>
      <c r="CRA28" s="21"/>
      <c r="CRB28" s="21"/>
      <c r="CRC28" s="21"/>
      <c r="CRD28" s="21"/>
      <c r="CRE28" s="21"/>
      <c r="CRF28" s="21"/>
      <c r="CRG28" s="21"/>
      <c r="CRH28" s="21"/>
      <c r="CRI28" s="21"/>
      <c r="CRJ28" s="21"/>
      <c r="CRK28" s="21"/>
      <c r="CRL28" s="21"/>
      <c r="CRM28" s="21"/>
      <c r="CRN28" s="21"/>
      <c r="CRO28" s="21"/>
      <c r="CRP28" s="21"/>
      <c r="CRQ28" s="21"/>
      <c r="CRR28" s="21"/>
      <c r="CRS28" s="21"/>
      <c r="CRT28" s="21"/>
      <c r="CRU28" s="21"/>
      <c r="CRV28" s="21"/>
      <c r="CRW28" s="21"/>
      <c r="CRX28" s="21"/>
      <c r="CRY28" s="21"/>
      <c r="CRZ28" s="21"/>
      <c r="CSA28" s="21"/>
      <c r="CSB28" s="21"/>
      <c r="CSC28" s="21"/>
      <c r="CSD28" s="21"/>
      <c r="CSE28" s="21"/>
      <c r="CSF28" s="21"/>
      <c r="CSG28" s="21"/>
      <c r="CSH28" s="21"/>
      <c r="CSI28" s="21"/>
      <c r="CSJ28" s="21"/>
      <c r="CSK28" s="21"/>
      <c r="CSL28" s="21"/>
      <c r="CSM28" s="21"/>
      <c r="CSN28" s="21"/>
      <c r="CSO28" s="21"/>
      <c r="CSP28" s="21"/>
      <c r="CSQ28" s="21"/>
      <c r="CSR28" s="21"/>
      <c r="CSS28" s="21"/>
      <c r="CST28" s="21"/>
      <c r="CSU28" s="21"/>
      <c r="CSV28" s="21"/>
      <c r="CSW28" s="21"/>
      <c r="CSX28" s="21"/>
      <c r="CSY28" s="21"/>
      <c r="CSZ28" s="21"/>
      <c r="CTA28" s="21"/>
      <c r="CTB28" s="21"/>
      <c r="CTC28" s="21"/>
      <c r="CTD28" s="21"/>
      <c r="CTE28" s="21"/>
      <c r="CTF28" s="21"/>
      <c r="CTG28" s="21"/>
      <c r="CTH28" s="21"/>
      <c r="CTI28" s="21"/>
      <c r="CTJ28" s="21"/>
      <c r="CTK28" s="21"/>
      <c r="CTL28" s="21"/>
      <c r="CTM28" s="21"/>
      <c r="CTN28" s="21"/>
      <c r="CTO28" s="21"/>
      <c r="CTP28" s="21"/>
      <c r="CTQ28" s="21"/>
      <c r="CTR28" s="21"/>
      <c r="CTS28" s="21"/>
      <c r="CTT28" s="21"/>
      <c r="CTU28" s="21"/>
      <c r="CTV28" s="21"/>
      <c r="CTW28" s="21"/>
      <c r="CTX28" s="21"/>
      <c r="CTY28" s="21"/>
      <c r="CTZ28" s="21"/>
      <c r="CUA28" s="21"/>
      <c r="CUB28" s="21"/>
      <c r="CUC28" s="21"/>
      <c r="CUD28" s="21"/>
      <c r="CUE28" s="21"/>
      <c r="CUF28" s="21"/>
      <c r="CUG28" s="21"/>
      <c r="CUH28" s="21"/>
      <c r="CUI28" s="21"/>
      <c r="CUJ28" s="21"/>
      <c r="CUK28" s="21"/>
      <c r="CUL28" s="21"/>
      <c r="CUM28" s="21"/>
      <c r="CUN28" s="21"/>
      <c r="CUO28" s="21"/>
      <c r="CUP28" s="21"/>
      <c r="CUQ28" s="21"/>
      <c r="CUR28" s="21"/>
      <c r="CUS28" s="21"/>
      <c r="CUT28" s="21"/>
      <c r="CUU28" s="21"/>
      <c r="CUV28" s="21"/>
      <c r="CUW28" s="21"/>
      <c r="CUX28" s="21"/>
      <c r="CUY28" s="21"/>
      <c r="CUZ28" s="21"/>
      <c r="CVA28" s="21"/>
      <c r="CVB28" s="21"/>
      <c r="CVC28" s="21"/>
      <c r="CVD28" s="21"/>
      <c r="CVE28" s="21"/>
      <c r="CVF28" s="21"/>
      <c r="CVG28" s="21"/>
      <c r="CVH28" s="21"/>
      <c r="CVI28" s="21"/>
      <c r="CVJ28" s="21"/>
      <c r="CVK28" s="21"/>
      <c r="CVL28" s="21"/>
      <c r="CVM28" s="21"/>
      <c r="CVN28" s="21"/>
      <c r="CVO28" s="21"/>
      <c r="CVP28" s="21"/>
      <c r="CVQ28" s="21"/>
      <c r="CVR28" s="21"/>
      <c r="CVS28" s="21"/>
      <c r="CVT28" s="21"/>
      <c r="CVU28" s="21"/>
      <c r="CVV28" s="21"/>
      <c r="CVW28" s="21"/>
      <c r="CVX28" s="21"/>
      <c r="CVY28" s="21"/>
      <c r="CVZ28" s="21"/>
      <c r="CWA28" s="21"/>
      <c r="CWB28" s="21"/>
      <c r="CWC28" s="21"/>
      <c r="CWD28" s="21"/>
      <c r="CWE28" s="21"/>
      <c r="CWF28" s="21"/>
      <c r="CWG28" s="21"/>
      <c r="CWH28" s="21"/>
      <c r="CWI28" s="21"/>
      <c r="CWJ28" s="21"/>
      <c r="CWK28" s="21"/>
      <c r="CWL28" s="21"/>
      <c r="CWM28" s="21"/>
      <c r="CWN28" s="21"/>
      <c r="CWO28" s="21"/>
      <c r="CWP28" s="21"/>
      <c r="CWQ28" s="21"/>
      <c r="CWR28" s="21"/>
      <c r="CWS28" s="21"/>
      <c r="CWT28" s="21"/>
      <c r="CWU28" s="21"/>
      <c r="CWV28" s="21"/>
      <c r="CWW28" s="21"/>
      <c r="CWX28" s="21"/>
      <c r="CWY28" s="21"/>
      <c r="CWZ28" s="21"/>
      <c r="CXA28" s="21"/>
      <c r="CXB28" s="21"/>
      <c r="CXC28" s="21"/>
      <c r="CXD28" s="21"/>
      <c r="CXE28" s="21"/>
      <c r="CXF28" s="21"/>
      <c r="CXG28" s="21"/>
      <c r="CXH28" s="21"/>
      <c r="CXI28" s="21"/>
      <c r="CXJ28" s="21"/>
      <c r="CXK28" s="21"/>
      <c r="CXL28" s="21"/>
      <c r="CXM28" s="21"/>
      <c r="CXN28" s="21"/>
      <c r="CXO28" s="21"/>
      <c r="CXP28" s="21"/>
      <c r="CXQ28" s="21"/>
      <c r="CXR28" s="21"/>
      <c r="CXS28" s="21"/>
      <c r="CXT28" s="21"/>
      <c r="CXU28" s="21"/>
      <c r="CXV28" s="21"/>
      <c r="CXW28" s="21"/>
      <c r="CXX28" s="21"/>
      <c r="CXY28" s="21"/>
      <c r="CXZ28" s="21"/>
      <c r="CYA28" s="21"/>
      <c r="CYB28" s="21"/>
      <c r="CYC28" s="21"/>
      <c r="CYD28" s="21"/>
      <c r="CYE28" s="21"/>
      <c r="CYF28" s="21"/>
      <c r="CYG28" s="21"/>
      <c r="CYH28" s="21"/>
      <c r="CYI28" s="21"/>
      <c r="CYJ28" s="21"/>
      <c r="CYK28" s="21"/>
      <c r="CYL28" s="21"/>
      <c r="CYM28" s="21"/>
      <c r="CYN28" s="21"/>
      <c r="CYO28" s="21"/>
      <c r="CYP28" s="21"/>
      <c r="CYQ28" s="21"/>
      <c r="CYR28" s="21"/>
      <c r="CYS28" s="21"/>
      <c r="CYT28" s="21"/>
      <c r="CYU28" s="21"/>
      <c r="CYV28" s="21"/>
      <c r="CYW28" s="21"/>
      <c r="CYX28" s="21"/>
      <c r="CYY28" s="21"/>
      <c r="CYZ28" s="21"/>
      <c r="CZA28" s="21"/>
      <c r="CZB28" s="21"/>
      <c r="CZC28" s="21"/>
      <c r="CZD28" s="21"/>
      <c r="CZE28" s="21"/>
      <c r="CZF28" s="21"/>
      <c r="CZG28" s="21"/>
      <c r="CZH28" s="21"/>
      <c r="CZI28" s="21"/>
      <c r="CZJ28" s="21"/>
      <c r="CZK28" s="21"/>
      <c r="CZL28" s="21"/>
      <c r="CZM28" s="21"/>
      <c r="CZN28" s="21"/>
      <c r="CZO28" s="21"/>
      <c r="CZP28" s="21"/>
      <c r="CZQ28" s="21"/>
      <c r="CZR28" s="21"/>
      <c r="CZS28" s="21"/>
      <c r="CZT28" s="21"/>
      <c r="CZU28" s="21"/>
      <c r="CZV28" s="21"/>
      <c r="CZW28" s="21"/>
      <c r="CZX28" s="21"/>
      <c r="CZY28" s="21"/>
      <c r="CZZ28" s="21"/>
      <c r="DAA28" s="21"/>
      <c r="DAB28" s="21"/>
      <c r="DAC28" s="21"/>
      <c r="DAD28" s="21"/>
      <c r="DAE28" s="21"/>
      <c r="DAF28" s="21"/>
      <c r="DAG28" s="21"/>
      <c r="DAH28" s="21"/>
      <c r="DAI28" s="21"/>
      <c r="DAJ28" s="21"/>
      <c r="DAK28" s="21"/>
      <c r="DAL28" s="21"/>
      <c r="DAM28" s="21"/>
      <c r="DAN28" s="21"/>
      <c r="DAO28" s="21"/>
      <c r="DAP28" s="21"/>
      <c r="DAQ28" s="21"/>
      <c r="DAR28" s="21"/>
      <c r="DAS28" s="21"/>
      <c r="DAT28" s="21"/>
      <c r="DAU28" s="21"/>
      <c r="DAV28" s="21"/>
      <c r="DAW28" s="21"/>
      <c r="DAX28" s="21"/>
      <c r="DAY28" s="21"/>
      <c r="DAZ28" s="21"/>
      <c r="DBA28" s="21"/>
      <c r="DBB28" s="21"/>
      <c r="DBC28" s="21"/>
      <c r="DBD28" s="21"/>
      <c r="DBE28" s="21"/>
      <c r="DBF28" s="21"/>
      <c r="DBG28" s="21"/>
      <c r="DBH28" s="21"/>
      <c r="DBI28" s="21"/>
      <c r="DBJ28" s="21"/>
      <c r="DBK28" s="21"/>
      <c r="DBL28" s="21"/>
      <c r="DBM28" s="21"/>
      <c r="DBN28" s="21"/>
      <c r="DBO28" s="21"/>
      <c r="DBP28" s="21"/>
      <c r="DBQ28" s="21"/>
      <c r="DBR28" s="21"/>
      <c r="DBS28" s="21"/>
      <c r="DBT28" s="21"/>
      <c r="DBU28" s="21"/>
      <c r="DBV28" s="21"/>
      <c r="DBW28" s="21"/>
      <c r="DBX28" s="21"/>
      <c r="DBY28" s="21"/>
      <c r="DBZ28" s="21"/>
      <c r="DCA28" s="21"/>
      <c r="DCB28" s="21"/>
      <c r="DCC28" s="21"/>
      <c r="DCD28" s="21"/>
      <c r="DCE28" s="21"/>
      <c r="DCF28" s="21"/>
      <c r="DCG28" s="21"/>
      <c r="DCH28" s="21"/>
      <c r="DCI28" s="21"/>
      <c r="DCJ28" s="21"/>
      <c r="DCK28" s="21"/>
      <c r="DCL28" s="21"/>
      <c r="DCM28" s="21"/>
      <c r="DCN28" s="21"/>
      <c r="DCO28" s="21"/>
      <c r="DCP28" s="21"/>
      <c r="DCQ28" s="21"/>
      <c r="DCR28" s="21"/>
      <c r="DCS28" s="21"/>
      <c r="DCT28" s="21"/>
      <c r="DCU28" s="21"/>
      <c r="DCV28" s="21"/>
      <c r="DCW28" s="21"/>
      <c r="DCX28" s="21"/>
      <c r="DCY28" s="21"/>
      <c r="DCZ28" s="21"/>
      <c r="DDA28" s="21"/>
      <c r="DDB28" s="21"/>
      <c r="DDC28" s="21"/>
      <c r="DDD28" s="21"/>
      <c r="DDE28" s="21"/>
      <c r="DDF28" s="21"/>
      <c r="DDG28" s="21"/>
      <c r="DDH28" s="21"/>
      <c r="DDI28" s="21"/>
      <c r="DDJ28" s="21"/>
      <c r="DDK28" s="21"/>
      <c r="DDL28" s="21"/>
      <c r="DDM28" s="21"/>
      <c r="DDN28" s="21"/>
      <c r="DDO28" s="21"/>
      <c r="DDP28" s="21"/>
      <c r="DDQ28" s="21"/>
      <c r="DDR28" s="21"/>
      <c r="DDS28" s="21"/>
      <c r="DDT28" s="21"/>
      <c r="DDU28" s="21"/>
      <c r="DDV28" s="21"/>
      <c r="DDW28" s="21"/>
      <c r="DDX28" s="21"/>
      <c r="DDY28" s="21"/>
      <c r="DDZ28" s="21"/>
      <c r="DEA28" s="21"/>
      <c r="DEB28" s="21"/>
      <c r="DEC28" s="21"/>
      <c r="DED28" s="21"/>
      <c r="DEE28" s="21"/>
      <c r="DEF28" s="21"/>
      <c r="DEG28" s="21"/>
      <c r="DEH28" s="21"/>
      <c r="DEI28" s="21"/>
      <c r="DEJ28" s="21"/>
      <c r="DEK28" s="21"/>
      <c r="DEL28" s="21"/>
      <c r="DEM28" s="21"/>
      <c r="DEN28" s="21"/>
      <c r="DEO28" s="21"/>
      <c r="DEP28" s="21"/>
      <c r="DEQ28" s="21"/>
      <c r="DER28" s="21"/>
      <c r="DES28" s="21"/>
      <c r="DET28" s="21"/>
      <c r="DEU28" s="21"/>
      <c r="DEV28" s="21"/>
      <c r="DEW28" s="21"/>
      <c r="DEX28" s="21"/>
      <c r="DEY28" s="21"/>
      <c r="DEZ28" s="21"/>
      <c r="DFA28" s="21"/>
      <c r="DFB28" s="21"/>
      <c r="DFC28" s="21"/>
      <c r="DFD28" s="21"/>
      <c r="DFE28" s="21"/>
      <c r="DFF28" s="21"/>
      <c r="DFG28" s="21"/>
      <c r="DFH28" s="21"/>
      <c r="DFI28" s="21"/>
      <c r="DFJ28" s="21"/>
      <c r="DFK28" s="21"/>
      <c r="DFL28" s="21"/>
      <c r="DFM28" s="21"/>
      <c r="DFN28" s="21"/>
      <c r="DFO28" s="21"/>
      <c r="DFP28" s="21"/>
      <c r="DFQ28" s="21"/>
      <c r="DFR28" s="21"/>
      <c r="DFS28" s="21"/>
      <c r="DFT28" s="21"/>
      <c r="DFU28" s="21"/>
      <c r="DFV28" s="21"/>
      <c r="DFW28" s="21"/>
      <c r="DFX28" s="21"/>
      <c r="DFY28" s="21"/>
      <c r="DFZ28" s="21"/>
      <c r="DGA28" s="21"/>
      <c r="DGB28" s="21"/>
      <c r="DGC28" s="21"/>
      <c r="DGD28" s="21"/>
      <c r="DGE28" s="21"/>
      <c r="DGF28" s="21"/>
      <c r="DGG28" s="21"/>
      <c r="DGH28" s="21"/>
      <c r="DGI28" s="21"/>
      <c r="DGJ28" s="21"/>
      <c r="DGK28" s="21"/>
      <c r="DGL28" s="21"/>
      <c r="DGM28" s="21"/>
      <c r="DGN28" s="21"/>
      <c r="DGO28" s="21"/>
      <c r="DGP28" s="21"/>
      <c r="DGQ28" s="21"/>
      <c r="DGR28" s="21"/>
      <c r="DGS28" s="21"/>
      <c r="DGT28" s="21"/>
      <c r="DGU28" s="21"/>
      <c r="DGV28" s="21"/>
      <c r="DGW28" s="21"/>
      <c r="DGX28" s="21"/>
      <c r="DGY28" s="21"/>
      <c r="DGZ28" s="21"/>
      <c r="DHA28" s="21"/>
      <c r="DHB28" s="21"/>
      <c r="DHC28" s="21"/>
      <c r="DHD28" s="21"/>
      <c r="DHE28" s="21"/>
      <c r="DHF28" s="21"/>
      <c r="DHG28" s="21"/>
      <c r="DHH28" s="21"/>
      <c r="DHI28" s="21"/>
      <c r="DHJ28" s="21"/>
      <c r="DHK28" s="21"/>
      <c r="DHL28" s="21"/>
      <c r="DHM28" s="21"/>
      <c r="DHN28" s="21"/>
      <c r="DHO28" s="21"/>
      <c r="DHP28" s="21"/>
      <c r="DHQ28" s="21"/>
      <c r="DHR28" s="21"/>
      <c r="DHS28" s="21"/>
      <c r="DHT28" s="21"/>
      <c r="DHU28" s="21"/>
      <c r="DHV28" s="21"/>
      <c r="DHW28" s="21"/>
      <c r="DHX28" s="21"/>
      <c r="DHY28" s="21"/>
      <c r="DHZ28" s="21"/>
      <c r="DIA28" s="21"/>
      <c r="DIB28" s="21"/>
      <c r="DIC28" s="21"/>
      <c r="DID28" s="21"/>
      <c r="DIE28" s="21"/>
      <c r="DIF28" s="21"/>
      <c r="DIG28" s="21"/>
      <c r="DIH28" s="21"/>
      <c r="DII28" s="21"/>
      <c r="DIJ28" s="21"/>
      <c r="DIK28" s="21"/>
      <c r="DIL28" s="21"/>
      <c r="DIM28" s="21"/>
      <c r="DIN28" s="21"/>
      <c r="DIO28" s="21"/>
      <c r="DIP28" s="21"/>
      <c r="DIQ28" s="21"/>
      <c r="DIR28" s="21"/>
      <c r="DIS28" s="21"/>
      <c r="DIT28" s="21"/>
      <c r="DIU28" s="21"/>
      <c r="DIV28" s="21"/>
      <c r="DIW28" s="21"/>
      <c r="DIX28" s="21"/>
      <c r="DIY28" s="21"/>
      <c r="DIZ28" s="21"/>
      <c r="DJA28" s="21"/>
      <c r="DJB28" s="21"/>
      <c r="DJC28" s="21"/>
      <c r="DJD28" s="21"/>
      <c r="DJE28" s="21"/>
      <c r="DJF28" s="21"/>
      <c r="DJG28" s="21"/>
      <c r="DJH28" s="21"/>
      <c r="DJI28" s="21"/>
      <c r="DJJ28" s="21"/>
      <c r="DJK28" s="21"/>
      <c r="DJL28" s="21"/>
      <c r="DJM28" s="21"/>
      <c r="DJN28" s="21"/>
      <c r="DJO28" s="21"/>
      <c r="DJP28" s="21"/>
      <c r="DJQ28" s="21"/>
      <c r="DJR28" s="21"/>
      <c r="DJS28" s="21"/>
      <c r="DJT28" s="21"/>
      <c r="DJU28" s="21"/>
      <c r="DJV28" s="21"/>
      <c r="DJW28" s="21"/>
      <c r="DJX28" s="21"/>
      <c r="DJY28" s="21"/>
      <c r="DJZ28" s="21"/>
      <c r="DKA28" s="21"/>
      <c r="DKB28" s="21"/>
      <c r="DKC28" s="21"/>
      <c r="DKD28" s="21"/>
      <c r="DKE28" s="21"/>
      <c r="DKF28" s="21"/>
      <c r="DKG28" s="21"/>
      <c r="DKH28" s="21"/>
      <c r="DKI28" s="21"/>
      <c r="DKJ28" s="21"/>
      <c r="DKK28" s="21"/>
      <c r="DKL28" s="21"/>
      <c r="DKM28" s="21"/>
      <c r="DKN28" s="21"/>
      <c r="DKO28" s="21"/>
      <c r="DKP28" s="21"/>
      <c r="DKQ28" s="21"/>
      <c r="DKR28" s="21"/>
      <c r="DKS28" s="21"/>
      <c r="DKT28" s="21"/>
      <c r="DKU28" s="21"/>
      <c r="DKV28" s="21"/>
      <c r="DKW28" s="21"/>
      <c r="DKX28" s="21"/>
      <c r="DKY28" s="21"/>
      <c r="DKZ28" s="21"/>
      <c r="DLA28" s="21"/>
      <c r="DLB28" s="21"/>
      <c r="DLC28" s="21"/>
      <c r="DLD28" s="21"/>
      <c r="DLE28" s="21"/>
      <c r="DLF28" s="21"/>
      <c r="DLG28" s="21"/>
      <c r="DLH28" s="21"/>
      <c r="DLI28" s="21"/>
      <c r="DLJ28" s="21"/>
      <c r="DLK28" s="21"/>
      <c r="DLL28" s="21"/>
      <c r="DLM28" s="21"/>
      <c r="DLN28" s="21"/>
      <c r="DLO28" s="21"/>
      <c r="DLP28" s="21"/>
      <c r="DLQ28" s="21"/>
      <c r="DLR28" s="21"/>
      <c r="DLS28" s="21"/>
      <c r="DLT28" s="21"/>
      <c r="DLU28" s="21"/>
      <c r="DLV28" s="21"/>
      <c r="DLW28" s="21"/>
      <c r="DLX28" s="21"/>
      <c r="DLY28" s="21"/>
      <c r="DLZ28" s="21"/>
      <c r="DMA28" s="21"/>
      <c r="DMB28" s="21"/>
      <c r="DMC28" s="21"/>
      <c r="DMD28" s="21"/>
      <c r="DME28" s="21"/>
      <c r="DMF28" s="21"/>
      <c r="DMG28" s="21"/>
      <c r="DMH28" s="21"/>
      <c r="DMI28" s="21"/>
      <c r="DMJ28" s="21"/>
      <c r="DMK28" s="21"/>
      <c r="DML28" s="21"/>
      <c r="DMM28" s="21"/>
      <c r="DMN28" s="21"/>
      <c r="DMO28" s="21"/>
      <c r="DMP28" s="21"/>
      <c r="DMQ28" s="21"/>
      <c r="DMR28" s="21"/>
      <c r="DMS28" s="21"/>
      <c r="DMT28" s="21"/>
      <c r="DMU28" s="21"/>
      <c r="DMV28" s="21"/>
      <c r="DMW28" s="21"/>
      <c r="DMX28" s="21"/>
      <c r="DMY28" s="21"/>
      <c r="DMZ28" s="21"/>
      <c r="DNA28" s="21"/>
      <c r="DNB28" s="21"/>
      <c r="DNC28" s="21"/>
      <c r="DND28" s="21"/>
      <c r="DNE28" s="21"/>
      <c r="DNF28" s="21"/>
      <c r="DNG28" s="21"/>
      <c r="DNH28" s="21"/>
      <c r="DNI28" s="21"/>
      <c r="DNJ28" s="21"/>
      <c r="DNK28" s="21"/>
      <c r="DNL28" s="21"/>
      <c r="DNM28" s="21"/>
      <c r="DNN28" s="21"/>
      <c r="DNO28" s="21"/>
      <c r="DNP28" s="21"/>
      <c r="DNQ28" s="21"/>
      <c r="DNR28" s="21"/>
      <c r="DNS28" s="21"/>
      <c r="DNT28" s="21"/>
      <c r="DNU28" s="21"/>
      <c r="DNV28" s="21"/>
      <c r="DNW28" s="21"/>
      <c r="DNX28" s="21"/>
      <c r="DNY28" s="21"/>
      <c r="DNZ28" s="21"/>
      <c r="DOA28" s="21"/>
      <c r="DOB28" s="21"/>
      <c r="DOC28" s="21"/>
      <c r="DOD28" s="21"/>
      <c r="DOE28" s="21"/>
      <c r="DOF28" s="21"/>
      <c r="DOG28" s="21"/>
      <c r="DOH28" s="21"/>
      <c r="DOI28" s="21"/>
      <c r="DOJ28" s="21"/>
      <c r="DOK28" s="21"/>
      <c r="DOL28" s="21"/>
      <c r="DOM28" s="21"/>
      <c r="DON28" s="21"/>
      <c r="DOO28" s="21"/>
      <c r="DOP28" s="21"/>
      <c r="DOQ28" s="21"/>
      <c r="DOR28" s="21"/>
      <c r="DOS28" s="21"/>
      <c r="DOT28" s="21"/>
      <c r="DOU28" s="21"/>
      <c r="DOV28" s="21"/>
      <c r="DOW28" s="21"/>
      <c r="DOX28" s="21"/>
      <c r="DOY28" s="21"/>
      <c r="DOZ28" s="21"/>
      <c r="DPA28" s="21"/>
      <c r="DPB28" s="21"/>
      <c r="DPC28" s="21"/>
      <c r="DPD28" s="21"/>
      <c r="DPE28" s="21"/>
      <c r="DPF28" s="21"/>
      <c r="DPG28" s="21"/>
      <c r="DPH28" s="21"/>
      <c r="DPI28" s="21"/>
      <c r="DPJ28" s="21"/>
      <c r="DPK28" s="21"/>
      <c r="DPL28" s="21"/>
      <c r="DPM28" s="21"/>
      <c r="DPN28" s="21"/>
      <c r="DPO28" s="21"/>
      <c r="DPP28" s="21"/>
      <c r="DPQ28" s="21"/>
      <c r="DPR28" s="21"/>
      <c r="DPS28" s="21"/>
      <c r="DPT28" s="21"/>
      <c r="DPU28" s="21"/>
      <c r="DPV28" s="21"/>
      <c r="DPW28" s="21"/>
      <c r="DPX28" s="21"/>
      <c r="DPY28" s="21"/>
      <c r="DPZ28" s="21"/>
      <c r="DQA28" s="21"/>
      <c r="DQB28" s="21"/>
      <c r="DQC28" s="21"/>
      <c r="DQD28" s="21"/>
      <c r="DQE28" s="21"/>
      <c r="DQF28" s="21"/>
      <c r="DQG28" s="21"/>
      <c r="DQH28" s="21"/>
      <c r="DQI28" s="21"/>
      <c r="DQJ28" s="21"/>
      <c r="DQK28" s="21"/>
      <c r="DQL28" s="21"/>
      <c r="DQM28" s="21"/>
      <c r="DQN28" s="21"/>
      <c r="DQO28" s="21"/>
      <c r="DQP28" s="21"/>
      <c r="DQQ28" s="21"/>
      <c r="DQR28" s="21"/>
      <c r="DQS28" s="21"/>
      <c r="DQT28" s="21"/>
      <c r="DQU28" s="21"/>
      <c r="DQV28" s="21"/>
      <c r="DQW28" s="21"/>
      <c r="DQX28" s="21"/>
      <c r="DQY28" s="21"/>
      <c r="DQZ28" s="21"/>
      <c r="DRA28" s="21"/>
      <c r="DRB28" s="21"/>
      <c r="DRC28" s="21"/>
      <c r="DRD28" s="21"/>
      <c r="DRE28" s="21"/>
      <c r="DRF28" s="21"/>
      <c r="DRG28" s="21"/>
      <c r="DRH28" s="21"/>
      <c r="DRI28" s="21"/>
      <c r="DRJ28" s="21"/>
      <c r="DRK28" s="21"/>
      <c r="DRL28" s="21"/>
      <c r="DRM28" s="21"/>
      <c r="DRN28" s="21"/>
      <c r="DRO28" s="21"/>
      <c r="DRP28" s="21"/>
      <c r="DRQ28" s="21"/>
      <c r="DRR28" s="21"/>
      <c r="DRS28" s="21"/>
      <c r="DRT28" s="21"/>
      <c r="DRU28" s="21"/>
      <c r="DRV28" s="21"/>
      <c r="DRW28" s="21"/>
      <c r="DRX28" s="21"/>
      <c r="DRY28" s="21"/>
      <c r="DRZ28" s="21"/>
      <c r="DSA28" s="21"/>
      <c r="DSB28" s="21"/>
      <c r="DSC28" s="21"/>
      <c r="DSD28" s="21"/>
      <c r="DSE28" s="21"/>
      <c r="DSF28" s="21"/>
      <c r="DSG28" s="21"/>
      <c r="DSH28" s="21"/>
      <c r="DSI28" s="21"/>
      <c r="DSJ28" s="21"/>
      <c r="DSK28" s="21"/>
      <c r="DSL28" s="21"/>
      <c r="DSM28" s="21"/>
      <c r="DSN28" s="21"/>
      <c r="DSO28" s="21"/>
      <c r="DSP28" s="21"/>
      <c r="DSQ28" s="21"/>
      <c r="DSR28" s="21"/>
      <c r="DSS28" s="21"/>
      <c r="DST28" s="21"/>
      <c r="DSU28" s="21"/>
      <c r="DSV28" s="21"/>
      <c r="DSW28" s="21"/>
      <c r="DSX28" s="21"/>
      <c r="DSY28" s="21"/>
      <c r="DSZ28" s="21"/>
      <c r="DTA28" s="21"/>
      <c r="DTB28" s="21"/>
      <c r="DTC28" s="21"/>
      <c r="DTD28" s="21"/>
      <c r="DTE28" s="21"/>
      <c r="DTF28" s="21"/>
      <c r="DTG28" s="21"/>
      <c r="DTH28" s="21"/>
      <c r="DTI28" s="21"/>
      <c r="DTJ28" s="21"/>
      <c r="DTK28" s="21"/>
      <c r="DTL28" s="21"/>
      <c r="DTM28" s="21"/>
      <c r="DTN28" s="21"/>
      <c r="DTO28" s="21"/>
      <c r="DTP28" s="21"/>
      <c r="DTQ28" s="21"/>
      <c r="DTR28" s="21"/>
      <c r="DTS28" s="21"/>
      <c r="DTT28" s="21"/>
      <c r="DTU28" s="21"/>
      <c r="DTV28" s="21"/>
      <c r="DTW28" s="21"/>
      <c r="DTX28" s="21"/>
      <c r="DTY28" s="21"/>
      <c r="DTZ28" s="21"/>
      <c r="DUA28" s="21"/>
      <c r="DUB28" s="21"/>
      <c r="DUC28" s="21"/>
      <c r="DUD28" s="21"/>
      <c r="DUE28" s="21"/>
      <c r="DUF28" s="21"/>
      <c r="DUG28" s="21"/>
      <c r="DUH28" s="21"/>
      <c r="DUI28" s="21"/>
      <c r="DUJ28" s="21"/>
      <c r="DUK28" s="21"/>
      <c r="DUL28" s="21"/>
      <c r="DUM28" s="21"/>
      <c r="DUN28" s="21"/>
      <c r="DUO28" s="21"/>
      <c r="DUP28" s="21"/>
      <c r="DUQ28" s="21"/>
      <c r="DUR28" s="21"/>
      <c r="DUS28" s="21"/>
      <c r="DUT28" s="21"/>
      <c r="DUU28" s="21"/>
      <c r="DUV28" s="21"/>
      <c r="DUW28" s="21"/>
      <c r="DUX28" s="21"/>
      <c r="DUY28" s="21"/>
      <c r="DUZ28" s="21"/>
      <c r="DVA28" s="21"/>
      <c r="DVB28" s="21"/>
      <c r="DVC28" s="21"/>
      <c r="DVD28" s="21"/>
      <c r="DVE28" s="21"/>
      <c r="DVF28" s="21"/>
      <c r="DVG28" s="21"/>
      <c r="DVH28" s="21"/>
      <c r="DVI28" s="21"/>
      <c r="DVJ28" s="21"/>
      <c r="DVK28" s="21"/>
      <c r="DVL28" s="21"/>
      <c r="DVM28" s="21"/>
      <c r="DVN28" s="21"/>
      <c r="DVO28" s="21"/>
      <c r="DVP28" s="21"/>
      <c r="DVQ28" s="21"/>
      <c r="DVR28" s="21"/>
      <c r="DVS28" s="21"/>
      <c r="DVT28" s="21"/>
      <c r="DVU28" s="21"/>
      <c r="DVV28" s="21"/>
      <c r="DVW28" s="21"/>
      <c r="DVX28" s="21"/>
      <c r="DVY28" s="21"/>
      <c r="DVZ28" s="21"/>
      <c r="DWA28" s="21"/>
      <c r="DWB28" s="21"/>
      <c r="DWC28" s="21"/>
      <c r="DWD28" s="21"/>
      <c r="DWE28" s="21"/>
      <c r="DWF28" s="21"/>
      <c r="DWG28" s="21"/>
      <c r="DWH28" s="21"/>
      <c r="DWI28" s="21"/>
      <c r="DWJ28" s="21"/>
      <c r="DWK28" s="21"/>
      <c r="DWL28" s="21"/>
      <c r="DWM28" s="21"/>
      <c r="DWN28" s="21"/>
      <c r="DWO28" s="21"/>
      <c r="DWP28" s="21"/>
      <c r="DWQ28" s="21"/>
      <c r="DWR28" s="21"/>
      <c r="DWS28" s="21"/>
      <c r="DWT28" s="21"/>
      <c r="DWU28" s="21"/>
      <c r="DWV28" s="21"/>
      <c r="DWW28" s="21"/>
      <c r="DWX28" s="21"/>
      <c r="DWY28" s="21"/>
      <c r="DWZ28" s="21"/>
      <c r="DXA28" s="21"/>
      <c r="DXB28" s="21"/>
      <c r="DXC28" s="21"/>
      <c r="DXD28" s="21"/>
      <c r="DXE28" s="21"/>
      <c r="DXF28" s="21"/>
      <c r="DXG28" s="21"/>
      <c r="DXH28" s="21"/>
      <c r="DXI28" s="21"/>
      <c r="DXJ28" s="21"/>
      <c r="DXK28" s="21"/>
      <c r="DXL28" s="21"/>
      <c r="DXM28" s="21"/>
      <c r="DXN28" s="21"/>
      <c r="DXO28" s="21"/>
      <c r="DXP28" s="21"/>
      <c r="DXQ28" s="21"/>
      <c r="DXR28" s="21"/>
      <c r="DXS28" s="21"/>
      <c r="DXT28" s="21"/>
      <c r="DXU28" s="21"/>
      <c r="DXV28" s="21"/>
      <c r="DXW28" s="21"/>
      <c r="DXX28" s="21"/>
      <c r="DXY28" s="21"/>
      <c r="DXZ28" s="21"/>
      <c r="DYA28" s="21"/>
      <c r="DYB28" s="21"/>
      <c r="DYC28" s="21"/>
      <c r="DYD28" s="21"/>
      <c r="DYE28" s="21"/>
      <c r="DYF28" s="21"/>
      <c r="DYG28" s="21"/>
      <c r="DYH28" s="21"/>
      <c r="DYI28" s="21"/>
      <c r="DYJ28" s="21"/>
      <c r="DYK28" s="21"/>
      <c r="DYL28" s="21"/>
      <c r="DYM28" s="21"/>
      <c r="DYN28" s="21"/>
      <c r="DYO28" s="21"/>
      <c r="DYP28" s="21"/>
      <c r="DYQ28" s="21"/>
      <c r="DYR28" s="21"/>
      <c r="DYS28" s="21"/>
      <c r="DYT28" s="21"/>
      <c r="DYU28" s="21"/>
      <c r="DYV28" s="21"/>
      <c r="DYW28" s="21"/>
      <c r="DYX28" s="21"/>
      <c r="DYY28" s="21"/>
      <c r="DYZ28" s="21"/>
      <c r="DZA28" s="21"/>
      <c r="DZB28" s="21"/>
      <c r="DZC28" s="21"/>
      <c r="DZD28" s="21"/>
      <c r="DZE28" s="21"/>
      <c r="DZF28" s="21"/>
      <c r="DZG28" s="21"/>
      <c r="DZH28" s="21"/>
      <c r="DZI28" s="21"/>
      <c r="DZJ28" s="21"/>
      <c r="DZK28" s="21"/>
      <c r="DZL28" s="21"/>
      <c r="DZM28" s="21"/>
      <c r="DZN28" s="21"/>
      <c r="DZO28" s="21"/>
      <c r="DZP28" s="21"/>
      <c r="DZQ28" s="21"/>
      <c r="DZR28" s="21"/>
      <c r="DZS28" s="21"/>
      <c r="DZT28" s="21"/>
      <c r="DZU28" s="21"/>
      <c r="DZV28" s="21"/>
      <c r="DZW28" s="21"/>
      <c r="DZX28" s="21"/>
      <c r="DZY28" s="21"/>
      <c r="DZZ28" s="21"/>
      <c r="EAA28" s="21"/>
      <c r="EAB28" s="21"/>
      <c r="EAC28" s="21"/>
      <c r="EAD28" s="21"/>
      <c r="EAE28" s="21"/>
      <c r="EAF28" s="21"/>
      <c r="EAG28" s="21"/>
      <c r="EAH28" s="21"/>
      <c r="EAI28" s="21"/>
      <c r="EAJ28" s="21"/>
      <c r="EAK28" s="21"/>
      <c r="EAL28" s="21"/>
      <c r="EAM28" s="21"/>
      <c r="EAN28" s="21"/>
      <c r="EAO28" s="21"/>
      <c r="EAP28" s="21"/>
      <c r="EAQ28" s="21"/>
      <c r="EAR28" s="21"/>
      <c r="EAS28" s="21"/>
      <c r="EAT28" s="21"/>
      <c r="EAU28" s="21"/>
      <c r="EAV28" s="21"/>
      <c r="EAW28" s="21"/>
      <c r="EAX28" s="21"/>
      <c r="EAY28" s="21"/>
      <c r="EAZ28" s="21"/>
      <c r="EBA28" s="21"/>
      <c r="EBB28" s="21"/>
      <c r="EBC28" s="21"/>
      <c r="EBD28" s="21"/>
      <c r="EBE28" s="21"/>
      <c r="EBF28" s="21"/>
      <c r="EBG28" s="21"/>
      <c r="EBH28" s="21"/>
      <c r="EBI28" s="21"/>
      <c r="EBJ28" s="21"/>
      <c r="EBK28" s="21"/>
      <c r="EBL28" s="21"/>
      <c r="EBM28" s="21"/>
      <c r="EBN28" s="21"/>
      <c r="EBO28" s="21"/>
      <c r="EBP28" s="21"/>
      <c r="EBQ28" s="21"/>
      <c r="EBR28" s="21"/>
      <c r="EBS28" s="21"/>
      <c r="EBT28" s="21"/>
      <c r="EBU28" s="21"/>
      <c r="EBV28" s="21"/>
      <c r="EBW28" s="21"/>
      <c r="EBX28" s="21"/>
      <c r="EBY28" s="21"/>
      <c r="EBZ28" s="21"/>
      <c r="ECA28" s="21"/>
      <c r="ECB28" s="21"/>
      <c r="ECC28" s="21"/>
      <c r="ECD28" s="21"/>
      <c r="ECE28" s="21"/>
      <c r="ECF28" s="21"/>
      <c r="ECG28" s="21"/>
      <c r="ECH28" s="21"/>
      <c r="ECI28" s="21"/>
      <c r="ECJ28" s="21"/>
      <c r="ECK28" s="21"/>
      <c r="ECL28" s="21"/>
      <c r="ECM28" s="21"/>
      <c r="ECN28" s="21"/>
      <c r="ECO28" s="21"/>
      <c r="ECP28" s="21"/>
      <c r="ECQ28" s="21"/>
      <c r="ECR28" s="21"/>
      <c r="ECS28" s="21"/>
      <c r="ECT28" s="21"/>
      <c r="ECU28" s="21"/>
      <c r="ECV28" s="21"/>
      <c r="ECW28" s="21"/>
      <c r="ECX28" s="21"/>
      <c r="ECY28" s="21"/>
      <c r="ECZ28" s="21"/>
      <c r="EDA28" s="21"/>
      <c r="EDB28" s="21"/>
      <c r="EDC28" s="21"/>
      <c r="EDD28" s="21"/>
      <c r="EDE28" s="21"/>
      <c r="EDF28" s="21"/>
      <c r="EDG28" s="21"/>
      <c r="EDH28" s="21"/>
      <c r="EDI28" s="21"/>
      <c r="EDJ28" s="21"/>
      <c r="EDK28" s="21"/>
      <c r="EDL28" s="21"/>
      <c r="EDM28" s="21"/>
      <c r="EDN28" s="21"/>
      <c r="EDO28" s="21"/>
      <c r="EDP28" s="21"/>
      <c r="EDQ28" s="21"/>
      <c r="EDR28" s="21"/>
      <c r="EDS28" s="21"/>
      <c r="EDT28" s="21"/>
      <c r="EDU28" s="21"/>
      <c r="EDV28" s="21"/>
      <c r="EDW28" s="21"/>
      <c r="EDX28" s="21"/>
      <c r="EDY28" s="21"/>
      <c r="EDZ28" s="21"/>
      <c r="EEA28" s="21"/>
      <c r="EEB28" s="21"/>
      <c r="EEC28" s="21"/>
      <c r="EED28" s="21"/>
      <c r="EEE28" s="21"/>
      <c r="EEF28" s="21"/>
      <c r="EEG28" s="21"/>
      <c r="EEH28" s="21"/>
      <c r="EEI28" s="21"/>
      <c r="EEJ28" s="21"/>
      <c r="EEK28" s="21"/>
      <c r="EEL28" s="21"/>
      <c r="EEM28" s="21"/>
      <c r="EEN28" s="21"/>
      <c r="EEO28" s="21"/>
      <c r="EEP28" s="21"/>
      <c r="EEQ28" s="21"/>
      <c r="EER28" s="21"/>
      <c r="EES28" s="21"/>
      <c r="EET28" s="21"/>
      <c r="EEU28" s="21"/>
      <c r="EEV28" s="21"/>
      <c r="EEW28" s="21"/>
      <c r="EEX28" s="21"/>
      <c r="EEY28" s="21"/>
      <c r="EEZ28" s="21"/>
      <c r="EFA28" s="21"/>
      <c r="EFB28" s="21"/>
      <c r="EFC28" s="21"/>
      <c r="EFD28" s="21"/>
      <c r="EFE28" s="21"/>
      <c r="EFF28" s="21"/>
      <c r="EFG28" s="21"/>
      <c r="EFH28" s="21"/>
      <c r="EFI28" s="21"/>
      <c r="EFJ28" s="21"/>
      <c r="EFK28" s="21"/>
      <c r="EFL28" s="21"/>
      <c r="EFM28" s="21"/>
      <c r="EFN28" s="21"/>
      <c r="EFO28" s="21"/>
      <c r="EFP28" s="21"/>
      <c r="EFQ28" s="21"/>
      <c r="EFR28" s="21"/>
      <c r="EFS28" s="21"/>
      <c r="EFT28" s="21"/>
      <c r="EFU28" s="21"/>
      <c r="EFV28" s="21"/>
      <c r="EFW28" s="21"/>
      <c r="EFX28" s="21"/>
      <c r="EFY28" s="21"/>
      <c r="EFZ28" s="21"/>
      <c r="EGA28" s="21"/>
      <c r="EGB28" s="21"/>
      <c r="EGC28" s="21"/>
      <c r="EGD28" s="21"/>
      <c r="EGE28" s="21"/>
      <c r="EGF28" s="21"/>
      <c r="EGG28" s="21"/>
      <c r="EGH28" s="21"/>
      <c r="EGI28" s="21"/>
      <c r="EGJ28" s="21"/>
      <c r="EGK28" s="21"/>
      <c r="EGL28" s="21"/>
      <c r="EGM28" s="21"/>
      <c r="EGN28" s="21"/>
      <c r="EGO28" s="21"/>
      <c r="EGP28" s="21"/>
      <c r="EGQ28" s="21"/>
      <c r="EGR28" s="21"/>
      <c r="EGS28" s="21"/>
      <c r="EGT28" s="21"/>
      <c r="EGU28" s="21"/>
      <c r="EGV28" s="21"/>
      <c r="EGW28" s="21"/>
      <c r="EGX28" s="21"/>
      <c r="EGY28" s="21"/>
      <c r="EGZ28" s="21"/>
      <c r="EHA28" s="21"/>
      <c r="EHB28" s="21"/>
      <c r="EHC28" s="21"/>
      <c r="EHD28" s="21"/>
      <c r="EHE28" s="21"/>
      <c r="EHF28" s="21"/>
      <c r="EHG28" s="21"/>
      <c r="EHH28" s="21"/>
      <c r="EHI28" s="21"/>
      <c r="EHJ28" s="21"/>
      <c r="EHK28" s="21"/>
      <c r="EHL28" s="21"/>
      <c r="EHM28" s="21"/>
      <c r="EHN28" s="21"/>
      <c r="EHO28" s="21"/>
      <c r="EHP28" s="21"/>
      <c r="EHQ28" s="21"/>
      <c r="EHR28" s="21"/>
      <c r="EHS28" s="21"/>
      <c r="EHT28" s="21"/>
      <c r="EHU28" s="21"/>
      <c r="EHV28" s="21"/>
      <c r="EHW28" s="21"/>
      <c r="EHX28" s="21"/>
      <c r="EHY28" s="21"/>
      <c r="EHZ28" s="21"/>
      <c r="EIA28" s="21"/>
      <c r="EIB28" s="21"/>
      <c r="EIC28" s="21"/>
      <c r="EID28" s="21"/>
      <c r="EIE28" s="21"/>
      <c r="EIF28" s="21"/>
      <c r="EIG28" s="21"/>
      <c r="EIH28" s="21"/>
      <c r="EII28" s="21"/>
      <c r="EIJ28" s="21"/>
      <c r="EIK28" s="21"/>
      <c r="EIL28" s="21"/>
      <c r="EIM28" s="21"/>
      <c r="EIN28" s="21"/>
      <c r="EIO28" s="21"/>
      <c r="EIP28" s="21"/>
      <c r="EIQ28" s="21"/>
      <c r="EIR28" s="21"/>
      <c r="EIS28" s="21"/>
      <c r="EIT28" s="21"/>
      <c r="EIU28" s="21"/>
      <c r="EIV28" s="21"/>
      <c r="EIW28" s="21"/>
      <c r="EIX28" s="21"/>
      <c r="EIY28" s="21"/>
      <c r="EIZ28" s="21"/>
      <c r="EJA28" s="21"/>
      <c r="EJB28" s="21"/>
      <c r="EJC28" s="21"/>
      <c r="EJD28" s="21"/>
      <c r="EJE28" s="21"/>
      <c r="EJF28" s="21"/>
      <c r="EJG28" s="21"/>
      <c r="EJH28" s="21"/>
      <c r="EJI28" s="21"/>
      <c r="EJJ28" s="21"/>
      <c r="EJK28" s="21"/>
      <c r="EJL28" s="21"/>
      <c r="EJM28" s="21"/>
      <c r="EJN28" s="21"/>
      <c r="EJO28" s="21"/>
      <c r="EJP28" s="21"/>
      <c r="EJQ28" s="21"/>
      <c r="EJR28" s="21"/>
      <c r="EJS28" s="21"/>
      <c r="EJT28" s="21"/>
      <c r="EJU28" s="21"/>
      <c r="EJV28" s="21"/>
      <c r="EJW28" s="21"/>
      <c r="EJX28" s="21"/>
      <c r="EJY28" s="21"/>
      <c r="EJZ28" s="21"/>
      <c r="EKA28" s="21"/>
      <c r="EKB28" s="21"/>
      <c r="EKC28" s="21"/>
      <c r="EKD28" s="21"/>
      <c r="EKE28" s="21"/>
      <c r="EKF28" s="21"/>
      <c r="EKG28" s="21"/>
      <c r="EKH28" s="21"/>
      <c r="EKI28" s="21"/>
      <c r="EKJ28" s="21"/>
      <c r="EKK28" s="21"/>
      <c r="EKL28" s="21"/>
      <c r="EKM28" s="21"/>
      <c r="EKN28" s="21"/>
      <c r="EKO28" s="21"/>
      <c r="EKP28" s="21"/>
      <c r="EKQ28" s="21"/>
      <c r="EKR28" s="21"/>
      <c r="EKS28" s="21"/>
      <c r="EKT28" s="21"/>
      <c r="EKU28" s="21"/>
      <c r="EKV28" s="21"/>
      <c r="EKW28" s="21"/>
      <c r="EKX28" s="21"/>
      <c r="EKY28" s="21"/>
      <c r="EKZ28" s="21"/>
      <c r="ELA28" s="21"/>
      <c r="ELB28" s="21"/>
      <c r="ELC28" s="21"/>
      <c r="ELD28" s="21"/>
      <c r="ELE28" s="21"/>
      <c r="ELF28" s="21"/>
      <c r="ELG28" s="21"/>
      <c r="ELH28" s="21"/>
      <c r="ELI28" s="21"/>
      <c r="ELJ28" s="21"/>
      <c r="ELK28" s="21"/>
      <c r="ELL28" s="21"/>
      <c r="ELM28" s="21"/>
      <c r="ELN28" s="21"/>
      <c r="ELO28" s="21"/>
      <c r="ELP28" s="21"/>
      <c r="ELQ28" s="21"/>
      <c r="ELR28" s="21"/>
      <c r="ELS28" s="21"/>
      <c r="ELT28" s="21"/>
      <c r="ELU28" s="21"/>
      <c r="ELV28" s="21"/>
      <c r="ELW28" s="21"/>
      <c r="ELX28" s="21"/>
      <c r="ELY28" s="21"/>
      <c r="ELZ28" s="21"/>
      <c r="EMA28" s="21"/>
      <c r="EMB28" s="21"/>
      <c r="EMC28" s="21"/>
      <c r="EMD28" s="21"/>
      <c r="EME28" s="21"/>
      <c r="EMF28" s="21"/>
      <c r="EMG28" s="21"/>
      <c r="EMH28" s="21"/>
      <c r="EMI28" s="21"/>
      <c r="EMJ28" s="21"/>
      <c r="EMK28" s="21"/>
      <c r="EML28" s="21"/>
      <c r="EMM28" s="21"/>
      <c r="EMN28" s="21"/>
      <c r="EMO28" s="21"/>
      <c r="EMP28" s="21"/>
      <c r="EMQ28" s="21"/>
      <c r="EMR28" s="21"/>
      <c r="EMS28" s="21"/>
      <c r="EMT28" s="21"/>
      <c r="EMU28" s="21"/>
      <c r="EMV28" s="21"/>
      <c r="EMW28" s="21"/>
      <c r="EMX28" s="21"/>
      <c r="EMY28" s="21"/>
      <c r="EMZ28" s="21"/>
      <c r="ENA28" s="21"/>
      <c r="ENB28" s="21"/>
      <c r="ENC28" s="21"/>
      <c r="END28" s="21"/>
      <c r="ENE28" s="21"/>
      <c r="ENF28" s="21"/>
      <c r="ENG28" s="21"/>
      <c r="ENH28" s="21"/>
      <c r="ENI28" s="21"/>
      <c r="ENJ28" s="21"/>
      <c r="ENK28" s="21"/>
      <c r="ENL28" s="21"/>
      <c r="ENM28" s="21"/>
      <c r="ENN28" s="21"/>
      <c r="ENO28" s="21"/>
      <c r="ENP28" s="21"/>
      <c r="ENQ28" s="21"/>
      <c r="ENR28" s="21"/>
      <c r="ENS28" s="21"/>
      <c r="ENT28" s="21"/>
      <c r="ENU28" s="21"/>
      <c r="ENV28" s="21"/>
      <c r="ENW28" s="21"/>
      <c r="ENX28" s="21"/>
      <c r="ENY28" s="21"/>
      <c r="ENZ28" s="21"/>
      <c r="EOA28" s="21"/>
      <c r="EOB28" s="21"/>
      <c r="EOC28" s="21"/>
      <c r="EOD28" s="21"/>
      <c r="EOE28" s="21"/>
      <c r="EOF28" s="21"/>
      <c r="EOG28" s="21"/>
      <c r="EOH28" s="21"/>
      <c r="EOI28" s="21"/>
      <c r="EOJ28" s="21"/>
      <c r="EOK28" s="21"/>
      <c r="EOL28" s="21"/>
      <c r="EOM28" s="21"/>
      <c r="EON28" s="21"/>
      <c r="EOO28" s="21"/>
      <c r="EOP28" s="21"/>
      <c r="EOQ28" s="21"/>
      <c r="EOR28" s="21"/>
      <c r="EOS28" s="21"/>
      <c r="EOT28" s="21"/>
      <c r="EOU28" s="21"/>
      <c r="EOV28" s="21"/>
      <c r="EOW28" s="21"/>
      <c r="EOX28" s="21"/>
      <c r="EOY28" s="21"/>
      <c r="EOZ28" s="21"/>
      <c r="EPA28" s="21"/>
      <c r="EPB28" s="21"/>
      <c r="EPC28" s="21"/>
      <c r="EPD28" s="21"/>
      <c r="EPE28" s="21"/>
      <c r="EPF28" s="21"/>
      <c r="EPG28" s="21"/>
      <c r="EPH28" s="21"/>
      <c r="EPI28" s="21"/>
      <c r="EPJ28" s="21"/>
      <c r="EPK28" s="21"/>
      <c r="EPL28" s="21"/>
      <c r="EPM28" s="21"/>
      <c r="EPN28" s="21"/>
      <c r="EPO28" s="21"/>
      <c r="EPP28" s="21"/>
      <c r="EPQ28" s="21"/>
      <c r="EPR28" s="21"/>
      <c r="EPS28" s="21"/>
      <c r="EPT28" s="21"/>
      <c r="EPU28" s="21"/>
      <c r="EPV28" s="21"/>
      <c r="EPW28" s="21"/>
      <c r="EPX28" s="21"/>
      <c r="EPY28" s="21"/>
      <c r="EPZ28" s="21"/>
      <c r="EQA28" s="21"/>
      <c r="EQB28" s="21"/>
      <c r="EQC28" s="21"/>
      <c r="EQD28" s="21"/>
      <c r="EQE28" s="21"/>
      <c r="EQF28" s="21"/>
      <c r="EQG28" s="21"/>
      <c r="EQH28" s="21"/>
      <c r="EQI28" s="21"/>
      <c r="EQJ28" s="21"/>
      <c r="EQK28" s="21"/>
      <c r="EQL28" s="21"/>
      <c r="EQM28" s="21"/>
      <c r="EQN28" s="21"/>
      <c r="EQO28" s="21"/>
      <c r="EQP28" s="21"/>
      <c r="EQQ28" s="21"/>
      <c r="EQR28" s="21"/>
      <c r="EQS28" s="21"/>
      <c r="EQT28" s="21"/>
      <c r="EQU28" s="21"/>
      <c r="EQV28" s="21"/>
      <c r="EQW28" s="21"/>
      <c r="EQX28" s="21"/>
      <c r="EQY28" s="21"/>
      <c r="EQZ28" s="21"/>
      <c r="ERA28" s="21"/>
      <c r="ERB28" s="21"/>
      <c r="ERC28" s="21"/>
      <c r="ERD28" s="21"/>
      <c r="ERE28" s="21"/>
      <c r="ERF28" s="21"/>
      <c r="ERG28" s="21"/>
      <c r="ERH28" s="21"/>
      <c r="ERI28" s="21"/>
      <c r="ERJ28" s="21"/>
      <c r="ERK28" s="21"/>
      <c r="ERL28" s="21"/>
      <c r="ERM28" s="21"/>
      <c r="ERN28" s="21"/>
      <c r="ERO28" s="21"/>
      <c r="ERP28" s="21"/>
      <c r="ERQ28" s="21"/>
      <c r="ERR28" s="21"/>
      <c r="ERS28" s="21"/>
      <c r="ERT28" s="21"/>
      <c r="ERU28" s="21"/>
      <c r="ERV28" s="21"/>
      <c r="ERW28" s="21"/>
      <c r="ERX28" s="21"/>
      <c r="ERY28" s="21"/>
      <c r="ERZ28" s="21"/>
      <c r="ESA28" s="21"/>
      <c r="ESB28" s="21"/>
      <c r="ESC28" s="21"/>
      <c r="ESD28" s="21"/>
      <c r="ESE28" s="21"/>
      <c r="ESF28" s="21"/>
      <c r="ESG28" s="21"/>
      <c r="ESH28" s="21"/>
      <c r="ESI28" s="21"/>
      <c r="ESJ28" s="21"/>
      <c r="ESK28" s="21"/>
      <c r="ESL28" s="21"/>
      <c r="ESM28" s="21"/>
      <c r="ESN28" s="21"/>
      <c r="ESO28" s="21"/>
      <c r="ESP28" s="21"/>
      <c r="ESQ28" s="21"/>
      <c r="ESR28" s="21"/>
      <c r="ESS28" s="21"/>
      <c r="EST28" s="21"/>
      <c r="ESU28" s="21"/>
      <c r="ESV28" s="21"/>
      <c r="ESW28" s="21"/>
      <c r="ESX28" s="21"/>
      <c r="ESY28" s="21"/>
      <c r="ESZ28" s="21"/>
      <c r="ETA28" s="21"/>
      <c r="ETB28" s="21"/>
      <c r="ETC28" s="21"/>
      <c r="ETD28" s="21"/>
      <c r="ETE28" s="21"/>
      <c r="ETF28" s="21"/>
      <c r="ETG28" s="21"/>
      <c r="ETH28" s="21"/>
      <c r="ETI28" s="21"/>
      <c r="ETJ28" s="21"/>
      <c r="ETK28" s="21"/>
      <c r="ETL28" s="21"/>
      <c r="ETM28" s="21"/>
      <c r="ETN28" s="21"/>
      <c r="ETO28" s="21"/>
      <c r="ETP28" s="21"/>
      <c r="ETQ28" s="21"/>
      <c r="ETR28" s="21"/>
      <c r="ETS28" s="21"/>
      <c r="ETT28" s="21"/>
      <c r="ETU28" s="21"/>
      <c r="ETV28" s="21"/>
      <c r="ETW28" s="21"/>
      <c r="ETX28" s="21"/>
      <c r="ETY28" s="21"/>
      <c r="ETZ28" s="21"/>
      <c r="EUA28" s="21"/>
      <c r="EUB28" s="21"/>
      <c r="EUC28" s="21"/>
      <c r="EUD28" s="21"/>
      <c r="EUE28" s="21"/>
      <c r="EUF28" s="21"/>
      <c r="EUG28" s="21"/>
      <c r="EUH28" s="21"/>
      <c r="EUI28" s="21"/>
      <c r="EUJ28" s="21"/>
      <c r="EUK28" s="21"/>
      <c r="EUL28" s="21"/>
      <c r="EUM28" s="21"/>
      <c r="EUN28" s="21"/>
      <c r="EUO28" s="21"/>
      <c r="EUP28" s="21"/>
      <c r="EUQ28" s="21"/>
      <c r="EUR28" s="21"/>
      <c r="EUS28" s="21"/>
      <c r="EUT28" s="21"/>
      <c r="EUU28" s="21"/>
      <c r="EUV28" s="21"/>
      <c r="EUW28" s="21"/>
      <c r="EUX28" s="21"/>
      <c r="EUY28" s="21"/>
      <c r="EUZ28" s="21"/>
      <c r="EVA28" s="21"/>
      <c r="EVB28" s="21"/>
      <c r="EVC28" s="21"/>
      <c r="EVD28" s="21"/>
      <c r="EVE28" s="21"/>
      <c r="EVF28" s="21"/>
      <c r="EVG28" s="21"/>
      <c r="EVH28" s="21"/>
      <c r="EVI28" s="21"/>
      <c r="EVJ28" s="21"/>
      <c r="EVK28" s="21"/>
      <c r="EVL28" s="21"/>
      <c r="EVM28" s="21"/>
      <c r="EVN28" s="21"/>
      <c r="EVO28" s="21"/>
      <c r="EVP28" s="21"/>
      <c r="EVQ28" s="21"/>
      <c r="EVR28" s="21"/>
      <c r="EVS28" s="21"/>
      <c r="EVT28" s="21"/>
      <c r="EVU28" s="21"/>
      <c r="EVV28" s="21"/>
      <c r="EVW28" s="21"/>
      <c r="EVX28" s="21"/>
      <c r="EVY28" s="21"/>
      <c r="EVZ28" s="21"/>
      <c r="EWA28" s="21"/>
      <c r="EWB28" s="21"/>
      <c r="EWC28" s="21"/>
      <c r="EWD28" s="21"/>
      <c r="EWE28" s="21"/>
      <c r="EWF28" s="21"/>
      <c r="EWG28" s="21"/>
      <c r="EWH28" s="21"/>
      <c r="EWI28" s="21"/>
      <c r="EWJ28" s="21"/>
      <c r="EWK28" s="21"/>
      <c r="EWL28" s="21"/>
      <c r="EWM28" s="21"/>
      <c r="EWN28" s="21"/>
      <c r="EWO28" s="21"/>
      <c r="EWP28" s="21"/>
      <c r="EWQ28" s="21"/>
      <c r="EWR28" s="21"/>
      <c r="EWS28" s="21"/>
      <c r="EWT28" s="21"/>
      <c r="EWU28" s="21"/>
      <c r="EWV28" s="21"/>
      <c r="EWW28" s="21"/>
      <c r="EWX28" s="21"/>
      <c r="EWY28" s="21"/>
      <c r="EWZ28" s="21"/>
      <c r="EXA28" s="21"/>
      <c r="EXB28" s="21"/>
      <c r="EXC28" s="21"/>
      <c r="EXD28" s="21"/>
      <c r="EXE28" s="21"/>
      <c r="EXF28" s="21"/>
      <c r="EXG28" s="21"/>
      <c r="EXH28" s="21"/>
      <c r="EXI28" s="21"/>
      <c r="EXJ28" s="21"/>
      <c r="EXK28" s="21"/>
      <c r="EXL28" s="21"/>
      <c r="EXM28" s="21"/>
      <c r="EXN28" s="21"/>
      <c r="EXO28" s="21"/>
      <c r="EXP28" s="21"/>
      <c r="EXQ28" s="21"/>
      <c r="EXR28" s="21"/>
      <c r="EXS28" s="21"/>
      <c r="EXT28" s="21"/>
      <c r="EXU28" s="21"/>
      <c r="EXV28" s="21"/>
      <c r="EXW28" s="21"/>
      <c r="EXX28" s="21"/>
      <c r="EXY28" s="21"/>
      <c r="EXZ28" s="21"/>
      <c r="EYA28" s="21"/>
      <c r="EYB28" s="21"/>
      <c r="EYC28" s="21"/>
      <c r="EYD28" s="21"/>
      <c r="EYE28" s="21"/>
      <c r="EYF28" s="21"/>
      <c r="EYG28" s="21"/>
      <c r="EYH28" s="21"/>
      <c r="EYI28" s="21"/>
      <c r="EYJ28" s="21"/>
      <c r="EYK28" s="21"/>
      <c r="EYL28" s="21"/>
      <c r="EYM28" s="21"/>
      <c r="EYN28" s="21"/>
      <c r="EYO28" s="21"/>
      <c r="EYP28" s="21"/>
      <c r="EYQ28" s="21"/>
      <c r="EYR28" s="21"/>
      <c r="EYS28" s="21"/>
      <c r="EYT28" s="21"/>
      <c r="EYU28" s="21"/>
      <c r="EYV28" s="21"/>
      <c r="EYW28" s="21"/>
      <c r="EYX28" s="21"/>
      <c r="EYY28" s="21"/>
      <c r="EYZ28" s="21"/>
      <c r="EZA28" s="21"/>
      <c r="EZB28" s="21"/>
      <c r="EZC28" s="21"/>
      <c r="EZD28" s="21"/>
      <c r="EZE28" s="21"/>
      <c r="EZF28" s="21"/>
      <c r="EZG28" s="21"/>
      <c r="EZH28" s="21"/>
      <c r="EZI28" s="21"/>
      <c r="EZJ28" s="21"/>
      <c r="EZK28" s="21"/>
      <c r="EZL28" s="21"/>
      <c r="EZM28" s="21"/>
      <c r="EZN28" s="21"/>
      <c r="EZO28" s="21"/>
      <c r="EZP28" s="21"/>
      <c r="EZQ28" s="21"/>
      <c r="EZR28" s="21"/>
      <c r="EZS28" s="21"/>
      <c r="EZT28" s="21"/>
      <c r="EZU28" s="21"/>
      <c r="EZV28" s="21"/>
      <c r="EZW28" s="21"/>
      <c r="EZX28" s="21"/>
      <c r="EZY28" s="21"/>
      <c r="EZZ28" s="21"/>
      <c r="FAA28" s="21"/>
      <c r="FAB28" s="21"/>
      <c r="FAC28" s="21"/>
      <c r="FAD28" s="21"/>
      <c r="FAE28" s="21"/>
      <c r="FAF28" s="21"/>
      <c r="FAG28" s="21"/>
      <c r="FAH28" s="21"/>
      <c r="FAI28" s="21"/>
      <c r="FAJ28" s="21"/>
      <c r="FAK28" s="21"/>
      <c r="FAL28" s="21"/>
      <c r="FAM28" s="21"/>
      <c r="FAN28" s="21"/>
      <c r="FAO28" s="21"/>
      <c r="FAP28" s="21"/>
      <c r="FAQ28" s="21"/>
      <c r="FAR28" s="21"/>
      <c r="FAS28" s="21"/>
      <c r="FAT28" s="21"/>
      <c r="FAU28" s="21"/>
      <c r="FAV28" s="21"/>
      <c r="FAW28" s="21"/>
      <c r="FAX28" s="21"/>
      <c r="FAY28" s="21"/>
      <c r="FAZ28" s="21"/>
      <c r="FBA28" s="21"/>
      <c r="FBB28" s="21"/>
      <c r="FBC28" s="21"/>
      <c r="FBD28" s="21"/>
      <c r="FBE28" s="21"/>
      <c r="FBF28" s="21"/>
      <c r="FBG28" s="21"/>
      <c r="FBH28" s="21"/>
      <c r="FBI28" s="21"/>
      <c r="FBJ28" s="21"/>
      <c r="FBK28" s="21"/>
      <c r="FBL28" s="21"/>
      <c r="FBM28" s="21"/>
      <c r="FBN28" s="21"/>
      <c r="FBO28" s="21"/>
      <c r="FBP28" s="21"/>
      <c r="FBQ28" s="21"/>
      <c r="FBR28" s="21"/>
      <c r="FBS28" s="21"/>
      <c r="FBT28" s="21"/>
      <c r="FBU28" s="21"/>
      <c r="FBV28" s="21"/>
      <c r="FBW28" s="21"/>
      <c r="FBX28" s="21"/>
      <c r="FBY28" s="21"/>
      <c r="FBZ28" s="21"/>
      <c r="FCA28" s="21"/>
      <c r="FCB28" s="21"/>
      <c r="FCC28" s="21"/>
      <c r="FCD28" s="21"/>
      <c r="FCE28" s="21"/>
      <c r="FCF28" s="21"/>
      <c r="FCG28" s="21"/>
      <c r="FCH28" s="21"/>
      <c r="FCI28" s="21"/>
      <c r="FCJ28" s="21"/>
      <c r="FCK28" s="21"/>
      <c r="FCL28" s="21"/>
      <c r="FCM28" s="21"/>
      <c r="FCN28" s="21"/>
      <c r="FCO28" s="21"/>
      <c r="FCP28" s="21"/>
      <c r="FCQ28" s="21"/>
      <c r="FCR28" s="21"/>
      <c r="FCS28" s="21"/>
      <c r="FCT28" s="21"/>
      <c r="FCU28" s="21"/>
      <c r="FCV28" s="21"/>
      <c r="FCW28" s="21"/>
      <c r="FCX28" s="21"/>
      <c r="FCY28" s="21"/>
      <c r="FCZ28" s="21"/>
      <c r="FDA28" s="21"/>
      <c r="FDB28" s="21"/>
      <c r="FDC28" s="21"/>
      <c r="FDD28" s="21"/>
      <c r="FDE28" s="21"/>
      <c r="FDF28" s="21"/>
      <c r="FDG28" s="21"/>
      <c r="FDH28" s="21"/>
      <c r="FDI28" s="21"/>
      <c r="FDJ28" s="21"/>
      <c r="FDK28" s="21"/>
      <c r="FDL28" s="21"/>
      <c r="FDM28" s="21"/>
      <c r="FDN28" s="21"/>
      <c r="FDO28" s="21"/>
      <c r="FDP28" s="21"/>
      <c r="FDQ28" s="21"/>
      <c r="FDR28" s="21"/>
      <c r="FDS28" s="21"/>
      <c r="FDT28" s="21"/>
      <c r="FDU28" s="21"/>
      <c r="FDV28" s="21"/>
      <c r="FDW28" s="21"/>
      <c r="FDX28" s="21"/>
      <c r="FDY28" s="21"/>
      <c r="FDZ28" s="21"/>
      <c r="FEA28" s="21"/>
      <c r="FEB28" s="21"/>
      <c r="FEC28" s="21"/>
      <c r="FED28" s="21"/>
      <c r="FEE28" s="21"/>
      <c r="FEF28" s="21"/>
      <c r="FEG28" s="21"/>
      <c r="FEH28" s="21"/>
      <c r="FEI28" s="21"/>
      <c r="FEJ28" s="21"/>
      <c r="FEK28" s="21"/>
      <c r="FEL28" s="21"/>
      <c r="FEM28" s="21"/>
      <c r="FEN28" s="21"/>
      <c r="FEO28" s="21"/>
      <c r="FEP28" s="21"/>
      <c r="FEQ28" s="21"/>
      <c r="FER28" s="21"/>
      <c r="FES28" s="21"/>
      <c r="FET28" s="21"/>
      <c r="FEU28" s="21"/>
      <c r="FEV28" s="21"/>
      <c r="FEW28" s="21"/>
      <c r="FEX28" s="21"/>
      <c r="FEY28" s="21"/>
      <c r="FEZ28" s="21"/>
      <c r="FFA28" s="21"/>
      <c r="FFB28" s="21"/>
      <c r="FFC28" s="21"/>
      <c r="FFD28" s="21"/>
      <c r="FFE28" s="21"/>
      <c r="FFF28" s="21"/>
      <c r="FFG28" s="21"/>
      <c r="FFH28" s="21"/>
      <c r="FFI28" s="21"/>
      <c r="FFJ28" s="21"/>
      <c r="FFK28" s="21"/>
      <c r="FFL28" s="21"/>
      <c r="FFM28" s="21"/>
      <c r="FFN28" s="21"/>
      <c r="FFO28" s="21"/>
      <c r="FFP28" s="21"/>
      <c r="FFQ28" s="21"/>
      <c r="FFR28" s="21"/>
      <c r="FFS28" s="21"/>
      <c r="FFT28" s="21"/>
      <c r="FFU28" s="21"/>
      <c r="FFV28" s="21"/>
      <c r="FFW28" s="21"/>
      <c r="FFX28" s="21"/>
      <c r="FFY28" s="21"/>
      <c r="FFZ28" s="21"/>
      <c r="FGA28" s="21"/>
      <c r="FGB28" s="21"/>
      <c r="FGC28" s="21"/>
      <c r="FGD28" s="21"/>
      <c r="FGE28" s="21"/>
      <c r="FGF28" s="21"/>
      <c r="FGG28" s="21"/>
      <c r="FGH28" s="21"/>
      <c r="FGI28" s="21"/>
      <c r="FGJ28" s="21"/>
      <c r="FGK28" s="21"/>
      <c r="FGL28" s="21"/>
      <c r="FGM28" s="21"/>
      <c r="FGN28" s="21"/>
      <c r="FGO28" s="21"/>
      <c r="FGP28" s="21"/>
      <c r="FGQ28" s="21"/>
      <c r="FGR28" s="21"/>
      <c r="FGS28" s="21"/>
      <c r="FGT28" s="21"/>
      <c r="FGU28" s="21"/>
      <c r="FGV28" s="21"/>
      <c r="FGW28" s="21"/>
      <c r="FGX28" s="21"/>
      <c r="FGY28" s="21"/>
      <c r="FGZ28" s="21"/>
      <c r="FHA28" s="21"/>
      <c r="FHB28" s="21"/>
      <c r="FHC28" s="21"/>
      <c r="FHD28" s="21"/>
      <c r="FHE28" s="21"/>
      <c r="FHF28" s="21"/>
      <c r="FHG28" s="21"/>
      <c r="FHH28" s="21"/>
      <c r="FHI28" s="21"/>
      <c r="FHJ28" s="21"/>
      <c r="FHK28" s="21"/>
      <c r="FHL28" s="21"/>
      <c r="FHM28" s="21"/>
      <c r="FHN28" s="21"/>
      <c r="FHO28" s="21"/>
      <c r="FHP28" s="21"/>
      <c r="FHQ28" s="21"/>
      <c r="FHR28" s="21"/>
      <c r="FHS28" s="21"/>
      <c r="FHT28" s="21"/>
      <c r="FHU28" s="21"/>
      <c r="FHV28" s="21"/>
      <c r="FHW28" s="21"/>
      <c r="FHX28" s="21"/>
      <c r="FHY28" s="21"/>
      <c r="FHZ28" s="21"/>
      <c r="FIA28" s="21"/>
      <c r="FIB28" s="21"/>
      <c r="FIC28" s="21"/>
      <c r="FID28" s="21"/>
      <c r="FIE28" s="21"/>
      <c r="FIF28" s="21"/>
      <c r="FIG28" s="21"/>
      <c r="FIH28" s="21"/>
      <c r="FII28" s="21"/>
      <c r="FIJ28" s="21"/>
      <c r="FIK28" s="21"/>
      <c r="FIL28" s="21"/>
      <c r="FIM28" s="21"/>
      <c r="FIN28" s="21"/>
      <c r="FIO28" s="21"/>
      <c r="FIP28" s="21"/>
      <c r="FIQ28" s="21"/>
      <c r="FIR28" s="21"/>
      <c r="FIS28" s="21"/>
      <c r="FIT28" s="21"/>
      <c r="FIU28" s="21"/>
      <c r="FIV28" s="21"/>
      <c r="FIW28" s="21"/>
      <c r="FIX28" s="21"/>
      <c r="FIY28" s="21"/>
      <c r="FIZ28" s="21"/>
      <c r="FJA28" s="21"/>
      <c r="FJB28" s="21"/>
      <c r="FJC28" s="21"/>
      <c r="FJD28" s="21"/>
      <c r="FJE28" s="21"/>
      <c r="FJF28" s="21"/>
      <c r="FJG28" s="21"/>
      <c r="FJH28" s="21"/>
      <c r="FJI28" s="21"/>
      <c r="FJJ28" s="21"/>
      <c r="FJK28" s="21"/>
      <c r="FJL28" s="21"/>
      <c r="FJM28" s="21"/>
      <c r="FJN28" s="21"/>
      <c r="FJO28" s="21"/>
      <c r="FJP28" s="21"/>
      <c r="FJQ28" s="21"/>
      <c r="FJR28" s="21"/>
      <c r="FJS28" s="21"/>
      <c r="FJT28" s="21"/>
      <c r="FJU28" s="21"/>
      <c r="FJV28" s="21"/>
      <c r="FJW28" s="21"/>
      <c r="FJX28" s="21"/>
      <c r="FJY28" s="21"/>
      <c r="FJZ28" s="21"/>
      <c r="FKA28" s="21"/>
      <c r="FKB28" s="21"/>
      <c r="FKC28" s="21"/>
      <c r="FKD28" s="21"/>
      <c r="FKE28" s="21"/>
      <c r="FKF28" s="21"/>
      <c r="FKG28" s="21"/>
      <c r="FKH28" s="21"/>
      <c r="FKI28" s="21"/>
      <c r="FKJ28" s="21"/>
      <c r="FKK28" s="21"/>
      <c r="FKL28" s="21"/>
      <c r="FKM28" s="21"/>
      <c r="FKN28" s="21"/>
      <c r="FKO28" s="21"/>
      <c r="FKP28" s="21"/>
      <c r="FKQ28" s="21"/>
      <c r="FKR28" s="21"/>
      <c r="FKS28" s="21"/>
      <c r="FKT28" s="21"/>
      <c r="FKU28" s="21"/>
      <c r="FKV28" s="21"/>
      <c r="FKW28" s="21"/>
      <c r="FKX28" s="21"/>
      <c r="FKY28" s="21"/>
      <c r="FKZ28" s="21"/>
      <c r="FLA28" s="21"/>
      <c r="FLB28" s="21"/>
      <c r="FLC28" s="21"/>
      <c r="FLD28" s="21"/>
      <c r="FLE28" s="21"/>
      <c r="FLF28" s="21"/>
      <c r="FLG28" s="21"/>
      <c r="FLH28" s="21"/>
      <c r="FLI28" s="21"/>
      <c r="FLJ28" s="21"/>
      <c r="FLK28" s="21"/>
      <c r="FLL28" s="21"/>
      <c r="FLM28" s="21"/>
      <c r="FLN28" s="21"/>
      <c r="FLO28" s="21"/>
      <c r="FLP28" s="21"/>
      <c r="FLQ28" s="21"/>
      <c r="FLR28" s="21"/>
      <c r="FLS28" s="21"/>
      <c r="FLT28" s="21"/>
      <c r="FLU28" s="21"/>
      <c r="FLV28" s="21"/>
      <c r="FLW28" s="21"/>
      <c r="FLX28" s="21"/>
      <c r="FLY28" s="21"/>
      <c r="FLZ28" s="21"/>
      <c r="FMA28" s="21"/>
      <c r="FMB28" s="21"/>
      <c r="FMC28" s="21"/>
      <c r="FMD28" s="21"/>
      <c r="FME28" s="21"/>
      <c r="FMF28" s="21"/>
      <c r="FMG28" s="21"/>
      <c r="FMH28" s="21"/>
      <c r="FMI28" s="21"/>
      <c r="FMJ28" s="21"/>
      <c r="FMK28" s="21"/>
      <c r="FML28" s="21"/>
      <c r="FMM28" s="21"/>
      <c r="FMN28" s="21"/>
      <c r="FMO28" s="21"/>
      <c r="FMP28" s="21"/>
      <c r="FMQ28" s="21"/>
      <c r="FMR28" s="21"/>
      <c r="FMS28" s="21"/>
      <c r="FMT28" s="21"/>
      <c r="FMU28" s="21"/>
      <c r="FMV28" s="21"/>
      <c r="FMW28" s="21"/>
      <c r="FMX28" s="21"/>
      <c r="FMY28" s="21"/>
      <c r="FMZ28" s="21"/>
      <c r="FNA28" s="21"/>
      <c r="FNB28" s="21"/>
      <c r="FNC28" s="21"/>
      <c r="FND28" s="21"/>
      <c r="FNE28" s="21"/>
      <c r="FNF28" s="21"/>
      <c r="FNG28" s="21"/>
      <c r="FNH28" s="21"/>
      <c r="FNI28" s="21"/>
      <c r="FNJ28" s="21"/>
      <c r="FNK28" s="21"/>
      <c r="FNL28" s="21"/>
      <c r="FNM28" s="21"/>
      <c r="FNN28" s="21"/>
      <c r="FNO28" s="21"/>
      <c r="FNP28" s="21"/>
      <c r="FNQ28" s="21"/>
      <c r="FNR28" s="21"/>
      <c r="FNS28" s="21"/>
      <c r="FNT28" s="21"/>
      <c r="FNU28" s="21"/>
      <c r="FNV28" s="21"/>
      <c r="FNW28" s="21"/>
      <c r="FNX28" s="21"/>
      <c r="FNY28" s="21"/>
      <c r="FNZ28" s="21"/>
      <c r="FOA28" s="21"/>
      <c r="FOB28" s="21"/>
      <c r="FOC28" s="21"/>
      <c r="FOD28" s="21"/>
      <c r="FOE28" s="21"/>
      <c r="FOF28" s="21"/>
      <c r="FOG28" s="21"/>
      <c r="FOH28" s="21"/>
      <c r="FOI28" s="21"/>
      <c r="FOJ28" s="21"/>
      <c r="FOK28" s="21"/>
      <c r="FOL28" s="21"/>
      <c r="FOM28" s="21"/>
      <c r="FON28" s="21"/>
      <c r="FOO28" s="21"/>
      <c r="FOP28" s="21"/>
      <c r="FOQ28" s="21"/>
      <c r="FOR28" s="21"/>
      <c r="FOS28" s="21"/>
      <c r="FOT28" s="21"/>
      <c r="FOU28" s="21"/>
      <c r="FOV28" s="21"/>
      <c r="FOW28" s="21"/>
      <c r="FOX28" s="21"/>
      <c r="FOY28" s="21"/>
      <c r="FOZ28" s="21"/>
      <c r="FPA28" s="21"/>
      <c r="FPB28" s="21"/>
      <c r="FPC28" s="21"/>
      <c r="FPD28" s="21"/>
      <c r="FPE28" s="21"/>
      <c r="FPF28" s="21"/>
      <c r="FPG28" s="21"/>
      <c r="FPH28" s="21"/>
      <c r="FPI28" s="21"/>
      <c r="FPJ28" s="21"/>
      <c r="FPK28" s="21"/>
      <c r="FPL28" s="21"/>
      <c r="FPM28" s="21"/>
      <c r="FPN28" s="21"/>
      <c r="FPO28" s="21"/>
      <c r="FPP28" s="21"/>
      <c r="FPQ28" s="21"/>
      <c r="FPR28" s="21"/>
      <c r="FPS28" s="21"/>
      <c r="FPT28" s="21"/>
      <c r="FPU28" s="21"/>
      <c r="FPV28" s="21"/>
      <c r="FPW28" s="21"/>
      <c r="FPX28" s="21"/>
      <c r="FPY28" s="21"/>
      <c r="FPZ28" s="21"/>
      <c r="FQA28" s="21"/>
      <c r="FQB28" s="21"/>
      <c r="FQC28" s="21"/>
      <c r="FQD28" s="21"/>
      <c r="FQE28" s="21"/>
      <c r="FQF28" s="21"/>
      <c r="FQG28" s="21"/>
      <c r="FQH28" s="21"/>
      <c r="FQI28" s="21"/>
      <c r="FQJ28" s="21"/>
      <c r="FQK28" s="21"/>
      <c r="FQL28" s="21"/>
      <c r="FQM28" s="21"/>
      <c r="FQN28" s="21"/>
      <c r="FQO28" s="21"/>
      <c r="FQP28" s="21"/>
      <c r="FQQ28" s="21"/>
      <c r="FQR28" s="21"/>
      <c r="FQS28" s="21"/>
      <c r="FQT28" s="21"/>
      <c r="FQU28" s="21"/>
      <c r="FQV28" s="21"/>
      <c r="FQW28" s="21"/>
      <c r="FQX28" s="21"/>
      <c r="FQY28" s="21"/>
      <c r="FQZ28" s="21"/>
      <c r="FRA28" s="21"/>
      <c r="FRB28" s="21"/>
      <c r="FRC28" s="21"/>
      <c r="FRD28" s="21"/>
      <c r="FRE28" s="21"/>
      <c r="FRF28" s="21"/>
      <c r="FRG28" s="21"/>
      <c r="FRH28" s="21"/>
      <c r="FRI28" s="21"/>
      <c r="FRJ28" s="21"/>
      <c r="FRK28" s="21"/>
      <c r="FRL28" s="21"/>
      <c r="FRM28" s="21"/>
      <c r="FRN28" s="21"/>
      <c r="FRO28" s="21"/>
      <c r="FRP28" s="21"/>
      <c r="FRQ28" s="21"/>
      <c r="FRR28" s="21"/>
      <c r="FRS28" s="21"/>
      <c r="FRT28" s="21"/>
    </row>
    <row r="29" spans="1:4544" s="189" customFormat="1" ht="15" customHeight="1">
      <c r="A29" s="190"/>
      <c r="B29" s="190"/>
      <c r="C29" s="190"/>
      <c r="D29" s="190"/>
      <c r="E29" s="190"/>
      <c r="F29" s="190"/>
      <c r="G29" s="190"/>
      <c r="H29" s="191"/>
      <c r="I29" s="191"/>
      <c r="J29" s="226" t="s">
        <v>437</v>
      </c>
      <c r="K29" s="227" t="s">
        <v>522</v>
      </c>
      <c r="L29" s="242" t="s">
        <v>1</v>
      </c>
      <c r="M29" s="239">
        <f t="shared" si="6"/>
        <v>1036.4184599999999</v>
      </c>
      <c r="N29" s="239">
        <f t="shared" si="7"/>
        <v>699.38715000000002</v>
      </c>
      <c r="O29" s="241">
        <f t="shared" si="8"/>
        <v>1735.8056099999999</v>
      </c>
      <c r="P29" s="21"/>
      <c r="Q29" s="65">
        <f>140/25</f>
        <v>5.6</v>
      </c>
      <c r="R29" s="65">
        <v>0.6</v>
      </c>
      <c r="S29" s="21">
        <f t="shared" si="9"/>
        <v>3.36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  <c r="AML29" s="21"/>
      <c r="AMM29" s="21"/>
      <c r="AMN29" s="21"/>
      <c r="AMO29" s="21"/>
      <c r="AMP29" s="21"/>
      <c r="AMQ29" s="21"/>
      <c r="AMR29" s="21"/>
      <c r="AMS29" s="21"/>
      <c r="AMT29" s="21"/>
      <c r="AMU29" s="21"/>
      <c r="AMV29" s="21"/>
      <c r="AMW29" s="21"/>
      <c r="AMX29" s="21"/>
      <c r="AMY29" s="21"/>
      <c r="AMZ29" s="21"/>
      <c r="ANA29" s="21"/>
      <c r="ANB29" s="21"/>
      <c r="ANC29" s="21"/>
      <c r="AND29" s="21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1"/>
      <c r="AOB29" s="21"/>
      <c r="AOC29" s="21"/>
      <c r="AOD29" s="21"/>
      <c r="AOE29" s="21"/>
      <c r="AOF29" s="21"/>
      <c r="AOG29" s="21"/>
      <c r="AOH29" s="21"/>
      <c r="AOI29" s="21"/>
      <c r="AOJ29" s="21"/>
      <c r="AOK29" s="21"/>
      <c r="AOL29" s="21"/>
      <c r="AOM29" s="21"/>
      <c r="AON29" s="21"/>
      <c r="AOO29" s="21"/>
      <c r="AOP29" s="21"/>
      <c r="AOQ29" s="21"/>
      <c r="AOR29" s="21"/>
      <c r="AOS29" s="21"/>
      <c r="AOT29" s="21"/>
      <c r="AOU29" s="21"/>
      <c r="AOV29" s="21"/>
      <c r="AOW29" s="21"/>
      <c r="AOX29" s="21"/>
      <c r="AOY29" s="21"/>
      <c r="AOZ29" s="21"/>
      <c r="APA29" s="21"/>
      <c r="APB29" s="21"/>
      <c r="APC29" s="21"/>
      <c r="APD29" s="21"/>
      <c r="APE29" s="21"/>
      <c r="APF29" s="21"/>
      <c r="APG29" s="21"/>
      <c r="APH29" s="21"/>
      <c r="API29" s="21"/>
      <c r="APJ29" s="21"/>
      <c r="APK29" s="21"/>
      <c r="APL29" s="21"/>
      <c r="APM29" s="21"/>
      <c r="APN29" s="21"/>
      <c r="APO29" s="21"/>
      <c r="APP29" s="21"/>
      <c r="APQ29" s="21"/>
      <c r="APR29" s="21"/>
      <c r="APS29" s="21"/>
      <c r="APT29" s="21"/>
      <c r="APU29" s="21"/>
      <c r="APV29" s="21"/>
      <c r="APW29" s="21"/>
      <c r="APX29" s="21"/>
      <c r="APY29" s="21"/>
      <c r="APZ29" s="21"/>
      <c r="AQA29" s="21"/>
      <c r="AQB29" s="21"/>
      <c r="AQC29" s="21"/>
      <c r="AQD29" s="21"/>
      <c r="AQE29" s="21"/>
      <c r="AQF29" s="21"/>
      <c r="AQG29" s="21"/>
      <c r="AQH29" s="21"/>
      <c r="AQI29" s="21"/>
      <c r="AQJ29" s="21"/>
      <c r="AQK29" s="21"/>
      <c r="AQL29" s="21"/>
      <c r="AQM29" s="21"/>
      <c r="AQN29" s="21"/>
      <c r="AQO29" s="21"/>
      <c r="AQP29" s="21"/>
      <c r="AQQ29" s="21"/>
      <c r="AQR29" s="21"/>
      <c r="AQS29" s="21"/>
      <c r="AQT29" s="21"/>
      <c r="AQU29" s="21"/>
      <c r="AQV29" s="21"/>
      <c r="AQW29" s="21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1"/>
      <c r="ARU29" s="21"/>
      <c r="ARV29" s="21"/>
      <c r="ARW29" s="21"/>
      <c r="ARX29" s="21"/>
      <c r="ARY29" s="21"/>
      <c r="ARZ29" s="21"/>
      <c r="ASA29" s="21"/>
      <c r="ASB29" s="21"/>
      <c r="ASC29" s="21"/>
      <c r="ASD29" s="21"/>
      <c r="ASE29" s="21"/>
      <c r="ASF29" s="21"/>
      <c r="ASG29" s="21"/>
      <c r="ASH29" s="21"/>
      <c r="ASI29" s="21"/>
      <c r="ASJ29" s="21"/>
      <c r="ASK29" s="21"/>
      <c r="ASL29" s="21"/>
      <c r="ASM29" s="21"/>
      <c r="ASN29" s="21"/>
      <c r="ASO29" s="21"/>
      <c r="ASP29" s="21"/>
      <c r="ASQ29" s="21"/>
      <c r="ASR29" s="21"/>
      <c r="ASS29" s="21"/>
      <c r="AST29" s="21"/>
      <c r="ASU29" s="21"/>
      <c r="ASV29" s="21"/>
      <c r="ASW29" s="21"/>
      <c r="ASX29" s="21"/>
      <c r="ASY29" s="21"/>
      <c r="ASZ29" s="21"/>
      <c r="ATA29" s="21"/>
      <c r="ATB29" s="21"/>
      <c r="ATC29" s="21"/>
      <c r="ATD29" s="21"/>
      <c r="ATE29" s="21"/>
      <c r="ATF29" s="21"/>
      <c r="ATG29" s="21"/>
      <c r="ATH29" s="21"/>
      <c r="ATI29" s="21"/>
      <c r="ATJ29" s="21"/>
      <c r="ATK29" s="21"/>
      <c r="ATL29" s="21"/>
      <c r="ATM29" s="21"/>
      <c r="ATN29" s="21"/>
      <c r="ATO29" s="21"/>
      <c r="ATP29" s="21"/>
      <c r="ATQ29" s="21"/>
      <c r="ATR29" s="21"/>
      <c r="ATS29" s="21"/>
      <c r="ATT29" s="21"/>
      <c r="ATU29" s="21"/>
      <c r="ATV29" s="21"/>
      <c r="ATW29" s="21"/>
      <c r="ATX29" s="21"/>
      <c r="ATY29" s="21"/>
      <c r="ATZ29" s="21"/>
      <c r="AUA29" s="21"/>
      <c r="AUB29" s="21"/>
      <c r="AUC29" s="21"/>
      <c r="AUD29" s="21"/>
      <c r="AUE29" s="21"/>
      <c r="AUF29" s="21"/>
      <c r="AUG29" s="21"/>
      <c r="AUH29" s="21"/>
      <c r="AUI29" s="21"/>
      <c r="AUJ29" s="21"/>
      <c r="AUK29" s="21"/>
      <c r="AUL29" s="21"/>
      <c r="AUM29" s="21"/>
      <c r="AUN29" s="21"/>
      <c r="AUO29" s="21"/>
      <c r="AUP29" s="21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1"/>
      <c r="AVN29" s="21"/>
      <c r="AVO29" s="21"/>
      <c r="AVP29" s="21"/>
      <c r="AVQ29" s="21"/>
      <c r="AVR29" s="21"/>
      <c r="AVS29" s="21"/>
      <c r="AVT29" s="21"/>
      <c r="AVU29" s="21"/>
      <c r="AVV29" s="21"/>
      <c r="AVW29" s="21"/>
      <c r="AVX29" s="21"/>
      <c r="AVY29" s="21"/>
      <c r="AVZ29" s="21"/>
      <c r="AWA29" s="21"/>
      <c r="AWB29" s="21"/>
      <c r="AWC29" s="21"/>
      <c r="AWD29" s="21"/>
      <c r="AWE29" s="21"/>
      <c r="AWF29" s="21"/>
      <c r="AWG29" s="21"/>
      <c r="AWH29" s="21"/>
      <c r="AWI29" s="21"/>
      <c r="AWJ29" s="21"/>
      <c r="AWK29" s="21"/>
      <c r="AWL29" s="21"/>
      <c r="AWM29" s="21"/>
      <c r="AWN29" s="21"/>
      <c r="AWO29" s="21"/>
      <c r="AWP29" s="21"/>
      <c r="AWQ29" s="21"/>
      <c r="AWR29" s="21"/>
      <c r="AWS29" s="21"/>
      <c r="AWT29" s="21"/>
      <c r="AWU29" s="21"/>
      <c r="AWV29" s="21"/>
      <c r="AWW29" s="21"/>
      <c r="AWX29" s="21"/>
      <c r="AWY29" s="21"/>
      <c r="AWZ29" s="21"/>
      <c r="AXA29" s="21"/>
      <c r="AXB29" s="21"/>
      <c r="AXC29" s="21"/>
      <c r="AXD29" s="21"/>
      <c r="AXE29" s="21"/>
      <c r="AXF29" s="21"/>
      <c r="AXG29" s="21"/>
      <c r="AXH29" s="21"/>
      <c r="AXI29" s="21"/>
      <c r="AXJ29" s="21"/>
      <c r="AXK29" s="21"/>
      <c r="AXL29" s="21"/>
      <c r="AXM29" s="21"/>
      <c r="AXN29" s="21"/>
      <c r="AXO29" s="21"/>
      <c r="AXP29" s="21"/>
      <c r="AXQ29" s="21"/>
      <c r="AXR29" s="21"/>
      <c r="AXS29" s="21"/>
      <c r="AXT29" s="21"/>
      <c r="AXU29" s="21"/>
      <c r="AXV29" s="21"/>
      <c r="AXW29" s="21"/>
      <c r="AXX29" s="21"/>
      <c r="AXY29" s="21"/>
      <c r="AXZ29" s="21"/>
      <c r="AYA29" s="21"/>
      <c r="AYB29" s="21"/>
      <c r="AYC29" s="21"/>
      <c r="AYD29" s="21"/>
      <c r="AYE29" s="21"/>
      <c r="AYF29" s="21"/>
      <c r="AYG29" s="21"/>
      <c r="AYH29" s="21"/>
      <c r="AYI29" s="21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1"/>
      <c r="AZG29" s="21"/>
      <c r="AZH29" s="21"/>
      <c r="AZI29" s="21"/>
      <c r="AZJ29" s="21"/>
      <c r="AZK29" s="21"/>
      <c r="AZL29" s="21"/>
      <c r="AZM29" s="21"/>
      <c r="AZN29" s="21"/>
      <c r="AZO29" s="21"/>
      <c r="AZP29" s="21"/>
      <c r="AZQ29" s="21"/>
      <c r="AZR29" s="21"/>
      <c r="AZS29" s="21"/>
      <c r="AZT29" s="21"/>
      <c r="AZU29" s="21"/>
      <c r="AZV29" s="21"/>
      <c r="AZW29" s="21"/>
      <c r="AZX29" s="21"/>
      <c r="AZY29" s="21"/>
      <c r="AZZ29" s="21"/>
      <c r="BAA29" s="21"/>
      <c r="BAB29" s="21"/>
      <c r="BAC29" s="21"/>
      <c r="BAD29" s="21"/>
      <c r="BAE29" s="21"/>
      <c r="BAF29" s="21"/>
      <c r="BAG29" s="21"/>
      <c r="BAH29" s="21"/>
      <c r="BAI29" s="21"/>
      <c r="BAJ29" s="21"/>
      <c r="BAK29" s="21"/>
      <c r="BAL29" s="21"/>
      <c r="BAM29" s="21"/>
      <c r="BAN29" s="21"/>
      <c r="BAO29" s="21"/>
      <c r="BAP29" s="21"/>
      <c r="BAQ29" s="21"/>
      <c r="BAR29" s="21"/>
      <c r="BAS29" s="21"/>
      <c r="BAT29" s="21"/>
      <c r="BAU29" s="21"/>
      <c r="BAV29" s="21"/>
      <c r="BAW29" s="21"/>
      <c r="BAX29" s="21"/>
      <c r="BAY29" s="21"/>
      <c r="BAZ29" s="21"/>
      <c r="BBA29" s="21"/>
      <c r="BBB29" s="21"/>
      <c r="BBC29" s="21"/>
      <c r="BBD29" s="21"/>
      <c r="BBE29" s="21"/>
      <c r="BBF29" s="21"/>
      <c r="BBG29" s="21"/>
      <c r="BBH29" s="21"/>
      <c r="BBI29" s="21"/>
      <c r="BBJ29" s="21"/>
      <c r="BBK29" s="21"/>
      <c r="BBL29" s="21"/>
      <c r="BBM29" s="21"/>
      <c r="BBN29" s="21"/>
      <c r="BBO29" s="21"/>
      <c r="BBP29" s="21"/>
      <c r="BBQ29" s="21"/>
      <c r="BBR29" s="21"/>
      <c r="BBS29" s="21"/>
      <c r="BBT29" s="21"/>
      <c r="BBU29" s="21"/>
      <c r="BBV29" s="21"/>
      <c r="BBW29" s="21"/>
      <c r="BBX29" s="21"/>
      <c r="BBY29" s="21"/>
      <c r="BBZ29" s="21"/>
      <c r="BCA29" s="21"/>
      <c r="BCB29" s="21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1"/>
      <c r="BCZ29" s="21"/>
      <c r="BDA29" s="21"/>
      <c r="BDB29" s="21"/>
      <c r="BDC29" s="21"/>
      <c r="BDD29" s="21"/>
      <c r="BDE29" s="21"/>
      <c r="BDF29" s="21"/>
      <c r="BDG29" s="21"/>
      <c r="BDH29" s="21"/>
      <c r="BDI29" s="21"/>
      <c r="BDJ29" s="21"/>
      <c r="BDK29" s="21"/>
      <c r="BDL29" s="21"/>
      <c r="BDM29" s="21"/>
      <c r="BDN29" s="21"/>
      <c r="BDO29" s="21"/>
      <c r="BDP29" s="21"/>
      <c r="BDQ29" s="21"/>
      <c r="BDR29" s="21"/>
      <c r="BDS29" s="21"/>
      <c r="BDT29" s="21"/>
      <c r="BDU29" s="21"/>
      <c r="BDV29" s="21"/>
      <c r="BDW29" s="21"/>
      <c r="BDX29" s="21"/>
      <c r="BDY29" s="21"/>
      <c r="BDZ29" s="21"/>
      <c r="BEA29" s="21"/>
      <c r="BEB29" s="21"/>
      <c r="BEC29" s="21"/>
      <c r="BED29" s="21"/>
      <c r="BEE29" s="21"/>
      <c r="BEF29" s="21"/>
      <c r="BEG29" s="21"/>
      <c r="BEH29" s="21"/>
      <c r="BEI29" s="21"/>
      <c r="BEJ29" s="21"/>
      <c r="BEK29" s="21"/>
      <c r="BEL29" s="21"/>
      <c r="BEM29" s="21"/>
      <c r="BEN29" s="21"/>
      <c r="BEO29" s="21"/>
      <c r="BEP29" s="21"/>
      <c r="BEQ29" s="21"/>
      <c r="BER29" s="21"/>
      <c r="BES29" s="21"/>
      <c r="BET29" s="21"/>
      <c r="BEU29" s="21"/>
      <c r="BEV29" s="21"/>
      <c r="BEW29" s="21"/>
      <c r="BEX29" s="21"/>
      <c r="BEY29" s="21"/>
      <c r="BEZ29" s="21"/>
      <c r="BFA29" s="21"/>
      <c r="BFB29" s="21"/>
      <c r="BFC29" s="21"/>
      <c r="BFD29" s="21"/>
      <c r="BFE29" s="21"/>
      <c r="BFF29" s="21"/>
      <c r="BFG29" s="21"/>
      <c r="BFH29" s="21"/>
      <c r="BFI29" s="21"/>
      <c r="BFJ29" s="21"/>
      <c r="BFK29" s="21"/>
      <c r="BFL29" s="21"/>
      <c r="BFM29" s="21"/>
      <c r="BFN29" s="21"/>
      <c r="BFO29" s="21"/>
      <c r="BFP29" s="21"/>
      <c r="BFQ29" s="21"/>
      <c r="BFR29" s="21"/>
      <c r="BFS29" s="21"/>
      <c r="BFT29" s="21"/>
      <c r="BFU29" s="21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1"/>
      <c r="BGS29" s="21"/>
      <c r="BGT29" s="21"/>
      <c r="BGU29" s="21"/>
      <c r="BGV29" s="21"/>
      <c r="BGW29" s="21"/>
      <c r="BGX29" s="21"/>
      <c r="BGY29" s="21"/>
      <c r="BGZ29" s="21"/>
      <c r="BHA29" s="21"/>
      <c r="BHB29" s="21"/>
      <c r="BHC29" s="21"/>
      <c r="BHD29" s="21"/>
      <c r="BHE29" s="21"/>
      <c r="BHF29" s="21"/>
      <c r="BHG29" s="21"/>
      <c r="BHH29" s="21"/>
      <c r="BHI29" s="21"/>
      <c r="BHJ29" s="21"/>
      <c r="BHK29" s="21"/>
      <c r="BHL29" s="21"/>
      <c r="BHM29" s="21"/>
      <c r="BHN29" s="21"/>
      <c r="BHO29" s="21"/>
      <c r="BHP29" s="21"/>
      <c r="BHQ29" s="21"/>
      <c r="BHR29" s="21"/>
      <c r="BHS29" s="21"/>
      <c r="BHT29" s="21"/>
      <c r="BHU29" s="21"/>
      <c r="BHV29" s="21"/>
      <c r="BHW29" s="21"/>
      <c r="BHX29" s="21"/>
      <c r="BHY29" s="21"/>
      <c r="BHZ29" s="21"/>
      <c r="BIA29" s="21"/>
      <c r="BIB29" s="21"/>
      <c r="BIC29" s="21"/>
      <c r="BID29" s="21"/>
      <c r="BIE29" s="21"/>
      <c r="BIF29" s="21"/>
      <c r="BIG29" s="21"/>
      <c r="BIH29" s="21"/>
      <c r="BII29" s="21"/>
      <c r="BIJ29" s="21"/>
      <c r="BIK29" s="21"/>
      <c r="BIL29" s="21"/>
      <c r="BIM29" s="21"/>
      <c r="BIN29" s="21"/>
      <c r="BIO29" s="21"/>
      <c r="BIP29" s="21"/>
      <c r="BIQ29" s="21"/>
      <c r="BIR29" s="21"/>
      <c r="BIS29" s="21"/>
      <c r="BIT29" s="21"/>
      <c r="BIU29" s="21"/>
      <c r="BIV29" s="21"/>
      <c r="BIW29" s="21"/>
      <c r="BIX29" s="21"/>
      <c r="BIY29" s="21"/>
      <c r="BIZ29" s="21"/>
      <c r="BJA29" s="21"/>
      <c r="BJB29" s="21"/>
      <c r="BJC29" s="21"/>
      <c r="BJD29" s="21"/>
      <c r="BJE29" s="21"/>
      <c r="BJF29" s="21"/>
      <c r="BJG29" s="21"/>
      <c r="BJH29" s="21"/>
      <c r="BJI29" s="21"/>
      <c r="BJJ29" s="21"/>
      <c r="BJK29" s="21"/>
      <c r="BJL29" s="21"/>
      <c r="BJM29" s="21"/>
      <c r="BJN29" s="21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1"/>
      <c r="BKL29" s="21"/>
      <c r="BKM29" s="21"/>
      <c r="BKN29" s="21"/>
      <c r="BKO29" s="21"/>
      <c r="BKP29" s="21"/>
      <c r="BKQ29" s="21"/>
      <c r="BKR29" s="21"/>
      <c r="BKS29" s="21"/>
      <c r="BKT29" s="21"/>
      <c r="BKU29" s="21"/>
      <c r="BKV29" s="21"/>
      <c r="BKW29" s="21"/>
      <c r="BKX29" s="21"/>
      <c r="BKY29" s="21"/>
      <c r="BKZ29" s="21"/>
      <c r="BLA29" s="21"/>
      <c r="BLB29" s="21"/>
      <c r="BLC29" s="21"/>
      <c r="BLD29" s="21"/>
      <c r="BLE29" s="21"/>
      <c r="BLF29" s="21"/>
      <c r="BLG29" s="21"/>
      <c r="BLH29" s="21"/>
      <c r="BLI29" s="21"/>
      <c r="BLJ29" s="21"/>
      <c r="BLK29" s="21"/>
      <c r="BLL29" s="21"/>
      <c r="BLM29" s="21"/>
      <c r="BLN29" s="21"/>
      <c r="BLO29" s="21"/>
      <c r="BLP29" s="21"/>
      <c r="BLQ29" s="21"/>
      <c r="BLR29" s="21"/>
      <c r="BLS29" s="21"/>
      <c r="BLT29" s="21"/>
      <c r="BLU29" s="21"/>
      <c r="BLV29" s="21"/>
      <c r="BLW29" s="21"/>
      <c r="BLX29" s="21"/>
      <c r="BLY29" s="21"/>
      <c r="BLZ29" s="21"/>
      <c r="BMA29" s="21"/>
      <c r="BMB29" s="21"/>
      <c r="BMC29" s="21"/>
      <c r="BMD29" s="21"/>
      <c r="BME29" s="21"/>
      <c r="BMF29" s="21"/>
      <c r="BMG29" s="21"/>
      <c r="BMH29" s="21"/>
      <c r="BMI29" s="21"/>
      <c r="BMJ29" s="21"/>
      <c r="BMK29" s="21"/>
      <c r="BML29" s="21"/>
      <c r="BMM29" s="21"/>
      <c r="BMN29" s="21"/>
      <c r="BMO29" s="21"/>
      <c r="BMP29" s="21"/>
      <c r="BMQ29" s="21"/>
      <c r="BMR29" s="21"/>
      <c r="BMS29" s="21"/>
      <c r="BMT29" s="21"/>
      <c r="BMU29" s="21"/>
      <c r="BMV29" s="21"/>
      <c r="BMW29" s="21"/>
      <c r="BMX29" s="21"/>
      <c r="BMY29" s="21"/>
      <c r="BMZ29" s="21"/>
      <c r="BNA29" s="21"/>
      <c r="BNB29" s="21"/>
      <c r="BNC29" s="21"/>
      <c r="BND29" s="21"/>
      <c r="BNE29" s="21"/>
      <c r="BNF29" s="21"/>
      <c r="BNG29" s="21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1"/>
      <c r="BOE29" s="21"/>
      <c r="BOF29" s="21"/>
      <c r="BOG29" s="21"/>
      <c r="BOH29" s="21"/>
      <c r="BOI29" s="21"/>
      <c r="BOJ29" s="21"/>
      <c r="BOK29" s="21"/>
      <c r="BOL29" s="21"/>
      <c r="BOM29" s="21"/>
      <c r="BON29" s="21"/>
      <c r="BOO29" s="21"/>
      <c r="BOP29" s="21"/>
      <c r="BOQ29" s="21"/>
      <c r="BOR29" s="21"/>
      <c r="BOS29" s="21"/>
      <c r="BOT29" s="21"/>
      <c r="BOU29" s="21"/>
      <c r="BOV29" s="21"/>
      <c r="BOW29" s="21"/>
      <c r="BOX29" s="21"/>
      <c r="BOY29" s="21"/>
      <c r="BOZ29" s="21"/>
      <c r="BPA29" s="21"/>
      <c r="BPB29" s="21"/>
      <c r="BPC29" s="21"/>
      <c r="BPD29" s="21"/>
      <c r="BPE29" s="21"/>
      <c r="BPF29" s="21"/>
      <c r="BPG29" s="21"/>
      <c r="BPH29" s="21"/>
      <c r="BPI29" s="21"/>
      <c r="BPJ29" s="21"/>
      <c r="BPK29" s="21"/>
      <c r="BPL29" s="21"/>
      <c r="BPM29" s="21"/>
      <c r="BPN29" s="21"/>
      <c r="BPO29" s="21"/>
      <c r="BPP29" s="21"/>
      <c r="BPQ29" s="21"/>
      <c r="BPR29" s="21"/>
      <c r="BPS29" s="21"/>
      <c r="BPT29" s="21"/>
      <c r="BPU29" s="21"/>
      <c r="BPV29" s="21"/>
      <c r="BPW29" s="21"/>
      <c r="BPX29" s="21"/>
      <c r="BPY29" s="21"/>
      <c r="BPZ29" s="21"/>
      <c r="BQA29" s="21"/>
      <c r="BQB29" s="21"/>
      <c r="BQC29" s="21"/>
      <c r="BQD29" s="21"/>
      <c r="BQE29" s="21"/>
      <c r="BQF29" s="21"/>
      <c r="BQG29" s="21"/>
      <c r="BQH29" s="21"/>
      <c r="BQI29" s="21"/>
      <c r="BQJ29" s="21"/>
      <c r="BQK29" s="21"/>
      <c r="BQL29" s="21"/>
      <c r="BQM29" s="21"/>
      <c r="BQN29" s="21"/>
      <c r="BQO29" s="21"/>
      <c r="BQP29" s="21"/>
      <c r="BQQ29" s="21"/>
      <c r="BQR29" s="21"/>
      <c r="BQS29" s="21"/>
      <c r="BQT29" s="21"/>
      <c r="BQU29" s="21"/>
      <c r="BQV29" s="21"/>
      <c r="BQW29" s="21"/>
      <c r="BQX29" s="21"/>
      <c r="BQY29" s="21"/>
      <c r="BQZ29" s="21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1"/>
      <c r="BRX29" s="21"/>
      <c r="BRY29" s="21"/>
      <c r="BRZ29" s="21"/>
      <c r="BSA29" s="21"/>
      <c r="BSB29" s="21"/>
      <c r="BSC29" s="21"/>
      <c r="BSD29" s="21"/>
      <c r="BSE29" s="21"/>
      <c r="BSF29" s="21"/>
      <c r="BSG29" s="21"/>
      <c r="BSH29" s="21"/>
      <c r="BSI29" s="21"/>
      <c r="BSJ29" s="21"/>
      <c r="BSK29" s="21"/>
      <c r="BSL29" s="21"/>
      <c r="BSM29" s="21"/>
      <c r="BSN29" s="21"/>
      <c r="BSO29" s="21"/>
      <c r="BSP29" s="21"/>
      <c r="BSQ29" s="21"/>
      <c r="BSR29" s="21"/>
      <c r="BSS29" s="21"/>
      <c r="BST29" s="21"/>
      <c r="BSU29" s="21"/>
      <c r="BSV29" s="21"/>
      <c r="BSW29" s="21"/>
      <c r="BSX29" s="21"/>
      <c r="BSY29" s="21"/>
      <c r="BSZ29" s="21"/>
      <c r="BTA29" s="21"/>
      <c r="BTB29" s="21"/>
      <c r="BTC29" s="21"/>
      <c r="BTD29" s="21"/>
      <c r="BTE29" s="21"/>
      <c r="BTF29" s="21"/>
      <c r="BTG29" s="21"/>
      <c r="BTH29" s="21"/>
      <c r="BTI29" s="21"/>
      <c r="BTJ29" s="21"/>
      <c r="BTK29" s="21"/>
      <c r="BTL29" s="21"/>
      <c r="BTM29" s="21"/>
      <c r="BTN29" s="21"/>
      <c r="BTO29" s="21"/>
      <c r="BTP29" s="21"/>
      <c r="BTQ29" s="21"/>
      <c r="BTR29" s="21"/>
      <c r="BTS29" s="21"/>
      <c r="BTT29" s="21"/>
      <c r="BTU29" s="21"/>
      <c r="BTV29" s="21"/>
      <c r="BTW29" s="21"/>
      <c r="BTX29" s="21"/>
      <c r="BTY29" s="21"/>
      <c r="BTZ29" s="21"/>
      <c r="BUA29" s="21"/>
      <c r="BUB29" s="21"/>
      <c r="BUC29" s="21"/>
      <c r="BUD29" s="21"/>
      <c r="BUE29" s="21"/>
      <c r="BUF29" s="21"/>
      <c r="BUG29" s="21"/>
      <c r="BUH29" s="21"/>
      <c r="BUI29" s="21"/>
      <c r="BUJ29" s="21"/>
      <c r="BUK29" s="21"/>
      <c r="BUL29" s="21"/>
      <c r="BUM29" s="21"/>
      <c r="BUN29" s="21"/>
      <c r="BUO29" s="21"/>
      <c r="BUP29" s="21"/>
      <c r="BUQ29" s="21"/>
      <c r="BUR29" s="21"/>
      <c r="BUS29" s="21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  <c r="BVJ29" s="21"/>
      <c r="BVK29" s="21"/>
      <c r="BVL29" s="21"/>
      <c r="BVM29" s="21"/>
      <c r="BVN29" s="21"/>
      <c r="BVO29" s="21"/>
      <c r="BVP29" s="21"/>
      <c r="BVQ29" s="21"/>
      <c r="BVR29" s="21"/>
      <c r="BVS29" s="21"/>
      <c r="BVT29" s="21"/>
      <c r="BVU29" s="21"/>
      <c r="BVV29" s="21"/>
      <c r="BVW29" s="21"/>
      <c r="BVX29" s="21"/>
      <c r="BVY29" s="21"/>
      <c r="BVZ29" s="21"/>
      <c r="BWA29" s="21"/>
      <c r="BWB29" s="21"/>
      <c r="BWC29" s="21"/>
      <c r="BWD29" s="21"/>
      <c r="BWE29" s="21"/>
      <c r="BWF29" s="21"/>
      <c r="BWG29" s="21"/>
      <c r="BWH29" s="21"/>
      <c r="BWI29" s="21"/>
      <c r="BWJ29" s="21"/>
      <c r="BWK29" s="21"/>
      <c r="BWL29" s="21"/>
      <c r="BWM29" s="21"/>
      <c r="BWN29" s="21"/>
      <c r="BWO29" s="21"/>
      <c r="BWP29" s="21"/>
      <c r="BWQ29" s="21"/>
      <c r="BWR29" s="21"/>
      <c r="BWS29" s="21"/>
      <c r="BWT29" s="21"/>
      <c r="BWU29" s="21"/>
      <c r="BWV29" s="21"/>
      <c r="BWW29" s="21"/>
      <c r="BWX29" s="21"/>
      <c r="BWY29" s="21"/>
      <c r="BWZ29" s="21"/>
      <c r="BXA29" s="21"/>
      <c r="BXB29" s="21"/>
      <c r="BXC29" s="21"/>
      <c r="BXD29" s="21"/>
      <c r="BXE29" s="21"/>
      <c r="BXF29" s="21"/>
      <c r="BXG29" s="21"/>
      <c r="BXH29" s="21"/>
      <c r="BXI29" s="21"/>
      <c r="BXJ29" s="21"/>
      <c r="BXK29" s="21"/>
      <c r="BXL29" s="21"/>
      <c r="BXM29" s="21"/>
      <c r="BXN29" s="21"/>
      <c r="BXO29" s="21"/>
      <c r="BXP29" s="21"/>
      <c r="BXQ29" s="21"/>
      <c r="BXR29" s="21"/>
      <c r="BXS29" s="21"/>
      <c r="BXT29" s="21"/>
      <c r="BXU29" s="21"/>
      <c r="BXV29" s="21"/>
      <c r="BXW29" s="21"/>
      <c r="BXX29" s="21"/>
      <c r="BXY29" s="21"/>
      <c r="BXZ29" s="21"/>
      <c r="BYA29" s="21"/>
      <c r="BYB29" s="21"/>
      <c r="BYC29" s="21"/>
      <c r="BYD29" s="21"/>
      <c r="BYE29" s="21"/>
      <c r="BYF29" s="21"/>
      <c r="BYG29" s="21"/>
      <c r="BYH29" s="21"/>
      <c r="BYI29" s="21"/>
      <c r="BYJ29" s="21"/>
      <c r="BYK29" s="21"/>
      <c r="BYL29" s="21"/>
      <c r="BYM29" s="21"/>
      <c r="BYN29" s="21"/>
      <c r="BYO29" s="21"/>
      <c r="BYP29" s="21"/>
      <c r="BYQ29" s="21"/>
      <c r="BYR29" s="21"/>
      <c r="BYS29" s="21"/>
      <c r="BYT29" s="21"/>
      <c r="BYU29" s="21"/>
      <c r="BYV29" s="21"/>
      <c r="BYW29" s="21"/>
      <c r="BYX29" s="21"/>
      <c r="BYY29" s="21"/>
      <c r="BYZ29" s="21"/>
      <c r="BZA29" s="21"/>
      <c r="BZB29" s="21"/>
      <c r="BZC29" s="21"/>
      <c r="BZD29" s="21"/>
      <c r="BZE29" s="21"/>
      <c r="BZF29" s="21"/>
      <c r="BZG29" s="21"/>
      <c r="BZH29" s="21"/>
      <c r="BZI29" s="21"/>
      <c r="BZJ29" s="21"/>
      <c r="BZK29" s="21"/>
      <c r="BZL29" s="21"/>
      <c r="BZM29" s="21"/>
      <c r="BZN29" s="21"/>
      <c r="BZO29" s="21"/>
      <c r="BZP29" s="21"/>
      <c r="BZQ29" s="21"/>
      <c r="BZR29" s="21"/>
      <c r="BZS29" s="21"/>
      <c r="BZT29" s="21"/>
      <c r="BZU29" s="21"/>
      <c r="BZV29" s="21"/>
      <c r="BZW29" s="21"/>
      <c r="BZX29" s="21"/>
      <c r="BZY29" s="21"/>
      <c r="BZZ29" s="21"/>
      <c r="CAA29" s="21"/>
      <c r="CAB29" s="21"/>
      <c r="CAC29" s="21"/>
      <c r="CAD29" s="21"/>
      <c r="CAE29" s="21"/>
      <c r="CAF29" s="21"/>
      <c r="CAG29" s="21"/>
      <c r="CAH29" s="21"/>
      <c r="CAI29" s="21"/>
      <c r="CAJ29" s="21"/>
      <c r="CAK29" s="21"/>
      <c r="CAL29" s="21"/>
      <c r="CAM29" s="21"/>
      <c r="CAN29" s="21"/>
      <c r="CAO29" s="21"/>
      <c r="CAP29" s="21"/>
      <c r="CAQ29" s="21"/>
      <c r="CAR29" s="21"/>
      <c r="CAS29" s="21"/>
      <c r="CAT29" s="21"/>
      <c r="CAU29" s="21"/>
      <c r="CAV29" s="21"/>
      <c r="CAW29" s="21"/>
      <c r="CAX29" s="21"/>
      <c r="CAY29" s="21"/>
      <c r="CAZ29" s="21"/>
      <c r="CBA29" s="21"/>
      <c r="CBB29" s="21"/>
      <c r="CBC29" s="21"/>
      <c r="CBD29" s="21"/>
      <c r="CBE29" s="21"/>
      <c r="CBF29" s="21"/>
      <c r="CBG29" s="21"/>
      <c r="CBH29" s="21"/>
      <c r="CBI29" s="21"/>
      <c r="CBJ29" s="21"/>
      <c r="CBK29" s="21"/>
      <c r="CBL29" s="21"/>
      <c r="CBM29" s="21"/>
      <c r="CBN29" s="21"/>
      <c r="CBO29" s="21"/>
      <c r="CBP29" s="21"/>
      <c r="CBQ29" s="21"/>
      <c r="CBR29" s="21"/>
      <c r="CBS29" s="21"/>
      <c r="CBT29" s="21"/>
      <c r="CBU29" s="21"/>
      <c r="CBV29" s="21"/>
      <c r="CBW29" s="21"/>
      <c r="CBX29" s="21"/>
      <c r="CBY29" s="21"/>
      <c r="CBZ29" s="21"/>
      <c r="CCA29" s="21"/>
      <c r="CCB29" s="21"/>
      <c r="CCC29" s="21"/>
      <c r="CCD29" s="21"/>
      <c r="CCE29" s="21"/>
      <c r="CCF29" s="21"/>
      <c r="CCG29" s="21"/>
      <c r="CCH29" s="21"/>
      <c r="CCI29" s="21"/>
      <c r="CCJ29" s="21"/>
      <c r="CCK29" s="21"/>
      <c r="CCL29" s="21"/>
      <c r="CCM29" s="21"/>
      <c r="CCN29" s="21"/>
      <c r="CCO29" s="21"/>
      <c r="CCP29" s="21"/>
      <c r="CCQ29" s="21"/>
      <c r="CCR29" s="21"/>
      <c r="CCS29" s="21"/>
      <c r="CCT29" s="21"/>
      <c r="CCU29" s="21"/>
      <c r="CCV29" s="21"/>
      <c r="CCW29" s="21"/>
      <c r="CCX29" s="21"/>
      <c r="CCY29" s="21"/>
      <c r="CCZ29" s="21"/>
      <c r="CDA29" s="21"/>
      <c r="CDB29" s="21"/>
      <c r="CDC29" s="21"/>
      <c r="CDD29" s="21"/>
      <c r="CDE29" s="21"/>
      <c r="CDF29" s="21"/>
      <c r="CDG29" s="21"/>
      <c r="CDH29" s="21"/>
      <c r="CDI29" s="21"/>
      <c r="CDJ29" s="21"/>
      <c r="CDK29" s="21"/>
      <c r="CDL29" s="21"/>
      <c r="CDM29" s="21"/>
      <c r="CDN29" s="21"/>
      <c r="CDO29" s="21"/>
      <c r="CDP29" s="21"/>
      <c r="CDQ29" s="21"/>
      <c r="CDR29" s="21"/>
      <c r="CDS29" s="21"/>
      <c r="CDT29" s="21"/>
      <c r="CDU29" s="21"/>
      <c r="CDV29" s="21"/>
      <c r="CDW29" s="21"/>
      <c r="CDX29" s="21"/>
      <c r="CDY29" s="21"/>
      <c r="CDZ29" s="21"/>
      <c r="CEA29" s="21"/>
      <c r="CEB29" s="21"/>
      <c r="CEC29" s="21"/>
      <c r="CED29" s="21"/>
      <c r="CEE29" s="21"/>
      <c r="CEF29" s="21"/>
      <c r="CEG29" s="21"/>
      <c r="CEH29" s="21"/>
      <c r="CEI29" s="21"/>
      <c r="CEJ29" s="21"/>
      <c r="CEK29" s="21"/>
      <c r="CEL29" s="21"/>
      <c r="CEM29" s="21"/>
      <c r="CEN29" s="21"/>
      <c r="CEO29" s="21"/>
      <c r="CEP29" s="21"/>
      <c r="CEQ29" s="21"/>
      <c r="CER29" s="21"/>
      <c r="CES29" s="21"/>
      <c r="CET29" s="21"/>
      <c r="CEU29" s="21"/>
      <c r="CEV29" s="21"/>
      <c r="CEW29" s="21"/>
      <c r="CEX29" s="21"/>
      <c r="CEY29" s="21"/>
      <c r="CEZ29" s="21"/>
      <c r="CFA29" s="21"/>
      <c r="CFB29" s="21"/>
      <c r="CFC29" s="21"/>
      <c r="CFD29" s="21"/>
      <c r="CFE29" s="21"/>
      <c r="CFF29" s="21"/>
      <c r="CFG29" s="21"/>
      <c r="CFH29" s="21"/>
      <c r="CFI29" s="21"/>
      <c r="CFJ29" s="21"/>
      <c r="CFK29" s="21"/>
      <c r="CFL29" s="21"/>
      <c r="CFM29" s="21"/>
      <c r="CFN29" s="21"/>
      <c r="CFO29" s="21"/>
      <c r="CFP29" s="21"/>
      <c r="CFQ29" s="21"/>
      <c r="CFR29" s="21"/>
      <c r="CFS29" s="21"/>
      <c r="CFT29" s="21"/>
      <c r="CFU29" s="21"/>
      <c r="CFV29" s="21"/>
      <c r="CFW29" s="21"/>
      <c r="CFX29" s="21"/>
      <c r="CFY29" s="21"/>
      <c r="CFZ29" s="21"/>
      <c r="CGA29" s="21"/>
      <c r="CGB29" s="21"/>
      <c r="CGC29" s="21"/>
      <c r="CGD29" s="21"/>
      <c r="CGE29" s="21"/>
      <c r="CGF29" s="21"/>
      <c r="CGG29" s="21"/>
      <c r="CGH29" s="21"/>
      <c r="CGI29" s="21"/>
      <c r="CGJ29" s="21"/>
      <c r="CGK29" s="21"/>
      <c r="CGL29" s="21"/>
      <c r="CGM29" s="21"/>
      <c r="CGN29" s="21"/>
      <c r="CGO29" s="21"/>
      <c r="CGP29" s="21"/>
      <c r="CGQ29" s="21"/>
      <c r="CGR29" s="21"/>
      <c r="CGS29" s="21"/>
      <c r="CGT29" s="21"/>
      <c r="CGU29" s="21"/>
      <c r="CGV29" s="21"/>
      <c r="CGW29" s="21"/>
      <c r="CGX29" s="21"/>
      <c r="CGY29" s="21"/>
      <c r="CGZ29" s="21"/>
      <c r="CHA29" s="21"/>
      <c r="CHB29" s="21"/>
      <c r="CHC29" s="21"/>
      <c r="CHD29" s="21"/>
      <c r="CHE29" s="21"/>
      <c r="CHF29" s="21"/>
      <c r="CHG29" s="21"/>
      <c r="CHH29" s="21"/>
      <c r="CHI29" s="21"/>
      <c r="CHJ29" s="21"/>
      <c r="CHK29" s="21"/>
      <c r="CHL29" s="21"/>
      <c r="CHM29" s="21"/>
      <c r="CHN29" s="21"/>
      <c r="CHO29" s="21"/>
      <c r="CHP29" s="21"/>
      <c r="CHQ29" s="21"/>
      <c r="CHR29" s="21"/>
      <c r="CHS29" s="21"/>
      <c r="CHT29" s="21"/>
      <c r="CHU29" s="21"/>
      <c r="CHV29" s="21"/>
      <c r="CHW29" s="21"/>
      <c r="CHX29" s="21"/>
      <c r="CHY29" s="21"/>
      <c r="CHZ29" s="21"/>
      <c r="CIA29" s="21"/>
      <c r="CIB29" s="21"/>
      <c r="CIC29" s="21"/>
      <c r="CID29" s="21"/>
      <c r="CIE29" s="21"/>
      <c r="CIF29" s="21"/>
      <c r="CIG29" s="21"/>
      <c r="CIH29" s="21"/>
      <c r="CII29" s="21"/>
      <c r="CIJ29" s="21"/>
      <c r="CIK29" s="21"/>
      <c r="CIL29" s="21"/>
      <c r="CIM29" s="21"/>
      <c r="CIN29" s="21"/>
      <c r="CIO29" s="21"/>
      <c r="CIP29" s="21"/>
      <c r="CIQ29" s="21"/>
      <c r="CIR29" s="21"/>
      <c r="CIS29" s="21"/>
      <c r="CIT29" s="21"/>
      <c r="CIU29" s="21"/>
      <c r="CIV29" s="21"/>
      <c r="CIW29" s="21"/>
      <c r="CIX29" s="21"/>
      <c r="CIY29" s="21"/>
      <c r="CIZ29" s="21"/>
      <c r="CJA29" s="21"/>
      <c r="CJB29" s="21"/>
      <c r="CJC29" s="21"/>
      <c r="CJD29" s="21"/>
      <c r="CJE29" s="21"/>
      <c r="CJF29" s="21"/>
      <c r="CJG29" s="21"/>
      <c r="CJH29" s="21"/>
      <c r="CJI29" s="21"/>
      <c r="CJJ29" s="21"/>
      <c r="CJK29" s="21"/>
      <c r="CJL29" s="21"/>
      <c r="CJM29" s="21"/>
      <c r="CJN29" s="21"/>
      <c r="CJO29" s="21"/>
      <c r="CJP29" s="21"/>
      <c r="CJQ29" s="21"/>
      <c r="CJR29" s="21"/>
      <c r="CJS29" s="21"/>
      <c r="CJT29" s="21"/>
      <c r="CJU29" s="21"/>
      <c r="CJV29" s="21"/>
      <c r="CJW29" s="21"/>
      <c r="CJX29" s="21"/>
      <c r="CJY29" s="21"/>
      <c r="CJZ29" s="21"/>
      <c r="CKA29" s="21"/>
      <c r="CKB29" s="21"/>
      <c r="CKC29" s="21"/>
      <c r="CKD29" s="21"/>
      <c r="CKE29" s="21"/>
      <c r="CKF29" s="21"/>
      <c r="CKG29" s="21"/>
      <c r="CKH29" s="21"/>
      <c r="CKI29" s="21"/>
      <c r="CKJ29" s="21"/>
      <c r="CKK29" s="21"/>
      <c r="CKL29" s="21"/>
      <c r="CKM29" s="21"/>
      <c r="CKN29" s="21"/>
      <c r="CKO29" s="21"/>
      <c r="CKP29" s="21"/>
      <c r="CKQ29" s="21"/>
      <c r="CKR29" s="21"/>
      <c r="CKS29" s="21"/>
      <c r="CKT29" s="21"/>
      <c r="CKU29" s="21"/>
      <c r="CKV29" s="21"/>
      <c r="CKW29" s="21"/>
      <c r="CKX29" s="21"/>
      <c r="CKY29" s="21"/>
      <c r="CKZ29" s="21"/>
      <c r="CLA29" s="21"/>
      <c r="CLB29" s="21"/>
      <c r="CLC29" s="21"/>
      <c r="CLD29" s="21"/>
      <c r="CLE29" s="21"/>
      <c r="CLF29" s="21"/>
      <c r="CLG29" s="21"/>
      <c r="CLH29" s="21"/>
      <c r="CLI29" s="21"/>
      <c r="CLJ29" s="21"/>
      <c r="CLK29" s="21"/>
      <c r="CLL29" s="21"/>
      <c r="CLM29" s="21"/>
      <c r="CLN29" s="21"/>
      <c r="CLO29" s="21"/>
      <c r="CLP29" s="21"/>
      <c r="CLQ29" s="21"/>
      <c r="CLR29" s="21"/>
      <c r="CLS29" s="21"/>
      <c r="CLT29" s="21"/>
      <c r="CLU29" s="21"/>
      <c r="CLV29" s="21"/>
      <c r="CLW29" s="21"/>
      <c r="CLX29" s="21"/>
      <c r="CLY29" s="21"/>
      <c r="CLZ29" s="21"/>
      <c r="CMA29" s="21"/>
      <c r="CMB29" s="21"/>
      <c r="CMC29" s="21"/>
      <c r="CMD29" s="21"/>
      <c r="CME29" s="21"/>
      <c r="CMF29" s="21"/>
      <c r="CMG29" s="21"/>
      <c r="CMH29" s="21"/>
      <c r="CMI29" s="21"/>
      <c r="CMJ29" s="21"/>
      <c r="CMK29" s="21"/>
      <c r="CML29" s="21"/>
      <c r="CMM29" s="21"/>
      <c r="CMN29" s="21"/>
      <c r="CMO29" s="21"/>
      <c r="CMP29" s="21"/>
      <c r="CMQ29" s="21"/>
      <c r="CMR29" s="21"/>
      <c r="CMS29" s="21"/>
      <c r="CMT29" s="21"/>
      <c r="CMU29" s="21"/>
      <c r="CMV29" s="21"/>
      <c r="CMW29" s="21"/>
      <c r="CMX29" s="21"/>
      <c r="CMY29" s="21"/>
      <c r="CMZ29" s="21"/>
      <c r="CNA29" s="21"/>
      <c r="CNB29" s="21"/>
      <c r="CNC29" s="21"/>
      <c r="CND29" s="21"/>
      <c r="CNE29" s="21"/>
      <c r="CNF29" s="21"/>
      <c r="CNG29" s="21"/>
      <c r="CNH29" s="21"/>
      <c r="CNI29" s="21"/>
      <c r="CNJ29" s="21"/>
      <c r="CNK29" s="21"/>
      <c r="CNL29" s="21"/>
      <c r="CNM29" s="21"/>
      <c r="CNN29" s="21"/>
      <c r="CNO29" s="21"/>
      <c r="CNP29" s="21"/>
      <c r="CNQ29" s="21"/>
      <c r="CNR29" s="21"/>
      <c r="CNS29" s="21"/>
      <c r="CNT29" s="21"/>
      <c r="CNU29" s="21"/>
      <c r="CNV29" s="21"/>
      <c r="CNW29" s="21"/>
      <c r="CNX29" s="21"/>
      <c r="CNY29" s="21"/>
      <c r="CNZ29" s="21"/>
      <c r="COA29" s="21"/>
      <c r="COB29" s="21"/>
      <c r="COC29" s="21"/>
      <c r="COD29" s="21"/>
      <c r="COE29" s="21"/>
      <c r="COF29" s="21"/>
      <c r="COG29" s="21"/>
      <c r="COH29" s="21"/>
      <c r="COI29" s="21"/>
      <c r="COJ29" s="21"/>
      <c r="COK29" s="21"/>
      <c r="COL29" s="21"/>
      <c r="COM29" s="21"/>
      <c r="CON29" s="21"/>
      <c r="COO29" s="21"/>
      <c r="COP29" s="21"/>
      <c r="COQ29" s="21"/>
      <c r="COR29" s="21"/>
      <c r="COS29" s="21"/>
      <c r="COT29" s="21"/>
      <c r="COU29" s="21"/>
      <c r="COV29" s="21"/>
      <c r="COW29" s="21"/>
      <c r="COX29" s="21"/>
      <c r="COY29" s="21"/>
      <c r="COZ29" s="21"/>
      <c r="CPA29" s="21"/>
      <c r="CPB29" s="21"/>
      <c r="CPC29" s="21"/>
      <c r="CPD29" s="21"/>
      <c r="CPE29" s="21"/>
      <c r="CPF29" s="21"/>
      <c r="CPG29" s="21"/>
      <c r="CPH29" s="21"/>
      <c r="CPI29" s="21"/>
      <c r="CPJ29" s="21"/>
      <c r="CPK29" s="21"/>
      <c r="CPL29" s="21"/>
      <c r="CPM29" s="21"/>
      <c r="CPN29" s="21"/>
      <c r="CPO29" s="21"/>
      <c r="CPP29" s="21"/>
      <c r="CPQ29" s="21"/>
      <c r="CPR29" s="21"/>
      <c r="CPS29" s="21"/>
      <c r="CPT29" s="21"/>
      <c r="CPU29" s="21"/>
      <c r="CPV29" s="21"/>
      <c r="CPW29" s="21"/>
      <c r="CPX29" s="21"/>
      <c r="CPY29" s="21"/>
      <c r="CPZ29" s="21"/>
      <c r="CQA29" s="21"/>
      <c r="CQB29" s="21"/>
      <c r="CQC29" s="21"/>
      <c r="CQD29" s="21"/>
      <c r="CQE29" s="21"/>
      <c r="CQF29" s="21"/>
      <c r="CQG29" s="21"/>
      <c r="CQH29" s="21"/>
      <c r="CQI29" s="21"/>
      <c r="CQJ29" s="21"/>
      <c r="CQK29" s="21"/>
      <c r="CQL29" s="21"/>
      <c r="CQM29" s="21"/>
      <c r="CQN29" s="21"/>
      <c r="CQO29" s="21"/>
      <c r="CQP29" s="21"/>
      <c r="CQQ29" s="21"/>
      <c r="CQR29" s="21"/>
      <c r="CQS29" s="21"/>
      <c r="CQT29" s="21"/>
      <c r="CQU29" s="21"/>
      <c r="CQV29" s="21"/>
      <c r="CQW29" s="21"/>
      <c r="CQX29" s="21"/>
      <c r="CQY29" s="21"/>
      <c r="CQZ29" s="21"/>
      <c r="CRA29" s="21"/>
      <c r="CRB29" s="21"/>
      <c r="CRC29" s="21"/>
      <c r="CRD29" s="21"/>
      <c r="CRE29" s="21"/>
      <c r="CRF29" s="21"/>
      <c r="CRG29" s="21"/>
      <c r="CRH29" s="21"/>
      <c r="CRI29" s="21"/>
      <c r="CRJ29" s="21"/>
      <c r="CRK29" s="21"/>
      <c r="CRL29" s="21"/>
      <c r="CRM29" s="21"/>
      <c r="CRN29" s="21"/>
      <c r="CRO29" s="21"/>
      <c r="CRP29" s="21"/>
      <c r="CRQ29" s="21"/>
      <c r="CRR29" s="21"/>
      <c r="CRS29" s="21"/>
      <c r="CRT29" s="21"/>
      <c r="CRU29" s="21"/>
      <c r="CRV29" s="21"/>
      <c r="CRW29" s="21"/>
      <c r="CRX29" s="21"/>
      <c r="CRY29" s="21"/>
      <c r="CRZ29" s="21"/>
      <c r="CSA29" s="21"/>
      <c r="CSB29" s="21"/>
      <c r="CSC29" s="21"/>
      <c r="CSD29" s="21"/>
      <c r="CSE29" s="21"/>
      <c r="CSF29" s="21"/>
      <c r="CSG29" s="21"/>
      <c r="CSH29" s="21"/>
      <c r="CSI29" s="21"/>
      <c r="CSJ29" s="21"/>
      <c r="CSK29" s="21"/>
      <c r="CSL29" s="21"/>
      <c r="CSM29" s="21"/>
      <c r="CSN29" s="21"/>
      <c r="CSO29" s="21"/>
      <c r="CSP29" s="21"/>
      <c r="CSQ29" s="21"/>
      <c r="CSR29" s="21"/>
      <c r="CSS29" s="21"/>
      <c r="CST29" s="21"/>
      <c r="CSU29" s="21"/>
      <c r="CSV29" s="21"/>
      <c r="CSW29" s="21"/>
      <c r="CSX29" s="21"/>
      <c r="CSY29" s="21"/>
      <c r="CSZ29" s="21"/>
      <c r="CTA29" s="21"/>
      <c r="CTB29" s="21"/>
      <c r="CTC29" s="21"/>
      <c r="CTD29" s="21"/>
      <c r="CTE29" s="21"/>
      <c r="CTF29" s="21"/>
      <c r="CTG29" s="21"/>
      <c r="CTH29" s="21"/>
      <c r="CTI29" s="21"/>
      <c r="CTJ29" s="21"/>
      <c r="CTK29" s="21"/>
      <c r="CTL29" s="21"/>
      <c r="CTM29" s="21"/>
      <c r="CTN29" s="21"/>
      <c r="CTO29" s="21"/>
      <c r="CTP29" s="21"/>
      <c r="CTQ29" s="21"/>
      <c r="CTR29" s="21"/>
      <c r="CTS29" s="21"/>
      <c r="CTT29" s="21"/>
      <c r="CTU29" s="21"/>
      <c r="CTV29" s="21"/>
      <c r="CTW29" s="21"/>
      <c r="CTX29" s="21"/>
      <c r="CTY29" s="21"/>
      <c r="CTZ29" s="21"/>
      <c r="CUA29" s="21"/>
      <c r="CUB29" s="21"/>
      <c r="CUC29" s="21"/>
      <c r="CUD29" s="21"/>
      <c r="CUE29" s="21"/>
      <c r="CUF29" s="21"/>
      <c r="CUG29" s="21"/>
      <c r="CUH29" s="21"/>
      <c r="CUI29" s="21"/>
      <c r="CUJ29" s="21"/>
      <c r="CUK29" s="21"/>
      <c r="CUL29" s="21"/>
      <c r="CUM29" s="21"/>
      <c r="CUN29" s="21"/>
      <c r="CUO29" s="21"/>
      <c r="CUP29" s="21"/>
      <c r="CUQ29" s="21"/>
      <c r="CUR29" s="21"/>
      <c r="CUS29" s="21"/>
      <c r="CUT29" s="21"/>
      <c r="CUU29" s="21"/>
      <c r="CUV29" s="21"/>
      <c r="CUW29" s="21"/>
      <c r="CUX29" s="21"/>
      <c r="CUY29" s="21"/>
      <c r="CUZ29" s="21"/>
      <c r="CVA29" s="21"/>
      <c r="CVB29" s="21"/>
      <c r="CVC29" s="21"/>
      <c r="CVD29" s="21"/>
      <c r="CVE29" s="21"/>
      <c r="CVF29" s="21"/>
      <c r="CVG29" s="21"/>
      <c r="CVH29" s="21"/>
      <c r="CVI29" s="21"/>
      <c r="CVJ29" s="21"/>
      <c r="CVK29" s="21"/>
      <c r="CVL29" s="21"/>
      <c r="CVM29" s="21"/>
      <c r="CVN29" s="21"/>
      <c r="CVO29" s="21"/>
      <c r="CVP29" s="21"/>
      <c r="CVQ29" s="21"/>
      <c r="CVR29" s="21"/>
      <c r="CVS29" s="21"/>
      <c r="CVT29" s="21"/>
      <c r="CVU29" s="21"/>
      <c r="CVV29" s="21"/>
      <c r="CVW29" s="21"/>
      <c r="CVX29" s="21"/>
      <c r="CVY29" s="21"/>
      <c r="CVZ29" s="21"/>
      <c r="CWA29" s="21"/>
      <c r="CWB29" s="21"/>
      <c r="CWC29" s="21"/>
      <c r="CWD29" s="21"/>
      <c r="CWE29" s="21"/>
      <c r="CWF29" s="21"/>
      <c r="CWG29" s="21"/>
      <c r="CWH29" s="21"/>
      <c r="CWI29" s="21"/>
      <c r="CWJ29" s="21"/>
      <c r="CWK29" s="21"/>
      <c r="CWL29" s="21"/>
      <c r="CWM29" s="21"/>
      <c r="CWN29" s="21"/>
      <c r="CWO29" s="21"/>
      <c r="CWP29" s="21"/>
      <c r="CWQ29" s="21"/>
      <c r="CWR29" s="21"/>
      <c r="CWS29" s="21"/>
      <c r="CWT29" s="21"/>
      <c r="CWU29" s="21"/>
      <c r="CWV29" s="21"/>
      <c r="CWW29" s="21"/>
      <c r="CWX29" s="21"/>
      <c r="CWY29" s="21"/>
      <c r="CWZ29" s="21"/>
      <c r="CXA29" s="21"/>
      <c r="CXB29" s="21"/>
      <c r="CXC29" s="21"/>
      <c r="CXD29" s="21"/>
      <c r="CXE29" s="21"/>
      <c r="CXF29" s="21"/>
      <c r="CXG29" s="21"/>
      <c r="CXH29" s="21"/>
      <c r="CXI29" s="21"/>
      <c r="CXJ29" s="21"/>
      <c r="CXK29" s="21"/>
      <c r="CXL29" s="21"/>
      <c r="CXM29" s="21"/>
      <c r="CXN29" s="21"/>
      <c r="CXO29" s="21"/>
      <c r="CXP29" s="21"/>
      <c r="CXQ29" s="21"/>
      <c r="CXR29" s="21"/>
      <c r="CXS29" s="21"/>
      <c r="CXT29" s="21"/>
      <c r="CXU29" s="21"/>
      <c r="CXV29" s="21"/>
      <c r="CXW29" s="21"/>
      <c r="CXX29" s="21"/>
      <c r="CXY29" s="21"/>
      <c r="CXZ29" s="21"/>
      <c r="CYA29" s="21"/>
      <c r="CYB29" s="21"/>
      <c r="CYC29" s="21"/>
      <c r="CYD29" s="21"/>
      <c r="CYE29" s="21"/>
      <c r="CYF29" s="21"/>
      <c r="CYG29" s="21"/>
      <c r="CYH29" s="21"/>
      <c r="CYI29" s="21"/>
      <c r="CYJ29" s="21"/>
      <c r="CYK29" s="21"/>
      <c r="CYL29" s="21"/>
      <c r="CYM29" s="21"/>
      <c r="CYN29" s="21"/>
      <c r="CYO29" s="21"/>
      <c r="CYP29" s="21"/>
      <c r="CYQ29" s="21"/>
      <c r="CYR29" s="21"/>
      <c r="CYS29" s="21"/>
      <c r="CYT29" s="21"/>
      <c r="CYU29" s="21"/>
      <c r="CYV29" s="21"/>
      <c r="CYW29" s="21"/>
      <c r="CYX29" s="21"/>
      <c r="CYY29" s="21"/>
      <c r="CYZ29" s="21"/>
      <c r="CZA29" s="21"/>
      <c r="CZB29" s="21"/>
      <c r="CZC29" s="21"/>
      <c r="CZD29" s="21"/>
      <c r="CZE29" s="21"/>
      <c r="CZF29" s="21"/>
      <c r="CZG29" s="21"/>
      <c r="CZH29" s="21"/>
      <c r="CZI29" s="21"/>
      <c r="CZJ29" s="21"/>
      <c r="CZK29" s="21"/>
      <c r="CZL29" s="21"/>
      <c r="CZM29" s="21"/>
      <c r="CZN29" s="21"/>
      <c r="CZO29" s="21"/>
      <c r="CZP29" s="21"/>
      <c r="CZQ29" s="21"/>
      <c r="CZR29" s="21"/>
      <c r="CZS29" s="21"/>
      <c r="CZT29" s="21"/>
      <c r="CZU29" s="21"/>
      <c r="CZV29" s="21"/>
      <c r="CZW29" s="21"/>
      <c r="CZX29" s="21"/>
      <c r="CZY29" s="21"/>
      <c r="CZZ29" s="21"/>
      <c r="DAA29" s="21"/>
      <c r="DAB29" s="21"/>
      <c r="DAC29" s="21"/>
      <c r="DAD29" s="21"/>
      <c r="DAE29" s="21"/>
      <c r="DAF29" s="21"/>
      <c r="DAG29" s="21"/>
      <c r="DAH29" s="21"/>
      <c r="DAI29" s="21"/>
      <c r="DAJ29" s="21"/>
      <c r="DAK29" s="21"/>
      <c r="DAL29" s="21"/>
      <c r="DAM29" s="21"/>
      <c r="DAN29" s="21"/>
      <c r="DAO29" s="21"/>
      <c r="DAP29" s="21"/>
      <c r="DAQ29" s="21"/>
      <c r="DAR29" s="21"/>
      <c r="DAS29" s="21"/>
      <c r="DAT29" s="21"/>
      <c r="DAU29" s="21"/>
      <c r="DAV29" s="21"/>
      <c r="DAW29" s="21"/>
      <c r="DAX29" s="21"/>
      <c r="DAY29" s="21"/>
      <c r="DAZ29" s="21"/>
      <c r="DBA29" s="21"/>
      <c r="DBB29" s="21"/>
      <c r="DBC29" s="21"/>
      <c r="DBD29" s="21"/>
      <c r="DBE29" s="21"/>
      <c r="DBF29" s="21"/>
      <c r="DBG29" s="21"/>
      <c r="DBH29" s="21"/>
      <c r="DBI29" s="21"/>
      <c r="DBJ29" s="21"/>
      <c r="DBK29" s="21"/>
      <c r="DBL29" s="21"/>
      <c r="DBM29" s="21"/>
      <c r="DBN29" s="21"/>
      <c r="DBO29" s="21"/>
      <c r="DBP29" s="21"/>
      <c r="DBQ29" s="21"/>
      <c r="DBR29" s="21"/>
      <c r="DBS29" s="21"/>
      <c r="DBT29" s="21"/>
      <c r="DBU29" s="21"/>
      <c r="DBV29" s="21"/>
      <c r="DBW29" s="21"/>
      <c r="DBX29" s="21"/>
      <c r="DBY29" s="21"/>
      <c r="DBZ29" s="21"/>
      <c r="DCA29" s="21"/>
      <c r="DCB29" s="21"/>
      <c r="DCC29" s="21"/>
      <c r="DCD29" s="21"/>
      <c r="DCE29" s="21"/>
      <c r="DCF29" s="21"/>
      <c r="DCG29" s="21"/>
      <c r="DCH29" s="21"/>
      <c r="DCI29" s="21"/>
      <c r="DCJ29" s="21"/>
      <c r="DCK29" s="21"/>
      <c r="DCL29" s="21"/>
      <c r="DCM29" s="21"/>
      <c r="DCN29" s="21"/>
      <c r="DCO29" s="21"/>
      <c r="DCP29" s="21"/>
      <c r="DCQ29" s="21"/>
      <c r="DCR29" s="21"/>
      <c r="DCS29" s="21"/>
      <c r="DCT29" s="21"/>
      <c r="DCU29" s="21"/>
      <c r="DCV29" s="21"/>
      <c r="DCW29" s="21"/>
      <c r="DCX29" s="21"/>
      <c r="DCY29" s="21"/>
      <c r="DCZ29" s="21"/>
      <c r="DDA29" s="21"/>
      <c r="DDB29" s="21"/>
      <c r="DDC29" s="21"/>
      <c r="DDD29" s="21"/>
      <c r="DDE29" s="21"/>
      <c r="DDF29" s="21"/>
      <c r="DDG29" s="21"/>
      <c r="DDH29" s="21"/>
      <c r="DDI29" s="21"/>
      <c r="DDJ29" s="21"/>
      <c r="DDK29" s="21"/>
      <c r="DDL29" s="21"/>
      <c r="DDM29" s="21"/>
      <c r="DDN29" s="21"/>
      <c r="DDO29" s="21"/>
      <c r="DDP29" s="21"/>
      <c r="DDQ29" s="21"/>
      <c r="DDR29" s="21"/>
      <c r="DDS29" s="21"/>
      <c r="DDT29" s="21"/>
      <c r="DDU29" s="21"/>
      <c r="DDV29" s="21"/>
      <c r="DDW29" s="21"/>
      <c r="DDX29" s="21"/>
      <c r="DDY29" s="21"/>
      <c r="DDZ29" s="21"/>
      <c r="DEA29" s="21"/>
      <c r="DEB29" s="21"/>
      <c r="DEC29" s="21"/>
      <c r="DED29" s="21"/>
      <c r="DEE29" s="21"/>
      <c r="DEF29" s="21"/>
      <c r="DEG29" s="21"/>
      <c r="DEH29" s="21"/>
      <c r="DEI29" s="21"/>
      <c r="DEJ29" s="21"/>
      <c r="DEK29" s="21"/>
      <c r="DEL29" s="21"/>
      <c r="DEM29" s="21"/>
      <c r="DEN29" s="21"/>
      <c r="DEO29" s="21"/>
      <c r="DEP29" s="21"/>
      <c r="DEQ29" s="21"/>
      <c r="DER29" s="21"/>
      <c r="DES29" s="21"/>
      <c r="DET29" s="21"/>
      <c r="DEU29" s="21"/>
      <c r="DEV29" s="21"/>
      <c r="DEW29" s="21"/>
      <c r="DEX29" s="21"/>
      <c r="DEY29" s="21"/>
      <c r="DEZ29" s="21"/>
      <c r="DFA29" s="21"/>
      <c r="DFB29" s="21"/>
      <c r="DFC29" s="21"/>
      <c r="DFD29" s="21"/>
      <c r="DFE29" s="21"/>
      <c r="DFF29" s="21"/>
      <c r="DFG29" s="21"/>
      <c r="DFH29" s="21"/>
      <c r="DFI29" s="21"/>
      <c r="DFJ29" s="21"/>
      <c r="DFK29" s="21"/>
      <c r="DFL29" s="21"/>
      <c r="DFM29" s="21"/>
      <c r="DFN29" s="21"/>
      <c r="DFO29" s="21"/>
      <c r="DFP29" s="21"/>
      <c r="DFQ29" s="21"/>
      <c r="DFR29" s="21"/>
      <c r="DFS29" s="21"/>
      <c r="DFT29" s="21"/>
      <c r="DFU29" s="21"/>
      <c r="DFV29" s="21"/>
      <c r="DFW29" s="21"/>
      <c r="DFX29" s="21"/>
      <c r="DFY29" s="21"/>
      <c r="DFZ29" s="21"/>
      <c r="DGA29" s="21"/>
      <c r="DGB29" s="21"/>
      <c r="DGC29" s="21"/>
      <c r="DGD29" s="21"/>
      <c r="DGE29" s="21"/>
      <c r="DGF29" s="21"/>
      <c r="DGG29" s="21"/>
      <c r="DGH29" s="21"/>
      <c r="DGI29" s="21"/>
      <c r="DGJ29" s="21"/>
      <c r="DGK29" s="21"/>
      <c r="DGL29" s="21"/>
      <c r="DGM29" s="21"/>
      <c r="DGN29" s="21"/>
      <c r="DGO29" s="21"/>
      <c r="DGP29" s="21"/>
      <c r="DGQ29" s="21"/>
      <c r="DGR29" s="21"/>
      <c r="DGS29" s="21"/>
      <c r="DGT29" s="21"/>
      <c r="DGU29" s="21"/>
      <c r="DGV29" s="21"/>
      <c r="DGW29" s="21"/>
      <c r="DGX29" s="21"/>
      <c r="DGY29" s="21"/>
      <c r="DGZ29" s="21"/>
      <c r="DHA29" s="21"/>
      <c r="DHB29" s="21"/>
      <c r="DHC29" s="21"/>
      <c r="DHD29" s="21"/>
      <c r="DHE29" s="21"/>
      <c r="DHF29" s="21"/>
      <c r="DHG29" s="21"/>
      <c r="DHH29" s="21"/>
      <c r="DHI29" s="21"/>
      <c r="DHJ29" s="21"/>
      <c r="DHK29" s="21"/>
      <c r="DHL29" s="21"/>
      <c r="DHM29" s="21"/>
      <c r="DHN29" s="21"/>
      <c r="DHO29" s="21"/>
      <c r="DHP29" s="21"/>
      <c r="DHQ29" s="21"/>
      <c r="DHR29" s="21"/>
      <c r="DHS29" s="21"/>
      <c r="DHT29" s="21"/>
      <c r="DHU29" s="21"/>
      <c r="DHV29" s="21"/>
      <c r="DHW29" s="21"/>
      <c r="DHX29" s="21"/>
      <c r="DHY29" s="21"/>
      <c r="DHZ29" s="21"/>
      <c r="DIA29" s="21"/>
      <c r="DIB29" s="21"/>
      <c r="DIC29" s="21"/>
      <c r="DID29" s="21"/>
      <c r="DIE29" s="21"/>
      <c r="DIF29" s="21"/>
      <c r="DIG29" s="21"/>
      <c r="DIH29" s="21"/>
      <c r="DII29" s="21"/>
      <c r="DIJ29" s="21"/>
      <c r="DIK29" s="21"/>
      <c r="DIL29" s="21"/>
      <c r="DIM29" s="21"/>
      <c r="DIN29" s="21"/>
      <c r="DIO29" s="21"/>
      <c r="DIP29" s="21"/>
      <c r="DIQ29" s="21"/>
      <c r="DIR29" s="21"/>
      <c r="DIS29" s="21"/>
      <c r="DIT29" s="21"/>
      <c r="DIU29" s="21"/>
      <c r="DIV29" s="21"/>
      <c r="DIW29" s="21"/>
      <c r="DIX29" s="21"/>
      <c r="DIY29" s="21"/>
      <c r="DIZ29" s="21"/>
      <c r="DJA29" s="21"/>
      <c r="DJB29" s="21"/>
      <c r="DJC29" s="21"/>
      <c r="DJD29" s="21"/>
      <c r="DJE29" s="21"/>
      <c r="DJF29" s="21"/>
      <c r="DJG29" s="21"/>
      <c r="DJH29" s="21"/>
      <c r="DJI29" s="21"/>
      <c r="DJJ29" s="21"/>
      <c r="DJK29" s="21"/>
      <c r="DJL29" s="21"/>
      <c r="DJM29" s="21"/>
      <c r="DJN29" s="21"/>
      <c r="DJO29" s="21"/>
      <c r="DJP29" s="21"/>
      <c r="DJQ29" s="21"/>
      <c r="DJR29" s="21"/>
      <c r="DJS29" s="21"/>
      <c r="DJT29" s="21"/>
      <c r="DJU29" s="21"/>
      <c r="DJV29" s="21"/>
      <c r="DJW29" s="21"/>
      <c r="DJX29" s="21"/>
      <c r="DJY29" s="21"/>
      <c r="DJZ29" s="21"/>
      <c r="DKA29" s="21"/>
      <c r="DKB29" s="21"/>
      <c r="DKC29" s="21"/>
      <c r="DKD29" s="21"/>
      <c r="DKE29" s="21"/>
      <c r="DKF29" s="21"/>
      <c r="DKG29" s="21"/>
      <c r="DKH29" s="21"/>
      <c r="DKI29" s="21"/>
      <c r="DKJ29" s="21"/>
      <c r="DKK29" s="21"/>
      <c r="DKL29" s="21"/>
      <c r="DKM29" s="21"/>
      <c r="DKN29" s="21"/>
      <c r="DKO29" s="21"/>
      <c r="DKP29" s="21"/>
      <c r="DKQ29" s="21"/>
      <c r="DKR29" s="21"/>
      <c r="DKS29" s="21"/>
      <c r="DKT29" s="21"/>
      <c r="DKU29" s="21"/>
      <c r="DKV29" s="21"/>
      <c r="DKW29" s="21"/>
      <c r="DKX29" s="21"/>
      <c r="DKY29" s="21"/>
      <c r="DKZ29" s="21"/>
      <c r="DLA29" s="21"/>
      <c r="DLB29" s="21"/>
      <c r="DLC29" s="21"/>
      <c r="DLD29" s="21"/>
      <c r="DLE29" s="21"/>
      <c r="DLF29" s="21"/>
      <c r="DLG29" s="21"/>
      <c r="DLH29" s="21"/>
      <c r="DLI29" s="21"/>
      <c r="DLJ29" s="21"/>
      <c r="DLK29" s="21"/>
      <c r="DLL29" s="21"/>
      <c r="DLM29" s="21"/>
      <c r="DLN29" s="21"/>
      <c r="DLO29" s="21"/>
      <c r="DLP29" s="21"/>
      <c r="DLQ29" s="21"/>
      <c r="DLR29" s="21"/>
      <c r="DLS29" s="21"/>
      <c r="DLT29" s="21"/>
      <c r="DLU29" s="21"/>
      <c r="DLV29" s="21"/>
      <c r="DLW29" s="21"/>
      <c r="DLX29" s="21"/>
      <c r="DLY29" s="21"/>
      <c r="DLZ29" s="21"/>
      <c r="DMA29" s="21"/>
      <c r="DMB29" s="21"/>
      <c r="DMC29" s="21"/>
      <c r="DMD29" s="21"/>
      <c r="DME29" s="21"/>
      <c r="DMF29" s="21"/>
      <c r="DMG29" s="21"/>
      <c r="DMH29" s="21"/>
      <c r="DMI29" s="21"/>
      <c r="DMJ29" s="21"/>
      <c r="DMK29" s="21"/>
      <c r="DML29" s="21"/>
      <c r="DMM29" s="21"/>
      <c r="DMN29" s="21"/>
      <c r="DMO29" s="21"/>
      <c r="DMP29" s="21"/>
      <c r="DMQ29" s="21"/>
      <c r="DMR29" s="21"/>
      <c r="DMS29" s="21"/>
      <c r="DMT29" s="21"/>
      <c r="DMU29" s="21"/>
      <c r="DMV29" s="21"/>
      <c r="DMW29" s="21"/>
      <c r="DMX29" s="21"/>
      <c r="DMY29" s="21"/>
      <c r="DMZ29" s="21"/>
      <c r="DNA29" s="21"/>
      <c r="DNB29" s="21"/>
      <c r="DNC29" s="21"/>
      <c r="DND29" s="21"/>
      <c r="DNE29" s="21"/>
      <c r="DNF29" s="21"/>
      <c r="DNG29" s="21"/>
      <c r="DNH29" s="21"/>
      <c r="DNI29" s="21"/>
      <c r="DNJ29" s="21"/>
      <c r="DNK29" s="21"/>
      <c r="DNL29" s="21"/>
      <c r="DNM29" s="21"/>
      <c r="DNN29" s="21"/>
      <c r="DNO29" s="21"/>
      <c r="DNP29" s="21"/>
      <c r="DNQ29" s="21"/>
      <c r="DNR29" s="21"/>
      <c r="DNS29" s="21"/>
      <c r="DNT29" s="21"/>
      <c r="DNU29" s="21"/>
      <c r="DNV29" s="21"/>
      <c r="DNW29" s="21"/>
      <c r="DNX29" s="21"/>
      <c r="DNY29" s="21"/>
      <c r="DNZ29" s="21"/>
      <c r="DOA29" s="21"/>
      <c r="DOB29" s="21"/>
      <c r="DOC29" s="21"/>
      <c r="DOD29" s="21"/>
      <c r="DOE29" s="21"/>
      <c r="DOF29" s="21"/>
      <c r="DOG29" s="21"/>
      <c r="DOH29" s="21"/>
      <c r="DOI29" s="21"/>
      <c r="DOJ29" s="21"/>
      <c r="DOK29" s="21"/>
      <c r="DOL29" s="21"/>
      <c r="DOM29" s="21"/>
      <c r="DON29" s="21"/>
      <c r="DOO29" s="21"/>
      <c r="DOP29" s="21"/>
      <c r="DOQ29" s="21"/>
      <c r="DOR29" s="21"/>
      <c r="DOS29" s="21"/>
      <c r="DOT29" s="21"/>
      <c r="DOU29" s="21"/>
      <c r="DOV29" s="21"/>
      <c r="DOW29" s="21"/>
      <c r="DOX29" s="21"/>
      <c r="DOY29" s="21"/>
      <c r="DOZ29" s="21"/>
      <c r="DPA29" s="21"/>
      <c r="DPB29" s="21"/>
      <c r="DPC29" s="21"/>
      <c r="DPD29" s="21"/>
      <c r="DPE29" s="21"/>
      <c r="DPF29" s="21"/>
      <c r="DPG29" s="21"/>
      <c r="DPH29" s="21"/>
      <c r="DPI29" s="21"/>
      <c r="DPJ29" s="21"/>
      <c r="DPK29" s="21"/>
      <c r="DPL29" s="21"/>
      <c r="DPM29" s="21"/>
      <c r="DPN29" s="21"/>
      <c r="DPO29" s="21"/>
      <c r="DPP29" s="21"/>
      <c r="DPQ29" s="21"/>
      <c r="DPR29" s="21"/>
      <c r="DPS29" s="21"/>
      <c r="DPT29" s="21"/>
      <c r="DPU29" s="21"/>
      <c r="DPV29" s="21"/>
      <c r="DPW29" s="21"/>
      <c r="DPX29" s="21"/>
      <c r="DPY29" s="21"/>
      <c r="DPZ29" s="21"/>
      <c r="DQA29" s="21"/>
      <c r="DQB29" s="21"/>
      <c r="DQC29" s="21"/>
      <c r="DQD29" s="21"/>
      <c r="DQE29" s="21"/>
      <c r="DQF29" s="21"/>
      <c r="DQG29" s="21"/>
      <c r="DQH29" s="21"/>
      <c r="DQI29" s="21"/>
      <c r="DQJ29" s="21"/>
      <c r="DQK29" s="21"/>
      <c r="DQL29" s="21"/>
      <c r="DQM29" s="21"/>
      <c r="DQN29" s="21"/>
      <c r="DQO29" s="21"/>
      <c r="DQP29" s="21"/>
      <c r="DQQ29" s="21"/>
      <c r="DQR29" s="21"/>
      <c r="DQS29" s="21"/>
      <c r="DQT29" s="21"/>
      <c r="DQU29" s="21"/>
      <c r="DQV29" s="21"/>
      <c r="DQW29" s="21"/>
      <c r="DQX29" s="21"/>
      <c r="DQY29" s="21"/>
      <c r="DQZ29" s="21"/>
      <c r="DRA29" s="21"/>
      <c r="DRB29" s="21"/>
      <c r="DRC29" s="21"/>
      <c r="DRD29" s="21"/>
      <c r="DRE29" s="21"/>
      <c r="DRF29" s="21"/>
      <c r="DRG29" s="21"/>
      <c r="DRH29" s="21"/>
      <c r="DRI29" s="21"/>
      <c r="DRJ29" s="21"/>
      <c r="DRK29" s="21"/>
      <c r="DRL29" s="21"/>
      <c r="DRM29" s="21"/>
      <c r="DRN29" s="21"/>
      <c r="DRO29" s="21"/>
      <c r="DRP29" s="21"/>
      <c r="DRQ29" s="21"/>
      <c r="DRR29" s="21"/>
      <c r="DRS29" s="21"/>
      <c r="DRT29" s="21"/>
      <c r="DRU29" s="21"/>
      <c r="DRV29" s="21"/>
      <c r="DRW29" s="21"/>
      <c r="DRX29" s="21"/>
      <c r="DRY29" s="21"/>
      <c r="DRZ29" s="21"/>
      <c r="DSA29" s="21"/>
      <c r="DSB29" s="21"/>
      <c r="DSC29" s="21"/>
      <c r="DSD29" s="21"/>
      <c r="DSE29" s="21"/>
      <c r="DSF29" s="21"/>
      <c r="DSG29" s="21"/>
      <c r="DSH29" s="21"/>
      <c r="DSI29" s="21"/>
      <c r="DSJ29" s="21"/>
      <c r="DSK29" s="21"/>
      <c r="DSL29" s="21"/>
      <c r="DSM29" s="21"/>
      <c r="DSN29" s="21"/>
      <c r="DSO29" s="21"/>
      <c r="DSP29" s="21"/>
      <c r="DSQ29" s="21"/>
      <c r="DSR29" s="21"/>
      <c r="DSS29" s="21"/>
      <c r="DST29" s="21"/>
      <c r="DSU29" s="21"/>
      <c r="DSV29" s="21"/>
      <c r="DSW29" s="21"/>
      <c r="DSX29" s="21"/>
      <c r="DSY29" s="21"/>
      <c r="DSZ29" s="21"/>
      <c r="DTA29" s="21"/>
      <c r="DTB29" s="21"/>
      <c r="DTC29" s="21"/>
      <c r="DTD29" s="21"/>
      <c r="DTE29" s="21"/>
      <c r="DTF29" s="21"/>
      <c r="DTG29" s="21"/>
      <c r="DTH29" s="21"/>
      <c r="DTI29" s="21"/>
      <c r="DTJ29" s="21"/>
      <c r="DTK29" s="21"/>
      <c r="DTL29" s="21"/>
      <c r="DTM29" s="21"/>
      <c r="DTN29" s="21"/>
      <c r="DTO29" s="21"/>
      <c r="DTP29" s="21"/>
      <c r="DTQ29" s="21"/>
      <c r="DTR29" s="21"/>
      <c r="DTS29" s="21"/>
      <c r="DTT29" s="21"/>
      <c r="DTU29" s="21"/>
      <c r="DTV29" s="21"/>
      <c r="DTW29" s="21"/>
      <c r="DTX29" s="21"/>
      <c r="DTY29" s="21"/>
      <c r="DTZ29" s="21"/>
      <c r="DUA29" s="21"/>
      <c r="DUB29" s="21"/>
      <c r="DUC29" s="21"/>
      <c r="DUD29" s="21"/>
      <c r="DUE29" s="21"/>
      <c r="DUF29" s="21"/>
      <c r="DUG29" s="21"/>
      <c r="DUH29" s="21"/>
      <c r="DUI29" s="21"/>
      <c r="DUJ29" s="21"/>
      <c r="DUK29" s="21"/>
      <c r="DUL29" s="21"/>
      <c r="DUM29" s="21"/>
      <c r="DUN29" s="21"/>
      <c r="DUO29" s="21"/>
      <c r="DUP29" s="21"/>
      <c r="DUQ29" s="21"/>
      <c r="DUR29" s="21"/>
      <c r="DUS29" s="21"/>
      <c r="DUT29" s="21"/>
      <c r="DUU29" s="21"/>
      <c r="DUV29" s="21"/>
      <c r="DUW29" s="21"/>
      <c r="DUX29" s="21"/>
      <c r="DUY29" s="21"/>
      <c r="DUZ29" s="21"/>
      <c r="DVA29" s="21"/>
      <c r="DVB29" s="21"/>
      <c r="DVC29" s="21"/>
      <c r="DVD29" s="21"/>
      <c r="DVE29" s="21"/>
      <c r="DVF29" s="21"/>
      <c r="DVG29" s="21"/>
      <c r="DVH29" s="21"/>
      <c r="DVI29" s="21"/>
      <c r="DVJ29" s="21"/>
      <c r="DVK29" s="21"/>
      <c r="DVL29" s="21"/>
      <c r="DVM29" s="21"/>
      <c r="DVN29" s="21"/>
      <c r="DVO29" s="21"/>
      <c r="DVP29" s="21"/>
      <c r="DVQ29" s="21"/>
      <c r="DVR29" s="21"/>
      <c r="DVS29" s="21"/>
      <c r="DVT29" s="21"/>
      <c r="DVU29" s="21"/>
      <c r="DVV29" s="21"/>
      <c r="DVW29" s="21"/>
      <c r="DVX29" s="21"/>
      <c r="DVY29" s="21"/>
      <c r="DVZ29" s="21"/>
      <c r="DWA29" s="21"/>
      <c r="DWB29" s="21"/>
      <c r="DWC29" s="21"/>
      <c r="DWD29" s="21"/>
      <c r="DWE29" s="21"/>
      <c r="DWF29" s="21"/>
      <c r="DWG29" s="21"/>
      <c r="DWH29" s="21"/>
      <c r="DWI29" s="21"/>
      <c r="DWJ29" s="21"/>
      <c r="DWK29" s="21"/>
      <c r="DWL29" s="21"/>
      <c r="DWM29" s="21"/>
      <c r="DWN29" s="21"/>
      <c r="DWO29" s="21"/>
      <c r="DWP29" s="21"/>
      <c r="DWQ29" s="21"/>
      <c r="DWR29" s="21"/>
      <c r="DWS29" s="21"/>
      <c r="DWT29" s="21"/>
      <c r="DWU29" s="21"/>
      <c r="DWV29" s="21"/>
      <c r="DWW29" s="21"/>
      <c r="DWX29" s="21"/>
      <c r="DWY29" s="21"/>
      <c r="DWZ29" s="21"/>
      <c r="DXA29" s="21"/>
      <c r="DXB29" s="21"/>
      <c r="DXC29" s="21"/>
      <c r="DXD29" s="21"/>
      <c r="DXE29" s="21"/>
      <c r="DXF29" s="21"/>
      <c r="DXG29" s="21"/>
      <c r="DXH29" s="21"/>
      <c r="DXI29" s="21"/>
      <c r="DXJ29" s="21"/>
      <c r="DXK29" s="21"/>
      <c r="DXL29" s="21"/>
      <c r="DXM29" s="21"/>
      <c r="DXN29" s="21"/>
      <c r="DXO29" s="21"/>
      <c r="DXP29" s="21"/>
      <c r="DXQ29" s="21"/>
      <c r="DXR29" s="21"/>
      <c r="DXS29" s="21"/>
      <c r="DXT29" s="21"/>
      <c r="DXU29" s="21"/>
      <c r="DXV29" s="21"/>
      <c r="DXW29" s="21"/>
      <c r="DXX29" s="21"/>
      <c r="DXY29" s="21"/>
      <c r="DXZ29" s="21"/>
      <c r="DYA29" s="21"/>
      <c r="DYB29" s="21"/>
      <c r="DYC29" s="21"/>
      <c r="DYD29" s="21"/>
      <c r="DYE29" s="21"/>
      <c r="DYF29" s="21"/>
      <c r="DYG29" s="21"/>
      <c r="DYH29" s="21"/>
      <c r="DYI29" s="21"/>
      <c r="DYJ29" s="21"/>
      <c r="DYK29" s="21"/>
      <c r="DYL29" s="21"/>
      <c r="DYM29" s="21"/>
      <c r="DYN29" s="21"/>
      <c r="DYO29" s="21"/>
      <c r="DYP29" s="21"/>
      <c r="DYQ29" s="21"/>
      <c r="DYR29" s="21"/>
      <c r="DYS29" s="21"/>
      <c r="DYT29" s="21"/>
      <c r="DYU29" s="21"/>
      <c r="DYV29" s="21"/>
      <c r="DYW29" s="21"/>
      <c r="DYX29" s="21"/>
      <c r="DYY29" s="21"/>
      <c r="DYZ29" s="21"/>
      <c r="DZA29" s="21"/>
      <c r="DZB29" s="21"/>
      <c r="DZC29" s="21"/>
      <c r="DZD29" s="21"/>
      <c r="DZE29" s="21"/>
      <c r="DZF29" s="21"/>
      <c r="DZG29" s="21"/>
      <c r="DZH29" s="21"/>
      <c r="DZI29" s="21"/>
      <c r="DZJ29" s="21"/>
      <c r="DZK29" s="21"/>
      <c r="DZL29" s="21"/>
      <c r="DZM29" s="21"/>
      <c r="DZN29" s="21"/>
      <c r="DZO29" s="21"/>
      <c r="DZP29" s="21"/>
      <c r="DZQ29" s="21"/>
      <c r="DZR29" s="21"/>
      <c r="DZS29" s="21"/>
      <c r="DZT29" s="21"/>
      <c r="DZU29" s="21"/>
      <c r="DZV29" s="21"/>
      <c r="DZW29" s="21"/>
      <c r="DZX29" s="21"/>
      <c r="DZY29" s="21"/>
      <c r="DZZ29" s="21"/>
      <c r="EAA29" s="21"/>
      <c r="EAB29" s="21"/>
      <c r="EAC29" s="21"/>
      <c r="EAD29" s="21"/>
      <c r="EAE29" s="21"/>
      <c r="EAF29" s="21"/>
      <c r="EAG29" s="21"/>
      <c r="EAH29" s="21"/>
      <c r="EAI29" s="21"/>
      <c r="EAJ29" s="21"/>
      <c r="EAK29" s="21"/>
      <c r="EAL29" s="21"/>
      <c r="EAM29" s="21"/>
      <c r="EAN29" s="21"/>
      <c r="EAO29" s="21"/>
      <c r="EAP29" s="21"/>
      <c r="EAQ29" s="21"/>
      <c r="EAR29" s="21"/>
      <c r="EAS29" s="21"/>
      <c r="EAT29" s="21"/>
      <c r="EAU29" s="21"/>
      <c r="EAV29" s="21"/>
      <c r="EAW29" s="21"/>
      <c r="EAX29" s="21"/>
      <c r="EAY29" s="21"/>
      <c r="EAZ29" s="21"/>
      <c r="EBA29" s="21"/>
      <c r="EBB29" s="21"/>
      <c r="EBC29" s="21"/>
      <c r="EBD29" s="21"/>
      <c r="EBE29" s="21"/>
      <c r="EBF29" s="21"/>
      <c r="EBG29" s="21"/>
      <c r="EBH29" s="21"/>
      <c r="EBI29" s="21"/>
      <c r="EBJ29" s="21"/>
      <c r="EBK29" s="21"/>
      <c r="EBL29" s="21"/>
      <c r="EBM29" s="21"/>
      <c r="EBN29" s="21"/>
      <c r="EBO29" s="21"/>
      <c r="EBP29" s="21"/>
      <c r="EBQ29" s="21"/>
      <c r="EBR29" s="21"/>
      <c r="EBS29" s="21"/>
      <c r="EBT29" s="21"/>
      <c r="EBU29" s="21"/>
      <c r="EBV29" s="21"/>
      <c r="EBW29" s="21"/>
      <c r="EBX29" s="21"/>
      <c r="EBY29" s="21"/>
      <c r="EBZ29" s="21"/>
      <c r="ECA29" s="21"/>
      <c r="ECB29" s="21"/>
      <c r="ECC29" s="21"/>
      <c r="ECD29" s="21"/>
      <c r="ECE29" s="21"/>
      <c r="ECF29" s="21"/>
      <c r="ECG29" s="21"/>
      <c r="ECH29" s="21"/>
      <c r="ECI29" s="21"/>
      <c r="ECJ29" s="21"/>
      <c r="ECK29" s="21"/>
      <c r="ECL29" s="21"/>
      <c r="ECM29" s="21"/>
      <c r="ECN29" s="21"/>
      <c r="ECO29" s="21"/>
      <c r="ECP29" s="21"/>
      <c r="ECQ29" s="21"/>
      <c r="ECR29" s="21"/>
      <c r="ECS29" s="21"/>
      <c r="ECT29" s="21"/>
      <c r="ECU29" s="21"/>
      <c r="ECV29" s="21"/>
      <c r="ECW29" s="21"/>
      <c r="ECX29" s="21"/>
      <c r="ECY29" s="21"/>
      <c r="ECZ29" s="21"/>
      <c r="EDA29" s="21"/>
      <c r="EDB29" s="21"/>
      <c r="EDC29" s="21"/>
      <c r="EDD29" s="21"/>
      <c r="EDE29" s="21"/>
      <c r="EDF29" s="21"/>
      <c r="EDG29" s="21"/>
      <c r="EDH29" s="21"/>
      <c r="EDI29" s="21"/>
      <c r="EDJ29" s="21"/>
      <c r="EDK29" s="21"/>
      <c r="EDL29" s="21"/>
      <c r="EDM29" s="21"/>
      <c r="EDN29" s="21"/>
      <c r="EDO29" s="21"/>
      <c r="EDP29" s="21"/>
      <c r="EDQ29" s="21"/>
      <c r="EDR29" s="21"/>
      <c r="EDS29" s="21"/>
      <c r="EDT29" s="21"/>
      <c r="EDU29" s="21"/>
      <c r="EDV29" s="21"/>
      <c r="EDW29" s="21"/>
      <c r="EDX29" s="21"/>
      <c r="EDY29" s="21"/>
      <c r="EDZ29" s="21"/>
      <c r="EEA29" s="21"/>
      <c r="EEB29" s="21"/>
      <c r="EEC29" s="21"/>
      <c r="EED29" s="21"/>
      <c r="EEE29" s="21"/>
      <c r="EEF29" s="21"/>
      <c r="EEG29" s="21"/>
      <c r="EEH29" s="21"/>
      <c r="EEI29" s="21"/>
      <c r="EEJ29" s="21"/>
      <c r="EEK29" s="21"/>
      <c r="EEL29" s="21"/>
      <c r="EEM29" s="21"/>
      <c r="EEN29" s="21"/>
      <c r="EEO29" s="21"/>
      <c r="EEP29" s="21"/>
      <c r="EEQ29" s="21"/>
      <c r="EER29" s="21"/>
      <c r="EES29" s="21"/>
      <c r="EET29" s="21"/>
      <c r="EEU29" s="21"/>
      <c r="EEV29" s="21"/>
      <c r="EEW29" s="21"/>
      <c r="EEX29" s="21"/>
      <c r="EEY29" s="21"/>
      <c r="EEZ29" s="21"/>
      <c r="EFA29" s="21"/>
      <c r="EFB29" s="21"/>
      <c r="EFC29" s="21"/>
      <c r="EFD29" s="21"/>
      <c r="EFE29" s="21"/>
      <c r="EFF29" s="21"/>
      <c r="EFG29" s="21"/>
      <c r="EFH29" s="21"/>
      <c r="EFI29" s="21"/>
      <c r="EFJ29" s="21"/>
      <c r="EFK29" s="21"/>
      <c r="EFL29" s="21"/>
      <c r="EFM29" s="21"/>
      <c r="EFN29" s="21"/>
      <c r="EFO29" s="21"/>
      <c r="EFP29" s="21"/>
      <c r="EFQ29" s="21"/>
      <c r="EFR29" s="21"/>
      <c r="EFS29" s="21"/>
      <c r="EFT29" s="21"/>
      <c r="EFU29" s="21"/>
      <c r="EFV29" s="21"/>
      <c r="EFW29" s="21"/>
      <c r="EFX29" s="21"/>
      <c r="EFY29" s="21"/>
      <c r="EFZ29" s="21"/>
      <c r="EGA29" s="21"/>
      <c r="EGB29" s="21"/>
      <c r="EGC29" s="21"/>
      <c r="EGD29" s="21"/>
      <c r="EGE29" s="21"/>
      <c r="EGF29" s="21"/>
      <c r="EGG29" s="21"/>
      <c r="EGH29" s="21"/>
      <c r="EGI29" s="21"/>
      <c r="EGJ29" s="21"/>
      <c r="EGK29" s="21"/>
      <c r="EGL29" s="21"/>
      <c r="EGM29" s="21"/>
      <c r="EGN29" s="21"/>
      <c r="EGO29" s="21"/>
      <c r="EGP29" s="21"/>
      <c r="EGQ29" s="21"/>
      <c r="EGR29" s="21"/>
      <c r="EGS29" s="21"/>
      <c r="EGT29" s="21"/>
      <c r="EGU29" s="21"/>
      <c r="EGV29" s="21"/>
      <c r="EGW29" s="21"/>
      <c r="EGX29" s="21"/>
      <c r="EGY29" s="21"/>
      <c r="EGZ29" s="21"/>
      <c r="EHA29" s="21"/>
      <c r="EHB29" s="21"/>
      <c r="EHC29" s="21"/>
      <c r="EHD29" s="21"/>
      <c r="EHE29" s="21"/>
      <c r="EHF29" s="21"/>
      <c r="EHG29" s="21"/>
      <c r="EHH29" s="21"/>
      <c r="EHI29" s="21"/>
      <c r="EHJ29" s="21"/>
      <c r="EHK29" s="21"/>
      <c r="EHL29" s="21"/>
      <c r="EHM29" s="21"/>
      <c r="EHN29" s="21"/>
      <c r="EHO29" s="21"/>
      <c r="EHP29" s="21"/>
      <c r="EHQ29" s="21"/>
      <c r="EHR29" s="21"/>
      <c r="EHS29" s="21"/>
      <c r="EHT29" s="21"/>
      <c r="EHU29" s="21"/>
      <c r="EHV29" s="21"/>
      <c r="EHW29" s="21"/>
      <c r="EHX29" s="21"/>
      <c r="EHY29" s="21"/>
      <c r="EHZ29" s="21"/>
      <c r="EIA29" s="21"/>
      <c r="EIB29" s="21"/>
      <c r="EIC29" s="21"/>
      <c r="EID29" s="21"/>
      <c r="EIE29" s="21"/>
      <c r="EIF29" s="21"/>
      <c r="EIG29" s="21"/>
      <c r="EIH29" s="21"/>
      <c r="EII29" s="21"/>
      <c r="EIJ29" s="21"/>
      <c r="EIK29" s="21"/>
      <c r="EIL29" s="21"/>
      <c r="EIM29" s="21"/>
      <c r="EIN29" s="21"/>
      <c r="EIO29" s="21"/>
      <c r="EIP29" s="21"/>
      <c r="EIQ29" s="21"/>
      <c r="EIR29" s="21"/>
      <c r="EIS29" s="21"/>
      <c r="EIT29" s="21"/>
      <c r="EIU29" s="21"/>
      <c r="EIV29" s="21"/>
      <c r="EIW29" s="21"/>
      <c r="EIX29" s="21"/>
      <c r="EIY29" s="21"/>
      <c r="EIZ29" s="21"/>
      <c r="EJA29" s="21"/>
      <c r="EJB29" s="21"/>
      <c r="EJC29" s="21"/>
      <c r="EJD29" s="21"/>
      <c r="EJE29" s="21"/>
      <c r="EJF29" s="21"/>
      <c r="EJG29" s="21"/>
      <c r="EJH29" s="21"/>
      <c r="EJI29" s="21"/>
      <c r="EJJ29" s="21"/>
      <c r="EJK29" s="21"/>
      <c r="EJL29" s="21"/>
      <c r="EJM29" s="21"/>
      <c r="EJN29" s="21"/>
      <c r="EJO29" s="21"/>
      <c r="EJP29" s="21"/>
      <c r="EJQ29" s="21"/>
      <c r="EJR29" s="21"/>
      <c r="EJS29" s="21"/>
      <c r="EJT29" s="21"/>
      <c r="EJU29" s="21"/>
      <c r="EJV29" s="21"/>
      <c r="EJW29" s="21"/>
      <c r="EJX29" s="21"/>
      <c r="EJY29" s="21"/>
      <c r="EJZ29" s="21"/>
      <c r="EKA29" s="21"/>
      <c r="EKB29" s="21"/>
      <c r="EKC29" s="21"/>
      <c r="EKD29" s="21"/>
      <c r="EKE29" s="21"/>
      <c r="EKF29" s="21"/>
      <c r="EKG29" s="21"/>
      <c r="EKH29" s="21"/>
      <c r="EKI29" s="21"/>
      <c r="EKJ29" s="21"/>
      <c r="EKK29" s="21"/>
      <c r="EKL29" s="21"/>
      <c r="EKM29" s="21"/>
      <c r="EKN29" s="21"/>
      <c r="EKO29" s="21"/>
      <c r="EKP29" s="21"/>
      <c r="EKQ29" s="21"/>
      <c r="EKR29" s="21"/>
      <c r="EKS29" s="21"/>
      <c r="EKT29" s="21"/>
      <c r="EKU29" s="21"/>
      <c r="EKV29" s="21"/>
      <c r="EKW29" s="21"/>
      <c r="EKX29" s="21"/>
      <c r="EKY29" s="21"/>
      <c r="EKZ29" s="21"/>
      <c r="ELA29" s="21"/>
      <c r="ELB29" s="21"/>
      <c r="ELC29" s="21"/>
      <c r="ELD29" s="21"/>
      <c r="ELE29" s="21"/>
      <c r="ELF29" s="21"/>
      <c r="ELG29" s="21"/>
      <c r="ELH29" s="21"/>
      <c r="ELI29" s="21"/>
      <c r="ELJ29" s="21"/>
      <c r="ELK29" s="21"/>
      <c r="ELL29" s="21"/>
      <c r="ELM29" s="21"/>
      <c r="ELN29" s="21"/>
      <c r="ELO29" s="21"/>
      <c r="ELP29" s="21"/>
      <c r="ELQ29" s="21"/>
      <c r="ELR29" s="21"/>
      <c r="ELS29" s="21"/>
      <c r="ELT29" s="21"/>
      <c r="ELU29" s="21"/>
      <c r="ELV29" s="21"/>
      <c r="ELW29" s="21"/>
      <c r="ELX29" s="21"/>
      <c r="ELY29" s="21"/>
      <c r="ELZ29" s="21"/>
      <c r="EMA29" s="21"/>
      <c r="EMB29" s="21"/>
      <c r="EMC29" s="21"/>
      <c r="EMD29" s="21"/>
      <c r="EME29" s="21"/>
      <c r="EMF29" s="21"/>
      <c r="EMG29" s="21"/>
      <c r="EMH29" s="21"/>
      <c r="EMI29" s="21"/>
      <c r="EMJ29" s="21"/>
      <c r="EMK29" s="21"/>
      <c r="EML29" s="21"/>
      <c r="EMM29" s="21"/>
      <c r="EMN29" s="21"/>
      <c r="EMO29" s="21"/>
      <c r="EMP29" s="21"/>
      <c r="EMQ29" s="21"/>
      <c r="EMR29" s="21"/>
      <c r="EMS29" s="21"/>
      <c r="EMT29" s="21"/>
      <c r="EMU29" s="21"/>
      <c r="EMV29" s="21"/>
      <c r="EMW29" s="21"/>
      <c r="EMX29" s="21"/>
      <c r="EMY29" s="21"/>
      <c r="EMZ29" s="21"/>
      <c r="ENA29" s="21"/>
      <c r="ENB29" s="21"/>
      <c r="ENC29" s="21"/>
      <c r="END29" s="21"/>
      <c r="ENE29" s="21"/>
      <c r="ENF29" s="21"/>
      <c r="ENG29" s="21"/>
      <c r="ENH29" s="21"/>
      <c r="ENI29" s="21"/>
      <c r="ENJ29" s="21"/>
      <c r="ENK29" s="21"/>
      <c r="ENL29" s="21"/>
      <c r="ENM29" s="21"/>
      <c r="ENN29" s="21"/>
      <c r="ENO29" s="21"/>
      <c r="ENP29" s="21"/>
      <c r="ENQ29" s="21"/>
      <c r="ENR29" s="21"/>
      <c r="ENS29" s="21"/>
      <c r="ENT29" s="21"/>
      <c r="ENU29" s="21"/>
      <c r="ENV29" s="21"/>
      <c r="ENW29" s="21"/>
      <c r="ENX29" s="21"/>
      <c r="ENY29" s="21"/>
      <c r="ENZ29" s="21"/>
      <c r="EOA29" s="21"/>
      <c r="EOB29" s="21"/>
      <c r="EOC29" s="21"/>
      <c r="EOD29" s="21"/>
      <c r="EOE29" s="21"/>
      <c r="EOF29" s="21"/>
      <c r="EOG29" s="21"/>
      <c r="EOH29" s="21"/>
      <c r="EOI29" s="21"/>
      <c r="EOJ29" s="21"/>
      <c r="EOK29" s="21"/>
      <c r="EOL29" s="21"/>
      <c r="EOM29" s="21"/>
      <c r="EON29" s="21"/>
      <c r="EOO29" s="21"/>
      <c r="EOP29" s="21"/>
      <c r="EOQ29" s="21"/>
      <c r="EOR29" s="21"/>
      <c r="EOS29" s="21"/>
      <c r="EOT29" s="21"/>
      <c r="EOU29" s="21"/>
      <c r="EOV29" s="21"/>
      <c r="EOW29" s="21"/>
      <c r="EOX29" s="21"/>
      <c r="EOY29" s="21"/>
      <c r="EOZ29" s="21"/>
      <c r="EPA29" s="21"/>
      <c r="EPB29" s="21"/>
      <c r="EPC29" s="21"/>
      <c r="EPD29" s="21"/>
      <c r="EPE29" s="21"/>
      <c r="EPF29" s="21"/>
      <c r="EPG29" s="21"/>
      <c r="EPH29" s="21"/>
      <c r="EPI29" s="21"/>
      <c r="EPJ29" s="21"/>
      <c r="EPK29" s="21"/>
      <c r="EPL29" s="21"/>
      <c r="EPM29" s="21"/>
      <c r="EPN29" s="21"/>
      <c r="EPO29" s="21"/>
      <c r="EPP29" s="21"/>
      <c r="EPQ29" s="21"/>
      <c r="EPR29" s="21"/>
      <c r="EPS29" s="21"/>
      <c r="EPT29" s="21"/>
      <c r="EPU29" s="21"/>
      <c r="EPV29" s="21"/>
      <c r="EPW29" s="21"/>
      <c r="EPX29" s="21"/>
      <c r="EPY29" s="21"/>
      <c r="EPZ29" s="21"/>
      <c r="EQA29" s="21"/>
      <c r="EQB29" s="21"/>
      <c r="EQC29" s="21"/>
      <c r="EQD29" s="21"/>
      <c r="EQE29" s="21"/>
      <c r="EQF29" s="21"/>
      <c r="EQG29" s="21"/>
      <c r="EQH29" s="21"/>
      <c r="EQI29" s="21"/>
      <c r="EQJ29" s="21"/>
      <c r="EQK29" s="21"/>
      <c r="EQL29" s="21"/>
      <c r="EQM29" s="21"/>
      <c r="EQN29" s="21"/>
      <c r="EQO29" s="21"/>
      <c r="EQP29" s="21"/>
      <c r="EQQ29" s="21"/>
      <c r="EQR29" s="21"/>
      <c r="EQS29" s="21"/>
      <c r="EQT29" s="21"/>
      <c r="EQU29" s="21"/>
      <c r="EQV29" s="21"/>
      <c r="EQW29" s="21"/>
      <c r="EQX29" s="21"/>
      <c r="EQY29" s="21"/>
      <c r="EQZ29" s="21"/>
      <c r="ERA29" s="21"/>
      <c r="ERB29" s="21"/>
      <c r="ERC29" s="21"/>
      <c r="ERD29" s="21"/>
      <c r="ERE29" s="21"/>
      <c r="ERF29" s="21"/>
      <c r="ERG29" s="21"/>
      <c r="ERH29" s="21"/>
      <c r="ERI29" s="21"/>
      <c r="ERJ29" s="21"/>
      <c r="ERK29" s="21"/>
      <c r="ERL29" s="21"/>
      <c r="ERM29" s="21"/>
      <c r="ERN29" s="21"/>
      <c r="ERO29" s="21"/>
      <c r="ERP29" s="21"/>
      <c r="ERQ29" s="21"/>
      <c r="ERR29" s="21"/>
      <c r="ERS29" s="21"/>
      <c r="ERT29" s="21"/>
      <c r="ERU29" s="21"/>
      <c r="ERV29" s="21"/>
      <c r="ERW29" s="21"/>
      <c r="ERX29" s="21"/>
      <c r="ERY29" s="21"/>
      <c r="ERZ29" s="21"/>
      <c r="ESA29" s="21"/>
      <c r="ESB29" s="21"/>
      <c r="ESC29" s="21"/>
      <c r="ESD29" s="21"/>
      <c r="ESE29" s="21"/>
      <c r="ESF29" s="21"/>
      <c r="ESG29" s="21"/>
      <c r="ESH29" s="21"/>
      <c r="ESI29" s="21"/>
      <c r="ESJ29" s="21"/>
      <c r="ESK29" s="21"/>
      <c r="ESL29" s="21"/>
      <c r="ESM29" s="21"/>
      <c r="ESN29" s="21"/>
      <c r="ESO29" s="21"/>
      <c r="ESP29" s="21"/>
      <c r="ESQ29" s="21"/>
      <c r="ESR29" s="21"/>
      <c r="ESS29" s="21"/>
      <c r="EST29" s="21"/>
      <c r="ESU29" s="21"/>
      <c r="ESV29" s="21"/>
      <c r="ESW29" s="21"/>
      <c r="ESX29" s="21"/>
      <c r="ESY29" s="21"/>
      <c r="ESZ29" s="21"/>
      <c r="ETA29" s="21"/>
      <c r="ETB29" s="21"/>
      <c r="ETC29" s="21"/>
      <c r="ETD29" s="21"/>
      <c r="ETE29" s="21"/>
      <c r="ETF29" s="21"/>
      <c r="ETG29" s="21"/>
      <c r="ETH29" s="21"/>
      <c r="ETI29" s="21"/>
      <c r="ETJ29" s="21"/>
      <c r="ETK29" s="21"/>
      <c r="ETL29" s="21"/>
      <c r="ETM29" s="21"/>
      <c r="ETN29" s="21"/>
      <c r="ETO29" s="21"/>
      <c r="ETP29" s="21"/>
      <c r="ETQ29" s="21"/>
      <c r="ETR29" s="21"/>
      <c r="ETS29" s="21"/>
      <c r="ETT29" s="21"/>
      <c r="ETU29" s="21"/>
      <c r="ETV29" s="21"/>
      <c r="ETW29" s="21"/>
      <c r="ETX29" s="21"/>
      <c r="ETY29" s="21"/>
      <c r="ETZ29" s="21"/>
      <c r="EUA29" s="21"/>
      <c r="EUB29" s="21"/>
      <c r="EUC29" s="21"/>
      <c r="EUD29" s="21"/>
      <c r="EUE29" s="21"/>
      <c r="EUF29" s="21"/>
      <c r="EUG29" s="21"/>
      <c r="EUH29" s="21"/>
      <c r="EUI29" s="21"/>
      <c r="EUJ29" s="21"/>
      <c r="EUK29" s="21"/>
      <c r="EUL29" s="21"/>
      <c r="EUM29" s="21"/>
      <c r="EUN29" s="21"/>
      <c r="EUO29" s="21"/>
      <c r="EUP29" s="21"/>
      <c r="EUQ29" s="21"/>
      <c r="EUR29" s="21"/>
      <c r="EUS29" s="21"/>
      <c r="EUT29" s="21"/>
      <c r="EUU29" s="21"/>
      <c r="EUV29" s="21"/>
      <c r="EUW29" s="21"/>
      <c r="EUX29" s="21"/>
      <c r="EUY29" s="21"/>
      <c r="EUZ29" s="21"/>
      <c r="EVA29" s="21"/>
      <c r="EVB29" s="21"/>
      <c r="EVC29" s="21"/>
      <c r="EVD29" s="21"/>
      <c r="EVE29" s="21"/>
      <c r="EVF29" s="21"/>
      <c r="EVG29" s="21"/>
      <c r="EVH29" s="21"/>
      <c r="EVI29" s="21"/>
      <c r="EVJ29" s="21"/>
      <c r="EVK29" s="21"/>
      <c r="EVL29" s="21"/>
      <c r="EVM29" s="21"/>
      <c r="EVN29" s="21"/>
      <c r="EVO29" s="21"/>
      <c r="EVP29" s="21"/>
      <c r="EVQ29" s="21"/>
      <c r="EVR29" s="21"/>
      <c r="EVS29" s="21"/>
      <c r="EVT29" s="21"/>
      <c r="EVU29" s="21"/>
      <c r="EVV29" s="21"/>
      <c r="EVW29" s="21"/>
      <c r="EVX29" s="21"/>
      <c r="EVY29" s="21"/>
      <c r="EVZ29" s="21"/>
      <c r="EWA29" s="21"/>
      <c r="EWB29" s="21"/>
      <c r="EWC29" s="21"/>
      <c r="EWD29" s="21"/>
      <c r="EWE29" s="21"/>
      <c r="EWF29" s="21"/>
      <c r="EWG29" s="21"/>
      <c r="EWH29" s="21"/>
      <c r="EWI29" s="21"/>
      <c r="EWJ29" s="21"/>
      <c r="EWK29" s="21"/>
      <c r="EWL29" s="21"/>
      <c r="EWM29" s="21"/>
      <c r="EWN29" s="21"/>
      <c r="EWO29" s="21"/>
      <c r="EWP29" s="21"/>
      <c r="EWQ29" s="21"/>
      <c r="EWR29" s="21"/>
      <c r="EWS29" s="21"/>
      <c r="EWT29" s="21"/>
      <c r="EWU29" s="21"/>
      <c r="EWV29" s="21"/>
      <c r="EWW29" s="21"/>
      <c r="EWX29" s="21"/>
      <c r="EWY29" s="21"/>
      <c r="EWZ29" s="21"/>
      <c r="EXA29" s="21"/>
      <c r="EXB29" s="21"/>
      <c r="EXC29" s="21"/>
      <c r="EXD29" s="21"/>
      <c r="EXE29" s="21"/>
      <c r="EXF29" s="21"/>
      <c r="EXG29" s="21"/>
      <c r="EXH29" s="21"/>
      <c r="EXI29" s="21"/>
      <c r="EXJ29" s="21"/>
      <c r="EXK29" s="21"/>
      <c r="EXL29" s="21"/>
      <c r="EXM29" s="21"/>
      <c r="EXN29" s="21"/>
      <c r="EXO29" s="21"/>
      <c r="EXP29" s="21"/>
      <c r="EXQ29" s="21"/>
      <c r="EXR29" s="21"/>
      <c r="EXS29" s="21"/>
      <c r="EXT29" s="21"/>
      <c r="EXU29" s="21"/>
      <c r="EXV29" s="21"/>
      <c r="EXW29" s="21"/>
      <c r="EXX29" s="21"/>
      <c r="EXY29" s="21"/>
      <c r="EXZ29" s="21"/>
      <c r="EYA29" s="21"/>
      <c r="EYB29" s="21"/>
      <c r="EYC29" s="21"/>
      <c r="EYD29" s="21"/>
      <c r="EYE29" s="21"/>
      <c r="EYF29" s="21"/>
      <c r="EYG29" s="21"/>
      <c r="EYH29" s="21"/>
      <c r="EYI29" s="21"/>
      <c r="EYJ29" s="21"/>
      <c r="EYK29" s="21"/>
      <c r="EYL29" s="21"/>
      <c r="EYM29" s="21"/>
      <c r="EYN29" s="21"/>
      <c r="EYO29" s="21"/>
      <c r="EYP29" s="21"/>
      <c r="EYQ29" s="21"/>
      <c r="EYR29" s="21"/>
      <c r="EYS29" s="21"/>
      <c r="EYT29" s="21"/>
      <c r="EYU29" s="21"/>
      <c r="EYV29" s="21"/>
      <c r="EYW29" s="21"/>
      <c r="EYX29" s="21"/>
      <c r="EYY29" s="21"/>
      <c r="EYZ29" s="21"/>
      <c r="EZA29" s="21"/>
      <c r="EZB29" s="21"/>
      <c r="EZC29" s="21"/>
      <c r="EZD29" s="21"/>
      <c r="EZE29" s="21"/>
      <c r="EZF29" s="21"/>
      <c r="EZG29" s="21"/>
      <c r="EZH29" s="21"/>
      <c r="EZI29" s="21"/>
      <c r="EZJ29" s="21"/>
      <c r="EZK29" s="21"/>
      <c r="EZL29" s="21"/>
      <c r="EZM29" s="21"/>
      <c r="EZN29" s="21"/>
      <c r="EZO29" s="21"/>
      <c r="EZP29" s="21"/>
      <c r="EZQ29" s="21"/>
      <c r="EZR29" s="21"/>
      <c r="EZS29" s="21"/>
      <c r="EZT29" s="21"/>
      <c r="EZU29" s="21"/>
      <c r="EZV29" s="21"/>
      <c r="EZW29" s="21"/>
      <c r="EZX29" s="21"/>
      <c r="EZY29" s="21"/>
      <c r="EZZ29" s="21"/>
      <c r="FAA29" s="21"/>
      <c r="FAB29" s="21"/>
      <c r="FAC29" s="21"/>
      <c r="FAD29" s="21"/>
      <c r="FAE29" s="21"/>
      <c r="FAF29" s="21"/>
      <c r="FAG29" s="21"/>
      <c r="FAH29" s="21"/>
      <c r="FAI29" s="21"/>
      <c r="FAJ29" s="21"/>
      <c r="FAK29" s="21"/>
      <c r="FAL29" s="21"/>
      <c r="FAM29" s="21"/>
      <c r="FAN29" s="21"/>
      <c r="FAO29" s="21"/>
      <c r="FAP29" s="21"/>
      <c r="FAQ29" s="21"/>
      <c r="FAR29" s="21"/>
      <c r="FAS29" s="21"/>
      <c r="FAT29" s="21"/>
      <c r="FAU29" s="21"/>
      <c r="FAV29" s="21"/>
      <c r="FAW29" s="21"/>
      <c r="FAX29" s="21"/>
      <c r="FAY29" s="21"/>
      <c r="FAZ29" s="21"/>
      <c r="FBA29" s="21"/>
      <c r="FBB29" s="21"/>
      <c r="FBC29" s="21"/>
      <c r="FBD29" s="21"/>
      <c r="FBE29" s="21"/>
      <c r="FBF29" s="21"/>
      <c r="FBG29" s="21"/>
      <c r="FBH29" s="21"/>
      <c r="FBI29" s="21"/>
      <c r="FBJ29" s="21"/>
      <c r="FBK29" s="21"/>
      <c r="FBL29" s="21"/>
      <c r="FBM29" s="21"/>
      <c r="FBN29" s="21"/>
      <c r="FBO29" s="21"/>
      <c r="FBP29" s="21"/>
      <c r="FBQ29" s="21"/>
      <c r="FBR29" s="21"/>
      <c r="FBS29" s="21"/>
      <c r="FBT29" s="21"/>
      <c r="FBU29" s="21"/>
      <c r="FBV29" s="21"/>
      <c r="FBW29" s="21"/>
      <c r="FBX29" s="21"/>
      <c r="FBY29" s="21"/>
      <c r="FBZ29" s="21"/>
      <c r="FCA29" s="21"/>
      <c r="FCB29" s="21"/>
      <c r="FCC29" s="21"/>
      <c r="FCD29" s="21"/>
      <c r="FCE29" s="21"/>
      <c r="FCF29" s="21"/>
      <c r="FCG29" s="21"/>
      <c r="FCH29" s="21"/>
      <c r="FCI29" s="21"/>
      <c r="FCJ29" s="21"/>
      <c r="FCK29" s="21"/>
      <c r="FCL29" s="21"/>
      <c r="FCM29" s="21"/>
      <c r="FCN29" s="21"/>
      <c r="FCO29" s="21"/>
      <c r="FCP29" s="21"/>
      <c r="FCQ29" s="21"/>
      <c r="FCR29" s="21"/>
      <c r="FCS29" s="21"/>
      <c r="FCT29" s="21"/>
      <c r="FCU29" s="21"/>
      <c r="FCV29" s="21"/>
      <c r="FCW29" s="21"/>
      <c r="FCX29" s="21"/>
      <c r="FCY29" s="21"/>
      <c r="FCZ29" s="21"/>
      <c r="FDA29" s="21"/>
      <c r="FDB29" s="21"/>
      <c r="FDC29" s="21"/>
      <c r="FDD29" s="21"/>
      <c r="FDE29" s="21"/>
      <c r="FDF29" s="21"/>
      <c r="FDG29" s="21"/>
      <c r="FDH29" s="21"/>
      <c r="FDI29" s="21"/>
      <c r="FDJ29" s="21"/>
      <c r="FDK29" s="21"/>
      <c r="FDL29" s="21"/>
      <c r="FDM29" s="21"/>
      <c r="FDN29" s="21"/>
      <c r="FDO29" s="21"/>
      <c r="FDP29" s="21"/>
      <c r="FDQ29" s="21"/>
      <c r="FDR29" s="21"/>
      <c r="FDS29" s="21"/>
      <c r="FDT29" s="21"/>
      <c r="FDU29" s="21"/>
      <c r="FDV29" s="21"/>
      <c r="FDW29" s="21"/>
      <c r="FDX29" s="21"/>
      <c r="FDY29" s="21"/>
      <c r="FDZ29" s="21"/>
      <c r="FEA29" s="21"/>
      <c r="FEB29" s="21"/>
      <c r="FEC29" s="21"/>
      <c r="FED29" s="21"/>
      <c r="FEE29" s="21"/>
      <c r="FEF29" s="21"/>
      <c r="FEG29" s="21"/>
      <c r="FEH29" s="21"/>
      <c r="FEI29" s="21"/>
      <c r="FEJ29" s="21"/>
      <c r="FEK29" s="21"/>
      <c r="FEL29" s="21"/>
      <c r="FEM29" s="21"/>
      <c r="FEN29" s="21"/>
      <c r="FEO29" s="21"/>
      <c r="FEP29" s="21"/>
      <c r="FEQ29" s="21"/>
      <c r="FER29" s="21"/>
      <c r="FES29" s="21"/>
      <c r="FET29" s="21"/>
      <c r="FEU29" s="21"/>
      <c r="FEV29" s="21"/>
      <c r="FEW29" s="21"/>
      <c r="FEX29" s="21"/>
      <c r="FEY29" s="21"/>
      <c r="FEZ29" s="21"/>
      <c r="FFA29" s="21"/>
      <c r="FFB29" s="21"/>
      <c r="FFC29" s="21"/>
      <c r="FFD29" s="21"/>
      <c r="FFE29" s="21"/>
      <c r="FFF29" s="21"/>
      <c r="FFG29" s="21"/>
      <c r="FFH29" s="21"/>
      <c r="FFI29" s="21"/>
      <c r="FFJ29" s="21"/>
      <c r="FFK29" s="21"/>
      <c r="FFL29" s="21"/>
      <c r="FFM29" s="21"/>
      <c r="FFN29" s="21"/>
      <c r="FFO29" s="21"/>
      <c r="FFP29" s="21"/>
      <c r="FFQ29" s="21"/>
      <c r="FFR29" s="21"/>
      <c r="FFS29" s="21"/>
      <c r="FFT29" s="21"/>
      <c r="FFU29" s="21"/>
      <c r="FFV29" s="21"/>
      <c r="FFW29" s="21"/>
      <c r="FFX29" s="21"/>
      <c r="FFY29" s="21"/>
      <c r="FFZ29" s="21"/>
      <c r="FGA29" s="21"/>
      <c r="FGB29" s="21"/>
      <c r="FGC29" s="21"/>
      <c r="FGD29" s="21"/>
      <c r="FGE29" s="21"/>
      <c r="FGF29" s="21"/>
      <c r="FGG29" s="21"/>
      <c r="FGH29" s="21"/>
      <c r="FGI29" s="21"/>
      <c r="FGJ29" s="21"/>
      <c r="FGK29" s="21"/>
      <c r="FGL29" s="21"/>
      <c r="FGM29" s="21"/>
      <c r="FGN29" s="21"/>
      <c r="FGO29" s="21"/>
      <c r="FGP29" s="21"/>
      <c r="FGQ29" s="21"/>
      <c r="FGR29" s="21"/>
      <c r="FGS29" s="21"/>
      <c r="FGT29" s="21"/>
      <c r="FGU29" s="21"/>
      <c r="FGV29" s="21"/>
      <c r="FGW29" s="21"/>
      <c r="FGX29" s="21"/>
      <c r="FGY29" s="21"/>
      <c r="FGZ29" s="21"/>
      <c r="FHA29" s="21"/>
      <c r="FHB29" s="21"/>
      <c r="FHC29" s="21"/>
      <c r="FHD29" s="21"/>
      <c r="FHE29" s="21"/>
      <c r="FHF29" s="21"/>
      <c r="FHG29" s="21"/>
      <c r="FHH29" s="21"/>
      <c r="FHI29" s="21"/>
      <c r="FHJ29" s="21"/>
      <c r="FHK29" s="21"/>
      <c r="FHL29" s="21"/>
      <c r="FHM29" s="21"/>
      <c r="FHN29" s="21"/>
      <c r="FHO29" s="21"/>
      <c r="FHP29" s="21"/>
      <c r="FHQ29" s="21"/>
      <c r="FHR29" s="21"/>
      <c r="FHS29" s="21"/>
      <c r="FHT29" s="21"/>
      <c r="FHU29" s="21"/>
      <c r="FHV29" s="21"/>
      <c r="FHW29" s="21"/>
      <c r="FHX29" s="21"/>
      <c r="FHY29" s="21"/>
      <c r="FHZ29" s="21"/>
      <c r="FIA29" s="21"/>
      <c r="FIB29" s="21"/>
      <c r="FIC29" s="21"/>
      <c r="FID29" s="21"/>
      <c r="FIE29" s="21"/>
      <c r="FIF29" s="21"/>
      <c r="FIG29" s="21"/>
      <c r="FIH29" s="21"/>
      <c r="FII29" s="21"/>
      <c r="FIJ29" s="21"/>
      <c r="FIK29" s="21"/>
      <c r="FIL29" s="21"/>
      <c r="FIM29" s="21"/>
      <c r="FIN29" s="21"/>
      <c r="FIO29" s="21"/>
      <c r="FIP29" s="21"/>
      <c r="FIQ29" s="21"/>
      <c r="FIR29" s="21"/>
      <c r="FIS29" s="21"/>
      <c r="FIT29" s="21"/>
      <c r="FIU29" s="21"/>
      <c r="FIV29" s="21"/>
      <c r="FIW29" s="21"/>
      <c r="FIX29" s="21"/>
      <c r="FIY29" s="21"/>
      <c r="FIZ29" s="21"/>
      <c r="FJA29" s="21"/>
      <c r="FJB29" s="21"/>
      <c r="FJC29" s="21"/>
      <c r="FJD29" s="21"/>
      <c r="FJE29" s="21"/>
      <c r="FJF29" s="21"/>
      <c r="FJG29" s="21"/>
      <c r="FJH29" s="21"/>
      <c r="FJI29" s="21"/>
      <c r="FJJ29" s="21"/>
      <c r="FJK29" s="21"/>
      <c r="FJL29" s="21"/>
      <c r="FJM29" s="21"/>
      <c r="FJN29" s="21"/>
      <c r="FJO29" s="21"/>
      <c r="FJP29" s="21"/>
      <c r="FJQ29" s="21"/>
      <c r="FJR29" s="21"/>
      <c r="FJS29" s="21"/>
      <c r="FJT29" s="21"/>
      <c r="FJU29" s="21"/>
      <c r="FJV29" s="21"/>
      <c r="FJW29" s="21"/>
      <c r="FJX29" s="21"/>
      <c r="FJY29" s="21"/>
      <c r="FJZ29" s="21"/>
      <c r="FKA29" s="21"/>
      <c r="FKB29" s="21"/>
      <c r="FKC29" s="21"/>
      <c r="FKD29" s="21"/>
      <c r="FKE29" s="21"/>
      <c r="FKF29" s="21"/>
      <c r="FKG29" s="21"/>
      <c r="FKH29" s="21"/>
      <c r="FKI29" s="21"/>
      <c r="FKJ29" s="21"/>
      <c r="FKK29" s="21"/>
      <c r="FKL29" s="21"/>
      <c r="FKM29" s="21"/>
      <c r="FKN29" s="21"/>
      <c r="FKO29" s="21"/>
      <c r="FKP29" s="21"/>
      <c r="FKQ29" s="21"/>
      <c r="FKR29" s="21"/>
      <c r="FKS29" s="21"/>
      <c r="FKT29" s="21"/>
      <c r="FKU29" s="21"/>
      <c r="FKV29" s="21"/>
      <c r="FKW29" s="21"/>
      <c r="FKX29" s="21"/>
      <c r="FKY29" s="21"/>
      <c r="FKZ29" s="21"/>
      <c r="FLA29" s="21"/>
      <c r="FLB29" s="21"/>
      <c r="FLC29" s="21"/>
      <c r="FLD29" s="21"/>
      <c r="FLE29" s="21"/>
      <c r="FLF29" s="21"/>
      <c r="FLG29" s="21"/>
      <c r="FLH29" s="21"/>
      <c r="FLI29" s="21"/>
      <c r="FLJ29" s="21"/>
      <c r="FLK29" s="21"/>
      <c r="FLL29" s="21"/>
      <c r="FLM29" s="21"/>
      <c r="FLN29" s="21"/>
      <c r="FLO29" s="21"/>
      <c r="FLP29" s="21"/>
      <c r="FLQ29" s="21"/>
      <c r="FLR29" s="21"/>
      <c r="FLS29" s="21"/>
      <c r="FLT29" s="21"/>
      <c r="FLU29" s="21"/>
      <c r="FLV29" s="21"/>
      <c r="FLW29" s="21"/>
      <c r="FLX29" s="21"/>
      <c r="FLY29" s="21"/>
      <c r="FLZ29" s="21"/>
      <c r="FMA29" s="21"/>
      <c r="FMB29" s="21"/>
      <c r="FMC29" s="21"/>
      <c r="FMD29" s="21"/>
      <c r="FME29" s="21"/>
      <c r="FMF29" s="21"/>
      <c r="FMG29" s="21"/>
      <c r="FMH29" s="21"/>
      <c r="FMI29" s="21"/>
      <c r="FMJ29" s="21"/>
      <c r="FMK29" s="21"/>
      <c r="FML29" s="21"/>
      <c r="FMM29" s="21"/>
      <c r="FMN29" s="21"/>
      <c r="FMO29" s="21"/>
      <c r="FMP29" s="21"/>
      <c r="FMQ29" s="21"/>
      <c r="FMR29" s="21"/>
      <c r="FMS29" s="21"/>
      <c r="FMT29" s="21"/>
      <c r="FMU29" s="21"/>
      <c r="FMV29" s="21"/>
      <c r="FMW29" s="21"/>
      <c r="FMX29" s="21"/>
      <c r="FMY29" s="21"/>
      <c r="FMZ29" s="21"/>
      <c r="FNA29" s="21"/>
      <c r="FNB29" s="21"/>
      <c r="FNC29" s="21"/>
      <c r="FND29" s="21"/>
      <c r="FNE29" s="21"/>
      <c r="FNF29" s="21"/>
      <c r="FNG29" s="21"/>
      <c r="FNH29" s="21"/>
      <c r="FNI29" s="21"/>
      <c r="FNJ29" s="21"/>
      <c r="FNK29" s="21"/>
      <c r="FNL29" s="21"/>
      <c r="FNM29" s="21"/>
      <c r="FNN29" s="21"/>
      <c r="FNO29" s="21"/>
      <c r="FNP29" s="21"/>
      <c r="FNQ29" s="21"/>
      <c r="FNR29" s="21"/>
      <c r="FNS29" s="21"/>
      <c r="FNT29" s="21"/>
      <c r="FNU29" s="21"/>
      <c r="FNV29" s="21"/>
      <c r="FNW29" s="21"/>
      <c r="FNX29" s="21"/>
      <c r="FNY29" s="21"/>
      <c r="FNZ29" s="21"/>
      <c r="FOA29" s="21"/>
      <c r="FOB29" s="21"/>
      <c r="FOC29" s="21"/>
      <c r="FOD29" s="21"/>
      <c r="FOE29" s="21"/>
      <c r="FOF29" s="21"/>
      <c r="FOG29" s="21"/>
      <c r="FOH29" s="21"/>
      <c r="FOI29" s="21"/>
      <c r="FOJ29" s="21"/>
      <c r="FOK29" s="21"/>
      <c r="FOL29" s="21"/>
      <c r="FOM29" s="21"/>
      <c r="FON29" s="21"/>
      <c r="FOO29" s="21"/>
      <c r="FOP29" s="21"/>
      <c r="FOQ29" s="21"/>
      <c r="FOR29" s="21"/>
      <c r="FOS29" s="21"/>
      <c r="FOT29" s="21"/>
      <c r="FOU29" s="21"/>
      <c r="FOV29" s="21"/>
      <c r="FOW29" s="21"/>
      <c r="FOX29" s="21"/>
      <c r="FOY29" s="21"/>
      <c r="FOZ29" s="21"/>
      <c r="FPA29" s="21"/>
      <c r="FPB29" s="21"/>
      <c r="FPC29" s="21"/>
      <c r="FPD29" s="21"/>
      <c r="FPE29" s="21"/>
      <c r="FPF29" s="21"/>
      <c r="FPG29" s="21"/>
      <c r="FPH29" s="21"/>
      <c r="FPI29" s="21"/>
      <c r="FPJ29" s="21"/>
      <c r="FPK29" s="21"/>
      <c r="FPL29" s="21"/>
      <c r="FPM29" s="21"/>
      <c r="FPN29" s="21"/>
      <c r="FPO29" s="21"/>
      <c r="FPP29" s="21"/>
      <c r="FPQ29" s="21"/>
      <c r="FPR29" s="21"/>
      <c r="FPS29" s="21"/>
      <c r="FPT29" s="21"/>
      <c r="FPU29" s="21"/>
      <c r="FPV29" s="21"/>
      <c r="FPW29" s="21"/>
      <c r="FPX29" s="21"/>
      <c r="FPY29" s="21"/>
      <c r="FPZ29" s="21"/>
      <c r="FQA29" s="21"/>
      <c r="FQB29" s="21"/>
      <c r="FQC29" s="21"/>
      <c r="FQD29" s="21"/>
      <c r="FQE29" s="21"/>
      <c r="FQF29" s="21"/>
      <c r="FQG29" s="21"/>
      <c r="FQH29" s="21"/>
      <c r="FQI29" s="21"/>
      <c r="FQJ29" s="21"/>
      <c r="FQK29" s="21"/>
      <c r="FQL29" s="21"/>
      <c r="FQM29" s="21"/>
      <c r="FQN29" s="21"/>
      <c r="FQO29" s="21"/>
      <c r="FQP29" s="21"/>
      <c r="FQQ29" s="21"/>
      <c r="FQR29" s="21"/>
      <c r="FQS29" s="21"/>
      <c r="FQT29" s="21"/>
      <c r="FQU29" s="21"/>
      <c r="FQV29" s="21"/>
      <c r="FQW29" s="21"/>
      <c r="FQX29" s="21"/>
      <c r="FQY29" s="21"/>
      <c r="FQZ29" s="21"/>
      <c r="FRA29" s="21"/>
      <c r="FRB29" s="21"/>
      <c r="FRC29" s="21"/>
      <c r="FRD29" s="21"/>
      <c r="FRE29" s="21"/>
      <c r="FRF29" s="21"/>
      <c r="FRG29" s="21"/>
      <c r="FRH29" s="21"/>
      <c r="FRI29" s="21"/>
      <c r="FRJ29" s="21"/>
      <c r="FRK29" s="21"/>
      <c r="FRL29" s="21"/>
      <c r="FRM29" s="21"/>
      <c r="FRN29" s="21"/>
      <c r="FRO29" s="21"/>
      <c r="FRP29" s="21"/>
      <c r="FRQ29" s="21"/>
      <c r="FRR29" s="21"/>
      <c r="FRS29" s="21"/>
      <c r="FRT29" s="21"/>
    </row>
    <row r="30" spans="1:4544" ht="15" customHeight="1">
      <c r="A30" s="190" t="e">
        <f>#REF!</f>
        <v>#REF!</v>
      </c>
      <c r="B30" s="190" t="e">
        <f>#REF!</f>
        <v>#REF!</v>
      </c>
      <c r="C30" s="190" t="e">
        <f>#REF!+1</f>
        <v>#REF!</v>
      </c>
      <c r="D30" s="190"/>
      <c r="E30" s="190"/>
      <c r="F30" s="190"/>
      <c r="G30" s="190">
        <f t="shared" ref="G30" si="10">COUNTIF(A30:D30,"&gt;0")</f>
        <v>0</v>
      </c>
      <c r="H30" s="191" t="s">
        <v>394</v>
      </c>
      <c r="I30" s="191"/>
      <c r="J30" s="226" t="s">
        <v>415</v>
      </c>
      <c r="K30" s="227" t="s">
        <v>523</v>
      </c>
      <c r="L30" s="242" t="s">
        <v>1</v>
      </c>
      <c r="M30" s="239">
        <f t="shared" si="6"/>
        <v>1110.4483499999999</v>
      </c>
      <c r="N30" s="239">
        <f t="shared" si="7"/>
        <v>749.34337499999992</v>
      </c>
      <c r="O30" s="241">
        <f t="shared" si="8"/>
        <v>1859.7917249999998</v>
      </c>
      <c r="Q30" s="65">
        <f>150/25</f>
        <v>6</v>
      </c>
      <c r="R30" s="65">
        <v>0.6</v>
      </c>
      <c r="S30" s="21">
        <f t="shared" si="9"/>
        <v>3.5999999999999996</v>
      </c>
    </row>
    <row r="31" spans="1:4544" ht="15" customHeight="1">
      <c r="J31" s="226" t="s">
        <v>416</v>
      </c>
      <c r="K31" s="227" t="s">
        <v>524</v>
      </c>
      <c r="L31" s="242" t="s">
        <v>1</v>
      </c>
      <c r="M31" s="239">
        <f>308.457875*1.25</f>
        <v>385.57234375000002</v>
      </c>
      <c r="N31" s="240">
        <f>208.1509375*1.25</f>
        <v>260.18867187500001</v>
      </c>
      <c r="O31" s="239">
        <f t="shared" si="8"/>
        <v>645.76101562500003</v>
      </c>
      <c r="Q31" s="229" t="s">
        <v>613</v>
      </c>
      <c r="R31" s="229" t="s">
        <v>614</v>
      </c>
      <c r="S31" s="230" t="s">
        <v>615</v>
      </c>
    </row>
    <row r="32" spans="1:4544" ht="15" customHeight="1">
      <c r="J32" s="193" t="s">
        <v>112</v>
      </c>
      <c r="K32" s="227" t="s">
        <v>525</v>
      </c>
      <c r="L32" s="242" t="s">
        <v>1</v>
      </c>
      <c r="M32" s="239">
        <f>M31*S32</f>
        <v>359.86752083333329</v>
      </c>
      <c r="N32" s="240">
        <f>N31*S32</f>
        <v>242.84276041666666</v>
      </c>
      <c r="O32" s="239">
        <f t="shared" si="8"/>
        <v>602.71028124999998</v>
      </c>
      <c r="Q32" s="65">
        <f>40/30</f>
        <v>1.3333333333333333</v>
      </c>
      <c r="R32" s="65">
        <v>0.7</v>
      </c>
      <c r="S32" s="21">
        <f t="shared" ref="S32:S37" si="11">Q32*R32</f>
        <v>0.93333333333333324</v>
      </c>
    </row>
    <row r="33" spans="10:19" ht="15" customHeight="1">
      <c r="J33" s="226" t="s">
        <v>438</v>
      </c>
      <c r="K33" s="227" t="s">
        <v>526</v>
      </c>
      <c r="L33" s="242" t="s">
        <v>1</v>
      </c>
      <c r="M33" s="239">
        <f>M31*S33</f>
        <v>449.83440104166669</v>
      </c>
      <c r="N33" s="240">
        <f>N31*S33</f>
        <v>303.55345052083339</v>
      </c>
      <c r="O33" s="239">
        <f t="shared" si="8"/>
        <v>753.38785156250015</v>
      </c>
      <c r="Q33" s="65">
        <f>50/30</f>
        <v>1.6666666666666667</v>
      </c>
      <c r="R33" s="65">
        <v>0.7</v>
      </c>
      <c r="S33" s="21">
        <f t="shared" si="11"/>
        <v>1.1666666666666667</v>
      </c>
    </row>
    <row r="34" spans="10:19" ht="15" customHeight="1">
      <c r="J34" s="226" t="s">
        <v>439</v>
      </c>
      <c r="K34" s="227" t="s">
        <v>527</v>
      </c>
      <c r="L34" s="242" t="s">
        <v>1</v>
      </c>
      <c r="M34" s="239">
        <f>M31*S34</f>
        <v>501.24404687499992</v>
      </c>
      <c r="N34" s="240">
        <f>N31*S34</f>
        <v>338.24527343749997</v>
      </c>
      <c r="O34" s="239">
        <f t="shared" si="8"/>
        <v>839.4893203124999</v>
      </c>
      <c r="Q34" s="65">
        <f>65/30</f>
        <v>2.1666666666666665</v>
      </c>
      <c r="R34" s="65">
        <v>0.6</v>
      </c>
      <c r="S34" s="21">
        <f t="shared" si="11"/>
        <v>1.2999999999999998</v>
      </c>
    </row>
    <row r="35" spans="10:19" ht="15" customHeight="1">
      <c r="J35" s="193" t="s">
        <v>440</v>
      </c>
      <c r="K35" s="227" t="s">
        <v>528</v>
      </c>
      <c r="L35" s="242" t="s">
        <v>1</v>
      </c>
      <c r="M35" s="239">
        <f>M31*S35</f>
        <v>674.75160156250001</v>
      </c>
      <c r="N35" s="240">
        <f>N31*S35</f>
        <v>455.33017578125003</v>
      </c>
      <c r="O35" s="239">
        <f t="shared" si="8"/>
        <v>1130.08177734375</v>
      </c>
      <c r="Q35" s="65">
        <f>75/30</f>
        <v>2.5</v>
      </c>
      <c r="R35" s="65">
        <v>0.7</v>
      </c>
      <c r="S35" s="21">
        <f t="shared" si="11"/>
        <v>1.75</v>
      </c>
    </row>
    <row r="36" spans="10:19" ht="15" customHeight="1">
      <c r="J36" s="226" t="s">
        <v>446</v>
      </c>
      <c r="K36" s="227" t="s">
        <v>529</v>
      </c>
      <c r="L36" s="242" t="s">
        <v>1</v>
      </c>
      <c r="M36" s="239">
        <f>M31*S36</f>
        <v>809.70192187499993</v>
      </c>
      <c r="N36" s="239">
        <f>N31*S36</f>
        <v>546.39621093749997</v>
      </c>
      <c r="O36" s="241">
        <f t="shared" si="8"/>
        <v>1356.0981328124999</v>
      </c>
      <c r="Q36" s="65">
        <f>90/30</f>
        <v>3</v>
      </c>
      <c r="R36" s="65">
        <v>0.7</v>
      </c>
      <c r="S36" s="21">
        <f t="shared" si="11"/>
        <v>2.0999999999999996</v>
      </c>
    </row>
    <row r="37" spans="10:19" ht="15" customHeight="1">
      <c r="J37" s="226" t="s">
        <v>447</v>
      </c>
      <c r="K37" s="227" t="s">
        <v>530</v>
      </c>
      <c r="L37" s="242" t="s">
        <v>1</v>
      </c>
      <c r="M37" s="239">
        <f>M31*S37</f>
        <v>835.40674479166682</v>
      </c>
      <c r="N37" s="239">
        <f>N31*S37</f>
        <v>563.74212239583346</v>
      </c>
      <c r="O37" s="241">
        <f t="shared" si="8"/>
        <v>1399.1488671875004</v>
      </c>
      <c r="Q37" s="65">
        <f>100/30</f>
        <v>3.3333333333333335</v>
      </c>
      <c r="R37" s="65">
        <v>0.65</v>
      </c>
      <c r="S37" s="21">
        <f t="shared" si="11"/>
        <v>2.166666666666667</v>
      </c>
    </row>
    <row r="38" spans="10:19" ht="15" customHeight="1">
      <c r="J38" s="193" t="s">
        <v>113</v>
      </c>
      <c r="K38" s="227" t="s">
        <v>531</v>
      </c>
      <c r="L38" s="242" t="s">
        <v>1</v>
      </c>
      <c r="M38" s="239">
        <f>385.57*1.6</f>
        <v>616.91200000000003</v>
      </c>
      <c r="N38" s="240">
        <f>260.19*1.4</f>
        <v>364.26599999999996</v>
      </c>
      <c r="O38" s="239">
        <f t="shared" ref="O38:O93" si="12">M38+N38</f>
        <v>981.178</v>
      </c>
      <c r="Q38" s="229" t="s">
        <v>613</v>
      </c>
      <c r="R38" s="229" t="s">
        <v>614</v>
      </c>
      <c r="S38" s="230" t="s">
        <v>615</v>
      </c>
    </row>
    <row r="39" spans="10:19" ht="15" customHeight="1">
      <c r="J39" s="226" t="s">
        <v>448</v>
      </c>
      <c r="K39" s="227" t="s">
        <v>532</v>
      </c>
      <c r="L39" s="242" t="s">
        <v>1</v>
      </c>
      <c r="M39" s="239">
        <f>M38*S39</f>
        <v>575.78453333333334</v>
      </c>
      <c r="N39" s="240">
        <f>N38*S39</f>
        <v>339.98159999999996</v>
      </c>
      <c r="O39" s="239">
        <f t="shared" si="12"/>
        <v>915.7661333333333</v>
      </c>
      <c r="Q39" s="65">
        <f>40/30</f>
        <v>1.3333333333333333</v>
      </c>
      <c r="R39" s="65">
        <v>0.7</v>
      </c>
      <c r="S39" s="21">
        <f t="shared" ref="S39:S44" si="13">Q39*R39</f>
        <v>0.93333333333333324</v>
      </c>
    </row>
    <row r="40" spans="10:19" ht="15" customHeight="1">
      <c r="J40" s="226" t="s">
        <v>449</v>
      </c>
      <c r="K40" s="227" t="s">
        <v>533</v>
      </c>
      <c r="L40" s="242" t="s">
        <v>1</v>
      </c>
      <c r="M40" s="239">
        <f>M38*S40</f>
        <v>719.73066666666671</v>
      </c>
      <c r="N40" s="240">
        <f>N38*S40</f>
        <v>424.97699999999998</v>
      </c>
      <c r="O40" s="239">
        <f t="shared" si="12"/>
        <v>1144.7076666666667</v>
      </c>
      <c r="Q40" s="65">
        <f>50/30</f>
        <v>1.6666666666666667</v>
      </c>
      <c r="R40" s="65">
        <v>0.7</v>
      </c>
      <c r="S40" s="21">
        <f t="shared" si="13"/>
        <v>1.1666666666666667</v>
      </c>
    </row>
    <row r="41" spans="10:19" ht="15" customHeight="1">
      <c r="J41" s="193" t="s">
        <v>454</v>
      </c>
      <c r="K41" s="227" t="s">
        <v>534</v>
      </c>
      <c r="L41" s="242" t="s">
        <v>1</v>
      </c>
      <c r="M41" s="239">
        <f>M38*S41</f>
        <v>935.64986666666653</v>
      </c>
      <c r="N41" s="240">
        <f>N38*S41</f>
        <v>552.47009999999989</v>
      </c>
      <c r="O41" s="239">
        <f t="shared" si="12"/>
        <v>1488.1199666666664</v>
      </c>
      <c r="Q41" s="65">
        <f>65/30</f>
        <v>2.1666666666666665</v>
      </c>
      <c r="R41" s="65">
        <v>0.7</v>
      </c>
      <c r="S41" s="21">
        <f t="shared" si="13"/>
        <v>1.5166666666666664</v>
      </c>
    </row>
    <row r="42" spans="10:19" ht="15" customHeight="1">
      <c r="J42" s="226" t="s">
        <v>455</v>
      </c>
      <c r="K42" s="227" t="s">
        <v>535</v>
      </c>
      <c r="L42" s="228" t="s">
        <v>1</v>
      </c>
      <c r="M42" s="219">
        <f>M38*S42</f>
        <v>1079.596</v>
      </c>
      <c r="N42" s="220">
        <f>N38*S42</f>
        <v>637.46549999999991</v>
      </c>
      <c r="O42" s="219">
        <f t="shared" si="12"/>
        <v>1717.0614999999998</v>
      </c>
      <c r="Q42" s="65">
        <f>75/30</f>
        <v>2.5</v>
      </c>
      <c r="R42" s="65">
        <v>0.7</v>
      </c>
      <c r="S42" s="21">
        <f t="shared" si="13"/>
        <v>1.75</v>
      </c>
    </row>
    <row r="43" spans="10:19" ht="15" customHeight="1">
      <c r="J43" s="226" t="s">
        <v>456</v>
      </c>
      <c r="K43" s="227" t="s">
        <v>536</v>
      </c>
      <c r="L43" s="228" t="s">
        <v>1</v>
      </c>
      <c r="M43" s="219">
        <f>M38*S43</f>
        <v>1295.5151999999998</v>
      </c>
      <c r="N43" s="219">
        <f>N38*S43</f>
        <v>764.95859999999982</v>
      </c>
      <c r="O43" s="219">
        <f t="shared" si="12"/>
        <v>2060.4737999999998</v>
      </c>
      <c r="Q43" s="65">
        <f>90/30</f>
        <v>3</v>
      </c>
      <c r="R43" s="65">
        <v>0.7</v>
      </c>
      <c r="S43" s="21">
        <f t="shared" si="13"/>
        <v>2.0999999999999996</v>
      </c>
    </row>
    <row r="44" spans="10:19" ht="15" customHeight="1">
      <c r="J44" s="193" t="s">
        <v>440</v>
      </c>
      <c r="K44" s="227" t="s">
        <v>537</v>
      </c>
      <c r="L44" s="228" t="s">
        <v>1</v>
      </c>
      <c r="M44" s="219">
        <f>M38*S44</f>
        <v>1233.8240000000001</v>
      </c>
      <c r="N44" s="219">
        <f>N38*S44</f>
        <v>728.53199999999993</v>
      </c>
      <c r="O44" s="219">
        <f t="shared" si="12"/>
        <v>1962.356</v>
      </c>
      <c r="Q44" s="65">
        <f>100/30</f>
        <v>3.3333333333333335</v>
      </c>
      <c r="R44" s="65">
        <v>0.6</v>
      </c>
      <c r="S44" s="21">
        <f t="shared" si="13"/>
        <v>2</v>
      </c>
    </row>
    <row r="45" spans="10:19" ht="39.6" customHeight="1">
      <c r="J45" s="195">
        <v>2</v>
      </c>
      <c r="K45" s="252" t="s">
        <v>539</v>
      </c>
      <c r="L45" s="253"/>
      <c r="M45" s="253"/>
      <c r="N45" s="253"/>
      <c r="O45" s="254"/>
    </row>
    <row r="46" spans="10:19" ht="15" customHeight="1">
      <c r="J46" s="193" t="s">
        <v>415</v>
      </c>
      <c r="K46" s="208" t="s">
        <v>540</v>
      </c>
      <c r="L46" s="198" t="s">
        <v>1</v>
      </c>
      <c r="M46" s="219">
        <f>M20</f>
        <v>308.457875</v>
      </c>
      <c r="N46" s="220">
        <f>N20</f>
        <v>208.1509375</v>
      </c>
      <c r="O46" s="219">
        <f t="shared" si="12"/>
        <v>516.6088125</v>
      </c>
    </row>
    <row r="47" spans="10:19" ht="15" customHeight="1">
      <c r="J47" s="192" t="s">
        <v>114</v>
      </c>
      <c r="K47" s="207" t="s">
        <v>541</v>
      </c>
      <c r="L47" s="198" t="s">
        <v>1</v>
      </c>
      <c r="M47" s="219">
        <f t="shared" ref="M47:N47" si="14">M21</f>
        <v>345.47281999999996</v>
      </c>
      <c r="N47" s="220">
        <f t="shared" si="14"/>
        <v>233.12904999999998</v>
      </c>
      <c r="O47" s="219">
        <f t="shared" si="12"/>
        <v>578.60186999999996</v>
      </c>
    </row>
    <row r="48" spans="10:19" ht="15" customHeight="1">
      <c r="J48" s="192" t="s">
        <v>115</v>
      </c>
      <c r="K48" s="207" t="s">
        <v>542</v>
      </c>
      <c r="L48" s="198" t="s">
        <v>1</v>
      </c>
      <c r="M48" s="219">
        <f t="shared" ref="M48:N48" si="15">M22</f>
        <v>431.841025</v>
      </c>
      <c r="N48" s="220">
        <f t="shared" si="15"/>
        <v>291.41131249999995</v>
      </c>
      <c r="O48" s="219">
        <f t="shared" si="12"/>
        <v>723.25233749999995</v>
      </c>
    </row>
    <row r="49" spans="10:19" ht="15" customHeight="1">
      <c r="J49" s="193" t="s">
        <v>416</v>
      </c>
      <c r="K49" s="207" t="s">
        <v>543</v>
      </c>
      <c r="L49" s="198" t="s">
        <v>1</v>
      </c>
      <c r="M49" s="219">
        <f t="shared" ref="M49:N49" si="16">M23</f>
        <v>481.19428500000004</v>
      </c>
      <c r="N49" s="220">
        <f t="shared" si="16"/>
        <v>324.7154625</v>
      </c>
      <c r="O49" s="219">
        <f t="shared" si="12"/>
        <v>805.90974750000009</v>
      </c>
    </row>
    <row r="50" spans="10:19" ht="15" customHeight="1">
      <c r="J50" s="192" t="s">
        <v>453</v>
      </c>
      <c r="K50" s="207" t="s">
        <v>544</v>
      </c>
      <c r="L50" s="198" t="s">
        <v>1</v>
      </c>
      <c r="M50" s="219">
        <f t="shared" ref="M50:N50" si="17">M24</f>
        <v>647.76153749999992</v>
      </c>
      <c r="N50" s="220">
        <f t="shared" si="17"/>
        <v>437.1169687499999</v>
      </c>
      <c r="O50" s="219">
        <f t="shared" si="12"/>
        <v>1084.8785062499999</v>
      </c>
    </row>
    <row r="51" spans="10:19" ht="15" customHeight="1">
      <c r="J51" s="192" t="s">
        <v>116</v>
      </c>
      <c r="K51" s="207" t="s">
        <v>545</v>
      </c>
      <c r="L51" s="198" t="s">
        <v>1</v>
      </c>
      <c r="M51" s="219">
        <f t="shared" ref="M51:N51" si="18">M25</f>
        <v>777.31384500000001</v>
      </c>
      <c r="N51" s="220">
        <f t="shared" si="18"/>
        <v>524.54036250000001</v>
      </c>
      <c r="O51" s="219">
        <f t="shared" si="12"/>
        <v>1301.8542075</v>
      </c>
    </row>
    <row r="52" spans="10:19" ht="15" customHeight="1">
      <c r="J52" s="193" t="s">
        <v>441</v>
      </c>
      <c r="K52" s="207" t="s">
        <v>546</v>
      </c>
      <c r="L52" s="198" t="s">
        <v>1</v>
      </c>
      <c r="M52" s="219">
        <f t="shared" ref="M52:N52" si="19">M26</f>
        <v>740.2989</v>
      </c>
      <c r="N52" s="220">
        <f t="shared" si="19"/>
        <v>499.56224999999995</v>
      </c>
      <c r="O52" s="219">
        <f t="shared" si="12"/>
        <v>1239.86115</v>
      </c>
    </row>
    <row r="53" spans="10:19" ht="15" customHeight="1">
      <c r="J53" s="192" t="s">
        <v>120</v>
      </c>
      <c r="K53" s="207" t="s">
        <v>547</v>
      </c>
      <c r="L53" s="198" t="s">
        <v>1</v>
      </c>
      <c r="M53" s="219">
        <f t="shared" ref="M53:N53" si="20">M27</f>
        <v>851.34373499999992</v>
      </c>
      <c r="N53" s="220">
        <f t="shared" si="20"/>
        <v>574.49658749999992</v>
      </c>
      <c r="O53" s="219">
        <f t="shared" si="12"/>
        <v>1425.8403224999997</v>
      </c>
    </row>
    <row r="54" spans="10:19" ht="15" customHeight="1">
      <c r="J54" s="192" t="s">
        <v>442</v>
      </c>
      <c r="K54" s="207" t="s">
        <v>548</v>
      </c>
      <c r="L54" s="198" t="s">
        <v>1</v>
      </c>
      <c r="M54" s="219">
        <f t="shared" ref="M54:N54" si="21">M28</f>
        <v>925.37362499999995</v>
      </c>
      <c r="N54" s="220">
        <f t="shared" si="21"/>
        <v>624.45281249999994</v>
      </c>
      <c r="O54" s="219">
        <f t="shared" si="12"/>
        <v>1549.8264374999999</v>
      </c>
    </row>
    <row r="55" spans="10:19" ht="15" customHeight="1">
      <c r="J55" s="193" t="s">
        <v>443</v>
      </c>
      <c r="K55" s="207" t="s">
        <v>549</v>
      </c>
      <c r="L55" s="198" t="s">
        <v>1</v>
      </c>
      <c r="M55" s="219">
        <f t="shared" ref="M55:N55" si="22">M29</f>
        <v>1036.4184599999999</v>
      </c>
      <c r="N55" s="220">
        <f t="shared" si="22"/>
        <v>699.38715000000002</v>
      </c>
      <c r="O55" s="219">
        <f t="shared" si="12"/>
        <v>1735.8056099999999</v>
      </c>
    </row>
    <row r="56" spans="10:19" ht="15" customHeight="1">
      <c r="J56" s="192" t="s">
        <v>444</v>
      </c>
      <c r="K56" s="207" t="s">
        <v>550</v>
      </c>
      <c r="L56" s="198" t="s">
        <v>1</v>
      </c>
      <c r="M56" s="219">
        <f t="shared" ref="M56:N56" si="23">M30</f>
        <v>1110.4483499999999</v>
      </c>
      <c r="N56" s="220">
        <f t="shared" si="23"/>
        <v>749.34337499999992</v>
      </c>
      <c r="O56" s="219">
        <f t="shared" si="12"/>
        <v>1859.7917249999998</v>
      </c>
      <c r="Q56" s="21" t="s">
        <v>613</v>
      </c>
      <c r="R56" s="21" t="s">
        <v>614</v>
      </c>
      <c r="S56" s="221" t="s">
        <v>615</v>
      </c>
    </row>
    <row r="57" spans="10:19" ht="15" customHeight="1">
      <c r="J57" s="192" t="s">
        <v>445</v>
      </c>
      <c r="K57" s="207" t="s">
        <v>551</v>
      </c>
      <c r="L57" s="198" t="s">
        <v>1</v>
      </c>
      <c r="M57" s="219">
        <f>M46*S57</f>
        <v>1184.4782399999999</v>
      </c>
      <c r="N57" s="220">
        <f>N46*S57</f>
        <v>799.29959999999994</v>
      </c>
      <c r="O57" s="219">
        <f t="shared" si="12"/>
        <v>1983.7778399999997</v>
      </c>
      <c r="Q57" s="21">
        <f>160/25</f>
        <v>6.4</v>
      </c>
      <c r="R57" s="21">
        <v>0.6</v>
      </c>
      <c r="S57" s="21">
        <f>Q57*R57</f>
        <v>3.84</v>
      </c>
    </row>
    <row r="58" spans="10:19" ht="15" customHeight="1">
      <c r="J58" s="193" t="s">
        <v>450</v>
      </c>
      <c r="K58" s="207" t="s">
        <v>552</v>
      </c>
      <c r="L58" s="198" t="s">
        <v>1</v>
      </c>
      <c r="M58" s="219">
        <f>M46*S58</f>
        <v>1258.5081299999999</v>
      </c>
      <c r="N58" s="220">
        <f>N46*S58</f>
        <v>849.25582499999996</v>
      </c>
      <c r="O58" s="219">
        <f t="shared" si="12"/>
        <v>2107.7639549999999</v>
      </c>
      <c r="Q58" s="21">
        <f>170/25</f>
        <v>6.8</v>
      </c>
      <c r="R58" s="21">
        <v>0.6</v>
      </c>
      <c r="S58" s="21">
        <f>Q58*R58</f>
        <v>4.08</v>
      </c>
    </row>
    <row r="59" spans="10:19" ht="15" customHeight="1">
      <c r="J59" s="192" t="s">
        <v>451</v>
      </c>
      <c r="K59" s="207" t="s">
        <v>553</v>
      </c>
      <c r="L59" s="198" t="s">
        <v>1</v>
      </c>
      <c r="M59" s="219">
        <f t="shared" ref="M59:N62" si="24">M31</f>
        <v>385.57234375000002</v>
      </c>
      <c r="N59" s="220">
        <f t="shared" si="24"/>
        <v>260.18867187500001</v>
      </c>
      <c r="O59" s="219">
        <f t="shared" si="12"/>
        <v>645.76101562500003</v>
      </c>
    </row>
    <row r="60" spans="10:19" ht="15" customHeight="1">
      <c r="J60" s="192" t="s">
        <v>452</v>
      </c>
      <c r="K60" s="207" t="s">
        <v>554</v>
      </c>
      <c r="L60" s="198" t="s">
        <v>1</v>
      </c>
      <c r="M60" s="219">
        <f t="shared" si="24"/>
        <v>359.86752083333329</v>
      </c>
      <c r="N60" s="220">
        <f t="shared" si="24"/>
        <v>242.84276041666666</v>
      </c>
      <c r="O60" s="219">
        <f t="shared" si="12"/>
        <v>602.71028124999998</v>
      </c>
    </row>
    <row r="61" spans="10:19" ht="15" customHeight="1">
      <c r="J61" s="193" t="s">
        <v>457</v>
      </c>
      <c r="K61" s="207" t="s">
        <v>555</v>
      </c>
      <c r="L61" s="198" t="s">
        <v>1</v>
      </c>
      <c r="M61" s="219">
        <f t="shared" si="24"/>
        <v>449.83440104166669</v>
      </c>
      <c r="N61" s="220">
        <f t="shared" si="24"/>
        <v>303.55345052083339</v>
      </c>
      <c r="O61" s="219">
        <f t="shared" si="12"/>
        <v>753.38785156250015</v>
      </c>
    </row>
    <row r="62" spans="10:19" ht="15" customHeight="1">
      <c r="J62" s="192" t="s">
        <v>458</v>
      </c>
      <c r="K62" s="207" t="s">
        <v>556</v>
      </c>
      <c r="L62" s="198" t="s">
        <v>1</v>
      </c>
      <c r="M62" s="219">
        <f t="shared" si="24"/>
        <v>501.24404687499992</v>
      </c>
      <c r="N62" s="220">
        <f t="shared" si="24"/>
        <v>338.24527343749997</v>
      </c>
      <c r="O62" s="219">
        <f t="shared" si="12"/>
        <v>839.4893203124999</v>
      </c>
    </row>
    <row r="63" spans="10:19" ht="15" customHeight="1">
      <c r="J63" s="192" t="s">
        <v>459</v>
      </c>
      <c r="K63" s="207" t="s">
        <v>557</v>
      </c>
      <c r="L63" s="198" t="s">
        <v>1</v>
      </c>
      <c r="M63" s="219">
        <f>M14</f>
        <v>295.17499999999995</v>
      </c>
      <c r="N63" s="220">
        <v>182</v>
      </c>
      <c r="O63" s="219">
        <f t="shared" si="12"/>
        <v>477.17499999999995</v>
      </c>
      <c r="Q63" s="21">
        <f>75*1.5*1.2*1.2</f>
        <v>162</v>
      </c>
    </row>
    <row r="64" spans="10:19" ht="15" customHeight="1">
      <c r="J64" s="193" t="s">
        <v>457</v>
      </c>
      <c r="K64" s="207" t="s">
        <v>558</v>
      </c>
      <c r="L64" s="198" t="s">
        <v>1</v>
      </c>
      <c r="M64" s="194">
        <f>M38</f>
        <v>616.91200000000003</v>
      </c>
      <c r="N64" s="194">
        <f>N38</f>
        <v>364.26599999999996</v>
      </c>
      <c r="O64" s="219">
        <f t="shared" si="12"/>
        <v>981.178</v>
      </c>
    </row>
    <row r="65" spans="10:15" ht="15" customHeight="1">
      <c r="J65" s="192" t="s">
        <v>458</v>
      </c>
      <c r="K65" s="207" t="s">
        <v>559</v>
      </c>
      <c r="L65" s="198" t="s">
        <v>1</v>
      </c>
      <c r="M65" s="194">
        <f>M40</f>
        <v>719.73066666666671</v>
      </c>
      <c r="N65" s="194">
        <f>N40</f>
        <v>424.97699999999998</v>
      </c>
      <c r="O65" s="219">
        <f t="shared" si="12"/>
        <v>1144.7076666666667</v>
      </c>
    </row>
    <row r="66" spans="10:15" ht="15" customHeight="1">
      <c r="J66" s="192" t="s">
        <v>459</v>
      </c>
      <c r="K66" s="207" t="s">
        <v>560</v>
      </c>
      <c r="L66" s="198" t="s">
        <v>1</v>
      </c>
      <c r="M66" s="194">
        <f t="shared" ref="M66:N66" si="25">M41</f>
        <v>935.64986666666653</v>
      </c>
      <c r="N66" s="194">
        <f t="shared" si="25"/>
        <v>552.47009999999989</v>
      </c>
      <c r="O66" s="219">
        <f t="shared" si="12"/>
        <v>1488.1199666666664</v>
      </c>
    </row>
    <row r="67" spans="10:15" ht="15" customHeight="1">
      <c r="J67" s="193" t="s">
        <v>460</v>
      </c>
      <c r="K67" s="207" t="s">
        <v>561</v>
      </c>
      <c r="L67" s="198" t="s">
        <v>1</v>
      </c>
      <c r="M67" s="194">
        <f t="shared" ref="M67:N67" si="26">M42</f>
        <v>1079.596</v>
      </c>
      <c r="N67" s="194">
        <f t="shared" si="26"/>
        <v>637.46549999999991</v>
      </c>
      <c r="O67" s="219">
        <f t="shared" si="12"/>
        <v>1717.0614999999998</v>
      </c>
    </row>
    <row r="68" spans="10:15" ht="15" customHeight="1">
      <c r="J68" s="192" t="s">
        <v>461</v>
      </c>
      <c r="K68" s="207" t="s">
        <v>562</v>
      </c>
      <c r="L68" s="198" t="s">
        <v>1</v>
      </c>
      <c r="M68" s="194">
        <f t="shared" ref="M68:N68" si="27">M43</f>
        <v>1295.5151999999998</v>
      </c>
      <c r="N68" s="194">
        <f t="shared" si="27"/>
        <v>764.95859999999982</v>
      </c>
      <c r="O68" s="219">
        <f t="shared" si="12"/>
        <v>2060.4737999999998</v>
      </c>
    </row>
    <row r="69" spans="10:15" ht="15" customHeight="1">
      <c r="J69" s="192" t="s">
        <v>462</v>
      </c>
      <c r="K69" s="207" t="s">
        <v>563</v>
      </c>
      <c r="L69" s="198" t="s">
        <v>1</v>
      </c>
      <c r="M69" s="194">
        <f t="shared" ref="M69:N69" si="28">M44</f>
        <v>1233.8240000000001</v>
      </c>
      <c r="N69" s="194">
        <f t="shared" si="28"/>
        <v>728.53199999999993</v>
      </c>
      <c r="O69" s="219">
        <f t="shared" si="12"/>
        <v>1962.356</v>
      </c>
    </row>
    <row r="70" spans="10:15" ht="28.5" customHeight="1">
      <c r="J70" s="195">
        <v>3</v>
      </c>
      <c r="K70" s="249" t="s">
        <v>564</v>
      </c>
      <c r="L70" s="250"/>
      <c r="M70" s="250"/>
      <c r="N70" s="250"/>
      <c r="O70" s="251"/>
    </row>
    <row r="71" spans="10:15" s="104" customFormat="1" ht="15" customHeight="1">
      <c r="J71" s="193" t="s">
        <v>463</v>
      </c>
      <c r="K71" s="207" t="s">
        <v>565</v>
      </c>
      <c r="L71" s="198" t="s">
        <v>1</v>
      </c>
      <c r="M71" s="219">
        <f>M9</f>
        <v>490.64</v>
      </c>
      <c r="N71" s="220">
        <f>N9</f>
        <v>253.2</v>
      </c>
      <c r="O71" s="219">
        <f t="shared" si="12"/>
        <v>743.83999999999992</v>
      </c>
    </row>
    <row r="72" spans="10:15" s="104" customFormat="1" ht="15" customHeight="1">
      <c r="J72" s="192" t="s">
        <v>464</v>
      </c>
      <c r="K72" s="207" t="s">
        <v>566</v>
      </c>
      <c r="L72" s="198" t="s">
        <v>1</v>
      </c>
      <c r="M72" s="219">
        <f t="shared" ref="M72:N72" si="29">M10</f>
        <v>522.04095999999993</v>
      </c>
      <c r="N72" s="220">
        <f t="shared" si="29"/>
        <v>269.40479999999997</v>
      </c>
      <c r="O72" s="219">
        <f t="shared" si="12"/>
        <v>791.44575999999984</v>
      </c>
    </row>
    <row r="73" spans="10:15" s="104" customFormat="1" ht="15" customHeight="1">
      <c r="J73" s="192" t="s">
        <v>465</v>
      </c>
      <c r="K73" s="207" t="s">
        <v>567</v>
      </c>
      <c r="L73" s="198" t="s">
        <v>1</v>
      </c>
      <c r="M73" s="219">
        <f t="shared" ref="M73:N73" si="30">M11</f>
        <v>686.89599999999996</v>
      </c>
      <c r="N73" s="220">
        <f t="shared" si="30"/>
        <v>354.47999999999996</v>
      </c>
      <c r="O73" s="219">
        <f t="shared" si="12"/>
        <v>1041.376</v>
      </c>
    </row>
    <row r="74" spans="10:15" s="104" customFormat="1" ht="15" customHeight="1">
      <c r="J74" s="193" t="s">
        <v>466</v>
      </c>
      <c r="K74" s="207" t="s">
        <v>568</v>
      </c>
      <c r="L74" s="198" t="s">
        <v>1</v>
      </c>
      <c r="M74" s="219">
        <f t="shared" ref="M74:N74" si="31">M12</f>
        <v>865.48895999999991</v>
      </c>
      <c r="N74" s="220">
        <f t="shared" si="31"/>
        <v>446.64479999999992</v>
      </c>
      <c r="O74" s="219">
        <f t="shared" si="12"/>
        <v>1312.1337599999997</v>
      </c>
    </row>
    <row r="75" spans="10:15" s="104" customFormat="1" ht="15" customHeight="1">
      <c r="J75" s="192" t="s">
        <v>467</v>
      </c>
      <c r="K75" s="207" t="s">
        <v>569</v>
      </c>
      <c r="L75" s="198" t="s">
        <v>1</v>
      </c>
      <c r="M75" s="219">
        <f t="shared" ref="M75:N75" si="32">M13</f>
        <v>1030.3439999999998</v>
      </c>
      <c r="N75" s="220">
        <f t="shared" si="32"/>
        <v>531.71999999999991</v>
      </c>
      <c r="O75" s="219">
        <f t="shared" si="12"/>
        <v>1562.0639999999999</v>
      </c>
    </row>
    <row r="76" spans="10:15" s="104" customFormat="1" ht="15" customHeight="1">
      <c r="J76" s="192" t="s">
        <v>468</v>
      </c>
      <c r="K76" s="233" t="s">
        <v>570</v>
      </c>
      <c r="L76" s="198" t="s">
        <v>1</v>
      </c>
      <c r="M76" s="219">
        <f>M15</f>
        <v>314.06619999999992</v>
      </c>
      <c r="N76" s="220">
        <f>N15</f>
        <v>211.93549999999996</v>
      </c>
      <c r="O76" s="219">
        <f t="shared" si="12"/>
        <v>526.00169999999991</v>
      </c>
    </row>
    <row r="77" spans="10:15" s="104" customFormat="1" ht="15" customHeight="1">
      <c r="J77" s="193" t="s">
        <v>469</v>
      </c>
      <c r="K77" s="207" t="s">
        <v>571</v>
      </c>
      <c r="L77" s="198" t="s">
        <v>1</v>
      </c>
      <c r="M77" s="219">
        <f t="shared" ref="M77:N77" si="33">M16</f>
        <v>413.24499999999989</v>
      </c>
      <c r="N77" s="220">
        <f t="shared" si="33"/>
        <v>278.86249999999995</v>
      </c>
      <c r="O77" s="219">
        <f t="shared" ref="O77:O81" si="34">M77+N77</f>
        <v>692.10749999999985</v>
      </c>
    </row>
    <row r="78" spans="10:15" s="104" customFormat="1" ht="15" customHeight="1">
      <c r="J78" s="192" t="s">
        <v>470</v>
      </c>
      <c r="K78" s="207" t="s">
        <v>572</v>
      </c>
      <c r="L78" s="198" t="s">
        <v>1</v>
      </c>
      <c r="M78" s="219">
        <f t="shared" ref="M78:N78" si="35">M17</f>
        <v>520.68869999999981</v>
      </c>
      <c r="N78" s="220">
        <f t="shared" si="35"/>
        <v>351.36674999999997</v>
      </c>
      <c r="O78" s="219">
        <f t="shared" si="34"/>
        <v>872.05544999999984</v>
      </c>
    </row>
    <row r="79" spans="10:15" s="104" customFormat="1" ht="15" customHeight="1">
      <c r="J79" s="192" t="s">
        <v>471</v>
      </c>
      <c r="K79" s="207" t="s">
        <v>573</v>
      </c>
      <c r="L79" s="198" t="s">
        <v>1</v>
      </c>
      <c r="M79" s="219">
        <f t="shared" ref="M79:N79" si="36">M18</f>
        <v>619.86749999999984</v>
      </c>
      <c r="N79" s="220">
        <f t="shared" si="36"/>
        <v>418.29374999999993</v>
      </c>
      <c r="O79" s="219">
        <f t="shared" si="34"/>
        <v>1038.1612499999997</v>
      </c>
    </row>
    <row r="80" spans="10:15" s="104" customFormat="1" ht="15" customHeight="1">
      <c r="J80" s="193" t="s">
        <v>472</v>
      </c>
      <c r="K80" s="207" t="s">
        <v>574</v>
      </c>
      <c r="L80" s="198" t="s">
        <v>1</v>
      </c>
      <c r="M80" s="219">
        <f t="shared" ref="M80:N80" si="37">M19</f>
        <v>767.45499999999993</v>
      </c>
      <c r="N80" s="219">
        <f t="shared" si="37"/>
        <v>517.88750000000005</v>
      </c>
      <c r="O80" s="219">
        <f t="shared" si="34"/>
        <v>1285.3425</v>
      </c>
    </row>
    <row r="81" spans="10:19" s="104" customFormat="1" ht="15" customHeight="1">
      <c r="J81" s="192" t="s">
        <v>473</v>
      </c>
      <c r="K81" s="207" t="s">
        <v>575</v>
      </c>
      <c r="L81" s="198" t="s">
        <v>1</v>
      </c>
      <c r="M81" s="219">
        <v>311.57499999999999</v>
      </c>
      <c r="N81" s="219">
        <v>210.25</v>
      </c>
      <c r="O81" s="219">
        <f t="shared" si="34"/>
        <v>521.82500000000005</v>
      </c>
      <c r="P81" s="21"/>
      <c r="Q81" s="229" t="s">
        <v>613</v>
      </c>
      <c r="R81" s="229" t="s">
        <v>614</v>
      </c>
      <c r="S81" s="230" t="s">
        <v>615</v>
      </c>
    </row>
    <row r="82" spans="10:19" s="104" customFormat="1" ht="15" customHeight="1">
      <c r="J82" s="192" t="s">
        <v>474</v>
      </c>
      <c r="K82" s="207" t="s">
        <v>576</v>
      </c>
      <c r="L82" s="198" t="s">
        <v>1</v>
      </c>
      <c r="M82" s="219">
        <f>M81*S82</f>
        <v>331.51579999999996</v>
      </c>
      <c r="N82" s="219">
        <f>N81*S82</f>
        <v>223.70599999999996</v>
      </c>
      <c r="O82" s="219">
        <f t="shared" si="12"/>
        <v>555.22179999999992</v>
      </c>
      <c r="Q82" s="65">
        <f>38/25</f>
        <v>1.52</v>
      </c>
      <c r="R82" s="65">
        <v>0.7</v>
      </c>
      <c r="S82" s="21">
        <f>Q82*R82</f>
        <v>1.0639999999999998</v>
      </c>
    </row>
    <row r="83" spans="10:19" s="104" customFormat="1" ht="15" customHeight="1">
      <c r="J83" s="193" t="s">
        <v>475</v>
      </c>
      <c r="K83" s="207" t="s">
        <v>577</v>
      </c>
      <c r="L83" s="198" t="s">
        <v>1</v>
      </c>
      <c r="M83" s="219">
        <f>M81*S83</f>
        <v>436.20499999999998</v>
      </c>
      <c r="N83" s="219">
        <f>N81*S83</f>
        <v>294.34999999999997</v>
      </c>
      <c r="O83" s="219">
        <f t="shared" si="12"/>
        <v>730.55499999999995</v>
      </c>
      <c r="Q83" s="65">
        <f>50/25</f>
        <v>2</v>
      </c>
      <c r="R83" s="65">
        <v>0.7</v>
      </c>
      <c r="S83" s="21">
        <f>Q83*R83</f>
        <v>1.4</v>
      </c>
    </row>
    <row r="84" spans="10:19" s="104" customFormat="1" ht="15" customHeight="1">
      <c r="J84" s="192" t="s">
        <v>476</v>
      </c>
      <c r="K84" s="207" t="s">
        <v>578</v>
      </c>
      <c r="L84" s="198" t="s">
        <v>1</v>
      </c>
      <c r="M84" s="219">
        <f>M15</f>
        <v>314.06619999999992</v>
      </c>
      <c r="N84" s="219">
        <f>N15</f>
        <v>211.93549999999996</v>
      </c>
      <c r="O84" s="219">
        <f t="shared" si="12"/>
        <v>526.00169999999991</v>
      </c>
      <c r="Q84" s="65"/>
      <c r="R84" s="65"/>
      <c r="S84" s="21"/>
    </row>
    <row r="85" spans="10:19" s="104" customFormat="1" ht="15" customHeight="1">
      <c r="J85" s="192" t="s">
        <v>477</v>
      </c>
      <c r="K85" s="207" t="s">
        <v>579</v>
      </c>
      <c r="L85" s="198" t="s">
        <v>1</v>
      </c>
      <c r="M85" s="219">
        <f t="shared" ref="M85:N85" si="38">M16</f>
        <v>413.24499999999989</v>
      </c>
      <c r="N85" s="219">
        <f t="shared" si="38"/>
        <v>278.86249999999995</v>
      </c>
      <c r="O85" s="219">
        <f t="shared" si="12"/>
        <v>692.10749999999985</v>
      </c>
      <c r="Q85" s="65"/>
      <c r="R85" s="65"/>
      <c r="S85" s="21"/>
    </row>
    <row r="86" spans="10:19" s="104" customFormat="1" ht="15" customHeight="1">
      <c r="J86" s="193" t="s">
        <v>478</v>
      </c>
      <c r="K86" s="207" t="s">
        <v>580</v>
      </c>
      <c r="L86" s="198" t="s">
        <v>1</v>
      </c>
      <c r="M86" s="219">
        <f t="shared" ref="M86:N86" si="39">M17</f>
        <v>520.68869999999981</v>
      </c>
      <c r="N86" s="219">
        <f t="shared" si="39"/>
        <v>351.36674999999997</v>
      </c>
      <c r="O86" s="219">
        <f t="shared" si="12"/>
        <v>872.05544999999984</v>
      </c>
    </row>
    <row r="87" spans="10:19" s="104" customFormat="1" ht="15" customHeight="1">
      <c r="J87" s="192" t="s">
        <v>479</v>
      </c>
      <c r="K87" s="207" t="s">
        <v>581</v>
      </c>
      <c r="L87" s="198" t="s">
        <v>1</v>
      </c>
      <c r="M87" s="219">
        <f>(520*1.25)*0.6</f>
        <v>390</v>
      </c>
      <c r="N87" s="219">
        <f>(520*1.25)*0.4</f>
        <v>260</v>
      </c>
      <c r="O87" s="219">
        <f t="shared" si="12"/>
        <v>650</v>
      </c>
    </row>
    <row r="88" spans="10:19" s="104" customFormat="1" ht="15" customHeight="1">
      <c r="J88" s="192" t="s">
        <v>480</v>
      </c>
      <c r="K88" s="207" t="s">
        <v>582</v>
      </c>
      <c r="L88" s="198" t="s">
        <v>1</v>
      </c>
      <c r="M88" s="219">
        <f>(520*1.55)*0.6</f>
        <v>483.59999999999997</v>
      </c>
      <c r="N88" s="219">
        <f>(520*1.55)*0.4</f>
        <v>322.40000000000003</v>
      </c>
      <c r="O88" s="219">
        <f t="shared" ref="O88" si="40">M88+N88</f>
        <v>806</v>
      </c>
    </row>
    <row r="89" spans="10:19" ht="28.5" customHeight="1">
      <c r="J89" s="195">
        <v>4</v>
      </c>
      <c r="K89" s="252" t="s">
        <v>583</v>
      </c>
      <c r="L89" s="253"/>
      <c r="M89" s="253"/>
      <c r="N89" s="253"/>
      <c r="O89" s="254"/>
    </row>
    <row r="90" spans="10:19" s="104" customFormat="1" ht="15" customHeight="1">
      <c r="J90" s="193" t="s">
        <v>481</v>
      </c>
      <c r="K90" s="208" t="s">
        <v>584</v>
      </c>
      <c r="L90" s="198" t="s">
        <v>1</v>
      </c>
      <c r="M90" s="235">
        <f>1197.6358384421*0.8</f>
        <v>958.10867075368014</v>
      </c>
      <c r="N90" s="234">
        <f>243.87*1.15</f>
        <v>280.45049999999998</v>
      </c>
      <c r="O90" s="238">
        <f t="shared" si="12"/>
        <v>1238.5591707536801</v>
      </c>
      <c r="Q90" s="21"/>
      <c r="R90" s="21"/>
      <c r="S90" s="221"/>
    </row>
    <row r="91" spans="10:19" s="104" customFormat="1" ht="15" customHeight="1">
      <c r="J91" s="192" t="s">
        <v>482</v>
      </c>
      <c r="K91" s="207" t="s">
        <v>585</v>
      </c>
      <c r="L91" s="198" t="s">
        <v>1</v>
      </c>
      <c r="M91" s="235">
        <f>1197.6358384421</f>
        <v>1197.6358384421001</v>
      </c>
      <c r="N91" s="234">
        <f>243.87*1.15</f>
        <v>280.45049999999998</v>
      </c>
      <c r="O91" s="238">
        <f t="shared" si="12"/>
        <v>1478.0863384421</v>
      </c>
      <c r="Q91" s="65"/>
      <c r="R91" s="65"/>
      <c r="S91" s="21"/>
    </row>
    <row r="92" spans="10:19" s="104" customFormat="1" ht="15" customHeight="1">
      <c r="J92" s="192" t="s">
        <v>483</v>
      </c>
      <c r="K92" s="207" t="s">
        <v>586</v>
      </c>
      <c r="L92" s="198" t="s">
        <v>1</v>
      </c>
      <c r="M92" s="235">
        <f>1319.7267237221*0.8</f>
        <v>1055.7813789776799</v>
      </c>
      <c r="N92" s="234">
        <f>487.75*1.15</f>
        <v>560.91249999999991</v>
      </c>
      <c r="O92" s="238">
        <f t="shared" si="12"/>
        <v>1616.6938789776798</v>
      </c>
    </row>
    <row r="93" spans="10:19" s="104" customFormat="1" ht="15" customHeight="1">
      <c r="J93" s="193" t="s">
        <v>484</v>
      </c>
      <c r="K93" s="207" t="s">
        <v>587</v>
      </c>
      <c r="L93" s="198" t="s">
        <v>1</v>
      </c>
      <c r="M93" s="235">
        <f>1319.7267237221</f>
        <v>1319.7267237220999</v>
      </c>
      <c r="N93" s="234">
        <f>N92</f>
        <v>560.91249999999991</v>
      </c>
      <c r="O93" s="238">
        <f t="shared" si="12"/>
        <v>1880.6392237220998</v>
      </c>
      <c r="Q93" s="65"/>
      <c r="R93" s="65"/>
      <c r="S93" s="21"/>
    </row>
    <row r="94" spans="10:19" ht="38.450000000000003" customHeight="1">
      <c r="J94" s="195">
        <v>5</v>
      </c>
      <c r="K94" s="249" t="s">
        <v>588</v>
      </c>
      <c r="L94" s="250"/>
      <c r="M94" s="250"/>
      <c r="N94" s="250"/>
      <c r="O94" s="251"/>
    </row>
    <row r="95" spans="10:19" s="104" customFormat="1" ht="15" customHeight="1">
      <c r="J95" s="201" t="s">
        <v>485</v>
      </c>
      <c r="K95" s="202" t="s">
        <v>589</v>
      </c>
      <c r="L95" s="198" t="s">
        <v>2</v>
      </c>
      <c r="M95" s="255">
        <f>O95</f>
        <v>165320</v>
      </c>
      <c r="N95" s="256"/>
      <c r="O95" s="219">
        <v>165320</v>
      </c>
      <c r="R95" s="236"/>
      <c r="S95" s="237"/>
    </row>
    <row r="96" spans="10:19" ht="27.95" customHeight="1">
      <c r="J96" s="195">
        <v>6</v>
      </c>
      <c r="K96" s="249" t="s">
        <v>590</v>
      </c>
      <c r="L96" s="250"/>
      <c r="M96" s="250"/>
      <c r="N96" s="250"/>
      <c r="O96" s="251"/>
      <c r="R96" s="236"/>
      <c r="S96" s="237"/>
    </row>
    <row r="97" spans="10:22" ht="15" customHeight="1">
      <c r="J97" s="193" t="s">
        <v>486</v>
      </c>
      <c r="K97" s="207" t="s">
        <v>591</v>
      </c>
      <c r="L97" s="198" t="s">
        <v>1</v>
      </c>
      <c r="M97" s="194">
        <f>0.6*$M$14</f>
        <v>177.10499999999996</v>
      </c>
      <c r="N97" s="194">
        <f>0.6*$N$14</f>
        <v>119.51249999999999</v>
      </c>
      <c r="O97" s="219">
        <f t="shared" ref="O97:O102" si="41">M97+N97</f>
        <v>296.61749999999995</v>
      </c>
      <c r="R97" s="236"/>
      <c r="S97" s="237"/>
    </row>
    <row r="98" spans="10:22" ht="15" customHeight="1">
      <c r="J98" s="192" t="s">
        <v>487</v>
      </c>
      <c r="K98" s="207" t="s">
        <v>592</v>
      </c>
      <c r="L98" s="198" t="s">
        <v>1</v>
      </c>
      <c r="M98" s="194">
        <f>0.4*$M$14</f>
        <v>118.07</v>
      </c>
      <c r="N98" s="194">
        <f>0.4*$N$14</f>
        <v>79.675000000000011</v>
      </c>
      <c r="O98" s="219">
        <f t="shared" si="41"/>
        <v>197.745</v>
      </c>
      <c r="R98" s="236"/>
      <c r="S98" s="237"/>
    </row>
    <row r="99" spans="10:22" ht="15" customHeight="1">
      <c r="J99" s="192" t="s">
        <v>488</v>
      </c>
      <c r="K99" s="207" t="s">
        <v>593</v>
      </c>
      <c r="L99" s="198" t="s">
        <v>1</v>
      </c>
      <c r="M99" s="194">
        <f>0.5*$M$14</f>
        <v>147.58749999999998</v>
      </c>
      <c r="N99" s="194">
        <f>0.5*$N$14</f>
        <v>99.59375</v>
      </c>
      <c r="O99" s="219">
        <f t="shared" si="41"/>
        <v>247.18124999999998</v>
      </c>
    </row>
    <row r="100" spans="10:22" ht="15" customHeight="1">
      <c r="J100" s="193" t="s">
        <v>123</v>
      </c>
      <c r="K100" s="207" t="s">
        <v>594</v>
      </c>
      <c r="L100" s="198" t="s">
        <v>1</v>
      </c>
      <c r="M100" s="194">
        <f>0.45*$M$14</f>
        <v>132.82874999999999</v>
      </c>
      <c r="N100" s="194">
        <f>0.45*$N$14</f>
        <v>89.634375000000006</v>
      </c>
      <c r="O100" s="219">
        <f t="shared" si="41"/>
        <v>222.46312499999999</v>
      </c>
    </row>
    <row r="101" spans="10:22" ht="15" customHeight="1">
      <c r="J101" s="192" t="s">
        <v>489</v>
      </c>
      <c r="K101" s="207" t="s">
        <v>595</v>
      </c>
      <c r="L101" s="198" t="s">
        <v>1</v>
      </c>
      <c r="M101" s="194">
        <f>0.55*$M$14</f>
        <v>162.34625</v>
      </c>
      <c r="N101" s="194">
        <f>0.55*$N$14</f>
        <v>109.55312500000001</v>
      </c>
      <c r="O101" s="219">
        <f t="shared" ref="O101" si="42">M101+N101</f>
        <v>271.89937500000002</v>
      </c>
    </row>
    <row r="102" spans="10:22" ht="15" customHeight="1">
      <c r="J102" s="192" t="s">
        <v>490</v>
      </c>
      <c r="K102" s="207" t="s">
        <v>596</v>
      </c>
      <c r="L102" s="198" t="s">
        <v>1</v>
      </c>
      <c r="M102" s="194">
        <f>526.5*1.3</f>
        <v>684.45</v>
      </c>
      <c r="N102" s="194">
        <f>193.75*1.3</f>
        <v>251.875</v>
      </c>
      <c r="O102" s="219">
        <f t="shared" si="41"/>
        <v>936.32500000000005</v>
      </c>
    </row>
    <row r="103" spans="10:22" ht="31.5" customHeight="1">
      <c r="J103" s="195">
        <v>7</v>
      </c>
      <c r="K103" s="249" t="s">
        <v>597</v>
      </c>
      <c r="L103" s="250"/>
      <c r="M103" s="250"/>
      <c r="N103" s="250"/>
      <c r="O103" s="251"/>
    </row>
    <row r="104" spans="10:22" ht="15" customHeight="1">
      <c r="J104" s="192" t="s">
        <v>491</v>
      </c>
      <c r="K104" s="202" t="s">
        <v>598</v>
      </c>
      <c r="L104" s="198" t="s">
        <v>1</v>
      </c>
      <c r="M104" s="194">
        <f>972.65*1.15</f>
        <v>1118.5474999999999</v>
      </c>
      <c r="N104" s="194">
        <f>2108.25*1.15</f>
        <v>2424.4874999999997</v>
      </c>
      <c r="O104" s="219">
        <f t="shared" ref="O104" si="43">M104+N104</f>
        <v>3543.0349999999999</v>
      </c>
    </row>
    <row r="105" spans="10:22" ht="30.75" customHeight="1">
      <c r="J105" s="195">
        <v>8</v>
      </c>
      <c r="K105" s="249" t="s">
        <v>599</v>
      </c>
      <c r="L105" s="250"/>
      <c r="M105" s="250"/>
      <c r="N105" s="250"/>
      <c r="O105" s="251"/>
    </row>
    <row r="106" spans="10:22" ht="15" customHeight="1">
      <c r="J106" s="192" t="s">
        <v>492</v>
      </c>
      <c r="K106" s="207" t="s">
        <v>600</v>
      </c>
      <c r="L106" s="218" t="s">
        <v>612</v>
      </c>
      <c r="M106" s="28"/>
      <c r="N106" s="137"/>
      <c r="O106" s="219">
        <f>94.89*1.1</f>
        <v>104.379</v>
      </c>
    </row>
    <row r="107" spans="10:22" ht="15" customHeight="1">
      <c r="J107" s="192" t="s">
        <v>493</v>
      </c>
      <c r="K107" s="207" t="s">
        <v>601</v>
      </c>
      <c r="L107" s="218" t="s">
        <v>612</v>
      </c>
      <c r="M107" s="28"/>
      <c r="N107" s="137"/>
      <c r="O107" s="219">
        <f>71.85*1.1</f>
        <v>79.034999999999997</v>
      </c>
    </row>
    <row r="108" spans="10:22" ht="15" customHeight="1">
      <c r="J108" s="192" t="s">
        <v>494</v>
      </c>
      <c r="K108" s="207" t="s">
        <v>602</v>
      </c>
      <c r="L108" s="218" t="s">
        <v>612</v>
      </c>
      <c r="M108" s="199"/>
      <c r="N108" s="200"/>
      <c r="O108" s="219">
        <f>61.88*1.1</f>
        <v>68.068000000000012</v>
      </c>
    </row>
    <row r="109" spans="10:22" ht="15" customHeight="1">
      <c r="J109" s="192" t="s">
        <v>495</v>
      </c>
      <c r="K109" s="209" t="s">
        <v>603</v>
      </c>
      <c r="L109" s="218" t="s">
        <v>612</v>
      </c>
      <c r="M109" s="205"/>
      <c r="N109" s="206"/>
      <c r="O109" s="219">
        <f>67.52*1.1</f>
        <v>74.272000000000006</v>
      </c>
    </row>
    <row r="110" spans="10:22" s="203" customFormat="1" ht="27.75" customHeight="1">
      <c r="J110" s="192" t="s">
        <v>496</v>
      </c>
      <c r="K110" s="246" t="s">
        <v>604</v>
      </c>
      <c r="L110" s="247"/>
      <c r="M110" s="247"/>
      <c r="N110" s="247"/>
      <c r="O110" s="248"/>
      <c r="P110" s="204"/>
      <c r="Q110" s="204"/>
      <c r="R110" s="204"/>
      <c r="S110" s="204"/>
      <c r="T110" s="204"/>
      <c r="U110" s="204"/>
      <c r="V110" s="204"/>
    </row>
    <row r="111" spans="10:22" ht="21" customHeight="1">
      <c r="J111" s="214">
        <v>9</v>
      </c>
      <c r="K111" s="243" t="s">
        <v>605</v>
      </c>
      <c r="L111" s="244"/>
      <c r="M111" s="244"/>
      <c r="N111" s="244"/>
      <c r="O111" s="245"/>
    </row>
    <row r="112" spans="10:22" ht="21" customHeight="1">
      <c r="J112" s="217"/>
      <c r="K112" s="217"/>
      <c r="L112" s="213" t="s">
        <v>611</v>
      </c>
      <c r="M112" s="213"/>
      <c r="N112" s="213"/>
      <c r="O112" s="213"/>
    </row>
    <row r="113" spans="10:15" ht="14.25" customHeight="1">
      <c r="J113" s="215" t="s">
        <v>497</v>
      </c>
      <c r="K113" s="216" t="s">
        <v>606</v>
      </c>
      <c r="L113" s="210"/>
      <c r="M113" s="211"/>
      <c r="N113" s="212"/>
      <c r="O113" s="232">
        <v>1.5</v>
      </c>
    </row>
    <row r="114" spans="10:15" ht="14.25" customHeight="1">
      <c r="J114" s="192" t="s">
        <v>498</v>
      </c>
      <c r="K114" s="207" t="s">
        <v>607</v>
      </c>
      <c r="L114" s="198"/>
      <c r="M114" s="28"/>
      <c r="N114" s="137"/>
      <c r="O114" s="232">
        <v>2.5</v>
      </c>
    </row>
    <row r="115" spans="10:15" ht="14.25" customHeight="1">
      <c r="J115" s="192" t="s">
        <v>499</v>
      </c>
      <c r="K115" s="207" t="s">
        <v>608</v>
      </c>
      <c r="L115" s="198"/>
      <c r="M115" s="28"/>
      <c r="N115" s="137"/>
      <c r="O115" s="232">
        <v>1.6</v>
      </c>
    </row>
    <row r="116" spans="10:15" ht="14.25" customHeight="1">
      <c r="J116" s="201" t="s">
        <v>500</v>
      </c>
      <c r="K116" s="207" t="s">
        <v>609</v>
      </c>
      <c r="L116" s="198"/>
      <c r="M116" s="199"/>
      <c r="N116" s="200"/>
      <c r="O116" s="232">
        <v>1.9</v>
      </c>
    </row>
    <row r="117" spans="10:15" ht="14.25" customHeight="1">
      <c r="J117" s="192" t="s">
        <v>501</v>
      </c>
      <c r="K117" s="207" t="s">
        <v>610</v>
      </c>
      <c r="L117" s="198"/>
      <c r="M117" s="28"/>
      <c r="N117" s="137"/>
      <c r="O117" s="232">
        <v>1.75</v>
      </c>
    </row>
  </sheetData>
  <sheetProtection selectLockedCells="1"/>
  <mergeCells count="21">
    <mergeCell ref="O6:O7"/>
    <mergeCell ref="M6:N6"/>
    <mergeCell ref="L6:L7"/>
    <mergeCell ref="K6:K7"/>
    <mergeCell ref="J6:J7"/>
    <mergeCell ref="J2:J4"/>
    <mergeCell ref="N2:O4"/>
    <mergeCell ref="M5:O5"/>
    <mergeCell ref="K5:L5"/>
    <mergeCell ref="K2:M4"/>
    <mergeCell ref="K111:O111"/>
    <mergeCell ref="K110:O110"/>
    <mergeCell ref="K105:O105"/>
    <mergeCell ref="K8:O8"/>
    <mergeCell ref="K70:O70"/>
    <mergeCell ref="K89:O89"/>
    <mergeCell ref="K94:O94"/>
    <mergeCell ref="K103:O103"/>
    <mergeCell ref="K96:O96"/>
    <mergeCell ref="K45:O45"/>
    <mergeCell ref="M95:N95"/>
  </mergeCells>
  <phoneticPr fontId="77" type="noConversion"/>
  <conditionalFormatting sqref="M6:M7">
    <cfRule type="cellIs" dxfId="2" priority="38" stopIfTrue="1" operator="equal">
      <formula>"VALOR INVÁLIDO"</formula>
    </cfRule>
  </conditionalFormatting>
  <conditionalFormatting sqref="N7">
    <cfRule type="cellIs" dxfId="1" priority="37" stopIfTrue="1" operator="equal">
      <formula>"VALOR INVÁLIDO"</formula>
    </cfRule>
  </conditionalFormatting>
  <conditionalFormatting sqref="O6">
    <cfRule type="cellIs" dxfId="0" priority="108" stopIfTrue="1" operator="equal">
      <formula>"VALOR INVÁLIDO"</formula>
    </cfRule>
  </conditionalFormatting>
  <pageMargins left="0.57999999999999996" right="0.32" top="0.51181102362204722" bottom="0.55118110236220474" header="0.31496062992125984" footer="0.31496062992125984"/>
  <pageSetup paperSize="9" scale="78" fitToHeight="23" orientation="landscape" r:id="rId1"/>
  <headerFooter>
    <oddFooter>&amp;R&amp;P de &amp;N</oddFooter>
  </headerFooter>
  <rowBreaks count="3" manualBreakCount="3">
    <brk id="41" min="9" max="14" man="1"/>
    <brk id="75" min="9" max="14" man="1"/>
    <brk id="102" min="9" max="14" man="1"/>
  </rowBreaks>
  <drawing r:id="rId2"/>
  <legacyDrawing r:id="rId3"/>
  <oleObjects>
    <mc:AlternateContent xmlns:mc="http://schemas.openxmlformats.org/markup-compatibility/2006">
      <mc:Choice Requires="x14">
        <oleObject progId="CorelDRAW.Graphic.13" shapeId="1025" r:id="rId4">
          <objectPr defaultSize="0" autoPict="0" r:id="rId5">
            <anchor moveWithCells="1" sizeWithCells="1">
              <from>
                <xdr:col>13</xdr:col>
                <xdr:colOff>114300</xdr:colOff>
                <xdr:row>1</xdr:row>
                <xdr:rowOff>314325</xdr:rowOff>
              </from>
              <to>
                <xdr:col>14</xdr:col>
                <xdr:colOff>828675</xdr:colOff>
                <xdr:row>2</xdr:row>
                <xdr:rowOff>257175</xdr:rowOff>
              </to>
            </anchor>
          </objectPr>
        </oleObject>
      </mc:Choice>
      <mc:Fallback>
        <oleObject progId="CorelDRAW.Graphic.1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02"/>
  <sheetViews>
    <sheetView view="pageBreakPreview" zoomScaleNormal="115" zoomScaleSheetLayoutView="100" workbookViewId="0">
      <pane ySplit="4" topLeftCell="A5" activePane="bottomLeft" state="frozen"/>
      <selection activeCell="K155" sqref="K155"/>
      <selection pane="bottomLeft" activeCell="D18" sqref="D18"/>
    </sheetView>
  </sheetViews>
  <sheetFormatPr defaultColWidth="9.140625" defaultRowHeight="14.25"/>
  <cols>
    <col min="1" max="1" width="5.140625" style="53" customWidth="1"/>
    <col min="2" max="2" width="15.140625" style="53" customWidth="1"/>
    <col min="3" max="3" width="8.42578125" style="53" customWidth="1"/>
    <col min="4" max="4" width="79.7109375" style="54" customWidth="1"/>
    <col min="5" max="5" width="9.42578125" style="53" bestFit="1" customWidth="1"/>
    <col min="6" max="6" width="12.140625" style="55" customWidth="1"/>
    <col min="7" max="7" width="11.7109375" style="54" customWidth="1"/>
    <col min="8" max="8" width="13.42578125" style="54" bestFit="1" customWidth="1"/>
    <col min="9" max="16384" width="9.140625" style="21"/>
  </cols>
  <sheetData>
    <row r="1" spans="1:8" ht="19.5" customHeight="1">
      <c r="A1" s="138"/>
      <c r="B1" s="139"/>
      <c r="C1" s="139"/>
      <c r="D1" s="282" t="s">
        <v>137</v>
      </c>
      <c r="E1" s="140" t="s">
        <v>138</v>
      </c>
      <c r="F1" s="140" t="s">
        <v>209</v>
      </c>
      <c r="G1" s="139"/>
      <c r="H1" s="141"/>
    </row>
    <row r="2" spans="1:8" ht="19.5" customHeight="1">
      <c r="A2" s="29"/>
      <c r="B2" s="285"/>
      <c r="C2" s="285"/>
      <c r="D2" s="283"/>
      <c r="E2" s="30" t="s">
        <v>140</v>
      </c>
      <c r="F2" s="31">
        <v>8.5</v>
      </c>
      <c r="G2" s="32"/>
      <c r="H2" s="33"/>
    </row>
    <row r="3" spans="1:8" ht="18.75" customHeight="1">
      <c r="A3" s="34"/>
      <c r="B3" s="286"/>
      <c r="C3" s="286"/>
      <c r="D3" s="284"/>
      <c r="E3" s="35" t="s">
        <v>141</v>
      </c>
      <c r="F3" s="36">
        <v>9</v>
      </c>
      <c r="G3" s="37"/>
      <c r="H3" s="38"/>
    </row>
    <row r="4" spans="1:8" ht="27" customHeight="1">
      <c r="A4" s="39" t="s">
        <v>51</v>
      </c>
      <c r="B4" s="39" t="s">
        <v>142</v>
      </c>
      <c r="C4" s="40" t="s">
        <v>143</v>
      </c>
      <c r="D4" s="39" t="s">
        <v>144</v>
      </c>
      <c r="E4" s="39" t="s">
        <v>210</v>
      </c>
      <c r="F4" s="41" t="s">
        <v>105</v>
      </c>
      <c r="G4" s="40" t="s">
        <v>146</v>
      </c>
      <c r="H4" s="40" t="s">
        <v>147</v>
      </c>
    </row>
    <row r="5" spans="1:8" ht="15" customHeight="1">
      <c r="A5" s="117">
        <v>1</v>
      </c>
      <c r="B5" s="118" t="s">
        <v>150</v>
      </c>
      <c r="C5" s="118"/>
      <c r="D5" s="119" t="s">
        <v>211</v>
      </c>
      <c r="E5" s="96"/>
      <c r="F5" s="120"/>
      <c r="G5" s="120">
        <f>IF(F5&gt;0,VLOOKUP(C5,'PPU '!$J$6:$O$98,5,FALSE)+VLOOKUP(C5,'PPU '!$J$6:$O$98,6,FALSE),0)</f>
        <v>0</v>
      </c>
      <c r="H5" s="103">
        <f t="shared" ref="H5:H83" si="0">G5*F5</f>
        <v>0</v>
      </c>
    </row>
    <row r="6" spans="1:8" ht="15" customHeight="1">
      <c r="A6" s="96"/>
      <c r="B6" s="121" t="s">
        <v>150</v>
      </c>
      <c r="C6" s="121" t="s">
        <v>126</v>
      </c>
      <c r="D6" s="122" t="s">
        <v>391</v>
      </c>
      <c r="E6" s="96" t="s">
        <v>4</v>
      </c>
      <c r="F6" s="120">
        <v>9</v>
      </c>
      <c r="G6" s="120" t="e">
        <f>IF(F6&gt;0,VLOOKUP(C6,'PPU '!$J$6:$O$98,5,FALSE)+VLOOKUP(C6,'PPU '!$J$6:$O$98,6,FALSE),0)</f>
        <v>#N/A</v>
      </c>
      <c r="H6" s="103" t="e">
        <f t="shared" si="0"/>
        <v>#N/A</v>
      </c>
    </row>
    <row r="7" spans="1:8" ht="24.75" customHeight="1">
      <c r="A7" s="117">
        <v>2</v>
      </c>
      <c r="B7" s="118" t="s">
        <v>152</v>
      </c>
      <c r="C7" s="118"/>
      <c r="D7" s="119" t="s">
        <v>212</v>
      </c>
      <c r="E7" s="96"/>
      <c r="F7" s="120"/>
      <c r="G7" s="120">
        <f>IF(F7&gt;0,VLOOKUP(C7,'PPU '!$J$6:$O$98,5,FALSE)+VLOOKUP(C7,'PPU '!$J$6:$O$98,6,FALSE),0)</f>
        <v>0</v>
      </c>
      <c r="H7" s="103">
        <f t="shared" si="0"/>
        <v>0</v>
      </c>
    </row>
    <row r="8" spans="1:8" ht="24.75" customHeight="1">
      <c r="A8" s="96"/>
      <c r="B8" s="121" t="s">
        <v>152</v>
      </c>
      <c r="C8" s="121" t="s">
        <v>37</v>
      </c>
      <c r="D8" s="122" t="s">
        <v>32</v>
      </c>
      <c r="E8" s="96" t="s">
        <v>1</v>
      </c>
      <c r="F8" s="120">
        <v>4.8</v>
      </c>
      <c r="G8" s="120" t="e">
        <f>IF(F8&gt;0,VLOOKUP(C8,'PPU '!$J$6:$O$98,5,FALSE)+VLOOKUP(C8,'PPU '!$J$6:$O$98,6,FALSE),0)</f>
        <v>#N/A</v>
      </c>
      <c r="H8" s="103" t="e">
        <f t="shared" si="0"/>
        <v>#N/A</v>
      </c>
    </row>
    <row r="9" spans="1:8" ht="24.75" customHeight="1">
      <c r="A9" s="96"/>
      <c r="B9" s="121" t="s">
        <v>152</v>
      </c>
      <c r="C9" s="121" t="s">
        <v>125</v>
      </c>
      <c r="D9" s="122" t="s">
        <v>38</v>
      </c>
      <c r="E9" s="96" t="s">
        <v>1</v>
      </c>
      <c r="F9" s="120">
        <v>4.8</v>
      </c>
      <c r="G9" s="120" t="e">
        <f>IF(F9&gt;0,VLOOKUP(C9,'PPU '!$J$6:$O$98,5,FALSE)+VLOOKUP(C9,'PPU '!$J$6:$O$98,6,FALSE),0)</f>
        <v>#N/A</v>
      </c>
      <c r="H9" s="103" t="e">
        <f t="shared" si="0"/>
        <v>#N/A</v>
      </c>
    </row>
    <row r="10" spans="1:8" ht="15" customHeight="1">
      <c r="A10" s="117">
        <v>3</v>
      </c>
      <c r="B10" s="118" t="s">
        <v>148</v>
      </c>
      <c r="C10" s="118"/>
      <c r="D10" s="119" t="s">
        <v>213</v>
      </c>
      <c r="E10" s="96"/>
      <c r="F10" s="120"/>
      <c r="G10" s="120">
        <f>IF(F10&gt;0,VLOOKUP(C10,'PPU '!$J$6:$O$98,5,FALSE)+VLOOKUP(C10,'PPU '!$J$6:$O$98,6,FALSE),0)</f>
        <v>0</v>
      </c>
      <c r="H10" s="103">
        <f t="shared" si="0"/>
        <v>0</v>
      </c>
    </row>
    <row r="11" spans="1:8" ht="15" customHeight="1">
      <c r="A11" s="96"/>
      <c r="B11" s="121" t="s">
        <v>152</v>
      </c>
      <c r="C11" s="121" t="s">
        <v>37</v>
      </c>
      <c r="D11" s="123" t="s">
        <v>32</v>
      </c>
      <c r="E11" s="96" t="s">
        <v>1</v>
      </c>
      <c r="F11" s="120">
        <v>8.1</v>
      </c>
      <c r="G11" s="120" t="e">
        <f>IF(F11&gt;0,VLOOKUP(C11,'PPU '!$J$6:$O$98,5,FALSE)+VLOOKUP(C11,'PPU '!$J$6:$O$98,6,FALSE),0)</f>
        <v>#N/A</v>
      </c>
      <c r="H11" s="103" t="e">
        <f t="shared" si="0"/>
        <v>#N/A</v>
      </c>
    </row>
    <row r="12" spans="1:8" ht="38.25">
      <c r="A12" s="117">
        <v>4</v>
      </c>
      <c r="B12" s="118" t="s">
        <v>214</v>
      </c>
      <c r="C12" s="118"/>
      <c r="D12" s="119" t="s">
        <v>215</v>
      </c>
      <c r="E12" s="96"/>
      <c r="F12" s="120"/>
      <c r="G12" s="120">
        <f>IF(F12&gt;0,VLOOKUP(C12,'PPU '!$J$6:$O$98,5,FALSE)+VLOOKUP(C12,'PPU '!$J$6:$O$98,6,FALSE),0)</f>
        <v>0</v>
      </c>
      <c r="H12" s="103">
        <f t="shared" si="0"/>
        <v>0</v>
      </c>
    </row>
    <row r="13" spans="1:8">
      <c r="A13" s="96"/>
      <c r="B13" s="121" t="s">
        <v>148</v>
      </c>
      <c r="C13" s="121" t="s">
        <v>112</v>
      </c>
      <c r="D13" s="122" t="s">
        <v>80</v>
      </c>
      <c r="E13" s="96" t="s">
        <v>1</v>
      </c>
      <c r="F13" s="120">
        <v>8.1</v>
      </c>
      <c r="G13" s="120">
        <f>IF(F13&gt;0,VLOOKUP(C13,'PPU '!$J$6:$O$98,5,FALSE)+VLOOKUP(C13,'PPU '!$J$6:$O$98,6,FALSE),0)</f>
        <v>845.55304166666667</v>
      </c>
      <c r="H13" s="103">
        <f t="shared" si="0"/>
        <v>6848.9796374999996</v>
      </c>
    </row>
    <row r="14" spans="1:8" ht="15" customHeight="1">
      <c r="A14" s="117">
        <v>5</v>
      </c>
      <c r="B14" s="118" t="s">
        <v>152</v>
      </c>
      <c r="C14" s="118"/>
      <c r="D14" s="119" t="s">
        <v>216</v>
      </c>
      <c r="E14" s="96"/>
      <c r="F14" s="120"/>
      <c r="G14" s="120">
        <f>IF(F14&gt;0,VLOOKUP(C14,'PPU '!$J$6:$O$98,5,FALSE)+VLOOKUP(C14,'PPU '!$J$6:$O$98,6,FALSE),0)</f>
        <v>0</v>
      </c>
      <c r="H14" s="103">
        <f t="shared" si="0"/>
        <v>0</v>
      </c>
    </row>
    <row r="15" spans="1:8" ht="15" customHeight="1">
      <c r="A15" s="96"/>
      <c r="B15" s="121" t="s">
        <v>152</v>
      </c>
      <c r="C15" s="121" t="s">
        <v>37</v>
      </c>
      <c r="D15" s="122" t="s">
        <v>32</v>
      </c>
      <c r="E15" s="96" t="s">
        <v>1</v>
      </c>
      <c r="F15" s="120">
        <v>3</v>
      </c>
      <c r="G15" s="120" t="e">
        <f>IF(F15&gt;0,VLOOKUP(C15,'PPU '!$J$6:$O$98,5,FALSE)+VLOOKUP(C15,'PPU '!$J$6:$O$98,6,FALSE),0)</f>
        <v>#N/A</v>
      </c>
      <c r="H15" s="103" t="e">
        <f t="shared" si="0"/>
        <v>#N/A</v>
      </c>
    </row>
    <row r="16" spans="1:8" ht="15" customHeight="1">
      <c r="A16" s="96"/>
      <c r="B16" s="121" t="s">
        <v>152</v>
      </c>
      <c r="C16" s="121" t="s">
        <v>125</v>
      </c>
      <c r="D16" s="122" t="s">
        <v>38</v>
      </c>
      <c r="E16" s="96" t="s">
        <v>1</v>
      </c>
      <c r="F16" s="120">
        <v>3</v>
      </c>
      <c r="G16" s="120" t="e">
        <f>IF(F16&gt;0,VLOOKUP(C16,'PPU '!$J$6:$O$98,5,FALSE)+VLOOKUP(C16,'PPU '!$J$6:$O$98,6,FALSE),0)</f>
        <v>#N/A</v>
      </c>
      <c r="H16" s="103" t="e">
        <f t="shared" si="0"/>
        <v>#N/A</v>
      </c>
    </row>
    <row r="17" spans="1:8" ht="24.75" customHeight="1">
      <c r="A17" s="117">
        <v>6</v>
      </c>
      <c r="B17" s="118" t="s">
        <v>152</v>
      </c>
      <c r="C17" s="118"/>
      <c r="D17" s="119" t="s">
        <v>217</v>
      </c>
      <c r="E17" s="96"/>
      <c r="F17" s="120"/>
      <c r="G17" s="120">
        <f>IF(F17&gt;0,VLOOKUP(C17,'PPU '!$J$6:$O$98,5,FALSE)+VLOOKUP(C17,'PPU '!$J$6:$O$98,6,FALSE),0)</f>
        <v>0</v>
      </c>
      <c r="H17" s="103">
        <f t="shared" si="0"/>
        <v>0</v>
      </c>
    </row>
    <row r="18" spans="1:8" ht="24.75" customHeight="1">
      <c r="A18" s="96"/>
      <c r="B18" s="121" t="s">
        <v>152</v>
      </c>
      <c r="C18" s="121" t="s">
        <v>37</v>
      </c>
      <c r="D18" s="122" t="s">
        <v>32</v>
      </c>
      <c r="E18" s="96" t="s">
        <v>1</v>
      </c>
      <c r="F18" s="120">
        <v>3.5999999999999996</v>
      </c>
      <c r="G18" s="120" t="e">
        <f>IF(F18&gt;0,VLOOKUP(C18,'PPU '!$J$6:$O$98,5,FALSE)+VLOOKUP(C18,'PPU '!$J$6:$O$98,6,FALSE),0)</f>
        <v>#N/A</v>
      </c>
      <c r="H18" s="103" t="e">
        <f t="shared" si="0"/>
        <v>#N/A</v>
      </c>
    </row>
    <row r="19" spans="1:8" ht="24.75" customHeight="1">
      <c r="A19" s="96"/>
      <c r="B19" s="121" t="s">
        <v>152</v>
      </c>
      <c r="C19" s="121" t="s">
        <v>125</v>
      </c>
      <c r="D19" s="122" t="s">
        <v>38</v>
      </c>
      <c r="E19" s="96" t="s">
        <v>1</v>
      </c>
      <c r="F19" s="120">
        <v>3.5999999999999996</v>
      </c>
      <c r="G19" s="120" t="e">
        <f>IF(F19&gt;0,VLOOKUP(C19,'PPU '!$J$6:$O$98,5,FALSE)+VLOOKUP(C19,'PPU '!$J$6:$O$98,6,FALSE),0)</f>
        <v>#N/A</v>
      </c>
      <c r="H19" s="103" t="e">
        <f t="shared" si="0"/>
        <v>#N/A</v>
      </c>
    </row>
    <row r="20" spans="1:8" ht="15" customHeight="1">
      <c r="A20" s="117">
        <v>7</v>
      </c>
      <c r="B20" s="118" t="s">
        <v>152</v>
      </c>
      <c r="C20" s="118"/>
      <c r="D20" s="119" t="s">
        <v>218</v>
      </c>
      <c r="E20" s="96"/>
      <c r="F20" s="120"/>
      <c r="G20" s="120">
        <f>IF(F20&gt;0,VLOOKUP(C20,'PPU '!$J$6:$O$98,5,FALSE)+VLOOKUP(C20,'PPU '!$J$6:$O$98,6,FALSE),0)</f>
        <v>0</v>
      </c>
      <c r="H20" s="103">
        <f t="shared" si="0"/>
        <v>0</v>
      </c>
    </row>
    <row r="21" spans="1:8" ht="15" customHeight="1">
      <c r="A21" s="96"/>
      <c r="B21" s="121" t="s">
        <v>152</v>
      </c>
      <c r="C21" s="121" t="s">
        <v>37</v>
      </c>
      <c r="D21" s="122" t="s">
        <v>32</v>
      </c>
      <c r="E21" s="96" t="s">
        <v>1</v>
      </c>
      <c r="F21" s="120">
        <v>4</v>
      </c>
      <c r="G21" s="120" t="e">
        <f>IF(F21&gt;0,VLOOKUP(C21,'PPU '!$J$6:$O$98,5,FALSE)+VLOOKUP(C21,'PPU '!$J$6:$O$98,6,FALSE),0)</f>
        <v>#N/A</v>
      </c>
      <c r="H21" s="103" t="e">
        <f t="shared" si="0"/>
        <v>#N/A</v>
      </c>
    </row>
    <row r="22" spans="1:8" ht="15" customHeight="1">
      <c r="A22" s="96"/>
      <c r="B22" s="121" t="s">
        <v>152</v>
      </c>
      <c r="C22" s="121" t="s">
        <v>125</v>
      </c>
      <c r="D22" s="122" t="s">
        <v>38</v>
      </c>
      <c r="E22" s="96" t="s">
        <v>1</v>
      </c>
      <c r="F22" s="120">
        <v>4</v>
      </c>
      <c r="G22" s="120" t="e">
        <f>IF(F22&gt;0,VLOOKUP(C22,'PPU '!$J$6:$O$98,5,FALSE)+VLOOKUP(C22,'PPU '!$J$6:$O$98,6,FALSE),0)</f>
        <v>#N/A</v>
      </c>
      <c r="H22" s="103" t="e">
        <f t="shared" si="0"/>
        <v>#N/A</v>
      </c>
    </row>
    <row r="23" spans="1:8" ht="15" customHeight="1">
      <c r="A23" s="117">
        <v>8</v>
      </c>
      <c r="B23" s="118" t="s">
        <v>152</v>
      </c>
      <c r="C23" s="118"/>
      <c r="D23" s="119" t="s">
        <v>219</v>
      </c>
      <c r="E23" s="96"/>
      <c r="F23" s="120"/>
      <c r="G23" s="120">
        <f>IF(F23&gt;0,VLOOKUP(C23,'PPU '!$J$6:$O$98,5,FALSE)+VLOOKUP(C23,'PPU '!$J$6:$O$98,6,FALSE),0)</f>
        <v>0</v>
      </c>
      <c r="H23" s="103">
        <f t="shared" si="0"/>
        <v>0</v>
      </c>
    </row>
    <row r="24" spans="1:8" ht="15" customHeight="1">
      <c r="A24" s="96"/>
      <c r="B24" s="121" t="s">
        <v>152</v>
      </c>
      <c r="C24" s="121" t="s">
        <v>37</v>
      </c>
      <c r="D24" s="122" t="s">
        <v>32</v>
      </c>
      <c r="E24" s="96" t="s">
        <v>1</v>
      </c>
      <c r="F24" s="120">
        <v>1</v>
      </c>
      <c r="G24" s="120" t="e">
        <f>IF(F24&gt;0,VLOOKUP(C24,'PPU '!$J$6:$O$98,5,FALSE)+VLOOKUP(C24,'PPU '!$J$6:$O$98,6,FALSE),0)</f>
        <v>#N/A</v>
      </c>
      <c r="H24" s="103" t="e">
        <f t="shared" si="0"/>
        <v>#N/A</v>
      </c>
    </row>
    <row r="25" spans="1:8" ht="15" customHeight="1">
      <c r="A25" s="96"/>
      <c r="B25" s="121" t="s">
        <v>152</v>
      </c>
      <c r="C25" s="121" t="s">
        <v>125</v>
      </c>
      <c r="D25" s="122" t="s">
        <v>38</v>
      </c>
      <c r="E25" s="96" t="s">
        <v>1</v>
      </c>
      <c r="F25" s="120">
        <v>1</v>
      </c>
      <c r="G25" s="120" t="e">
        <f>IF(F25&gt;0,VLOOKUP(C25,'PPU '!$J$6:$O$98,5,FALSE)+VLOOKUP(C25,'PPU '!$J$6:$O$98,6,FALSE),0)</f>
        <v>#N/A</v>
      </c>
      <c r="H25" s="103" t="e">
        <f t="shared" si="0"/>
        <v>#N/A</v>
      </c>
    </row>
    <row r="26" spans="1:8" ht="15" customHeight="1">
      <c r="A26" s="117">
        <v>9</v>
      </c>
      <c r="B26" s="118" t="s">
        <v>152</v>
      </c>
      <c r="C26" s="118"/>
      <c r="D26" s="119" t="s">
        <v>220</v>
      </c>
      <c r="E26" s="96"/>
      <c r="F26" s="120"/>
      <c r="G26" s="120">
        <f>IF(F26&gt;0,VLOOKUP(C26,'PPU '!$J$6:$O$98,5,FALSE)+VLOOKUP(C26,'PPU '!$J$6:$O$98,6,FALSE),0)</f>
        <v>0</v>
      </c>
      <c r="H26" s="103">
        <f t="shared" si="0"/>
        <v>0</v>
      </c>
    </row>
    <row r="27" spans="1:8" ht="15" customHeight="1">
      <c r="A27" s="96"/>
      <c r="B27" s="121" t="s">
        <v>152</v>
      </c>
      <c r="C27" s="121" t="s">
        <v>37</v>
      </c>
      <c r="D27" s="122" t="s">
        <v>32</v>
      </c>
      <c r="E27" s="96" t="s">
        <v>1</v>
      </c>
      <c r="F27" s="120">
        <v>20</v>
      </c>
      <c r="G27" s="120" t="e">
        <f>IF(F27&gt;0,VLOOKUP(C27,'PPU '!$J$6:$O$98,5,FALSE)+VLOOKUP(C27,'PPU '!$J$6:$O$98,6,FALSE),0)</f>
        <v>#N/A</v>
      </c>
      <c r="H27" s="103" t="e">
        <f t="shared" si="0"/>
        <v>#N/A</v>
      </c>
    </row>
    <row r="28" spans="1:8" ht="15" customHeight="1">
      <c r="A28" s="96"/>
      <c r="B28" s="121" t="s">
        <v>152</v>
      </c>
      <c r="C28" s="121" t="s">
        <v>125</v>
      </c>
      <c r="D28" s="122" t="s">
        <v>38</v>
      </c>
      <c r="E28" s="96" t="s">
        <v>1</v>
      </c>
      <c r="F28" s="120">
        <v>20</v>
      </c>
      <c r="G28" s="120" t="e">
        <f>IF(F28&gt;0,VLOOKUP(C28,'PPU '!$J$6:$O$98,5,FALSE)+VLOOKUP(C28,'PPU '!$J$6:$O$98,6,FALSE),0)</f>
        <v>#N/A</v>
      </c>
      <c r="H28" s="103" t="e">
        <f t="shared" si="0"/>
        <v>#N/A</v>
      </c>
    </row>
    <row r="29" spans="1:8" ht="25.5">
      <c r="A29" s="117">
        <v>10</v>
      </c>
      <c r="B29" s="118" t="s">
        <v>150</v>
      </c>
      <c r="C29" s="118"/>
      <c r="D29" s="119" t="s">
        <v>221</v>
      </c>
      <c r="E29" s="96"/>
      <c r="F29" s="120"/>
      <c r="G29" s="120">
        <f>IF(F29&gt;0,VLOOKUP(C29,'PPU '!$J$6:$O$98,5,FALSE)+VLOOKUP(C29,'PPU '!$J$6:$O$98,6,FALSE),0)</f>
        <v>0</v>
      </c>
      <c r="H29" s="103">
        <f t="shared" si="0"/>
        <v>0</v>
      </c>
    </row>
    <row r="30" spans="1:8" ht="25.5">
      <c r="A30" s="117"/>
      <c r="B30" s="118"/>
      <c r="C30" s="1" t="s">
        <v>121</v>
      </c>
      <c r="D30" s="122" t="s">
        <v>14</v>
      </c>
      <c r="E30" s="96" t="s">
        <v>3</v>
      </c>
      <c r="F30" s="120">
        <v>1</v>
      </c>
      <c r="G30" s="120" t="e">
        <f>IF(F30&gt;0,VLOOKUP(C30,'PPU '!$J$6:$O$98,5,FALSE)+VLOOKUP(C30,'PPU '!$J$6:$O$98,6,FALSE),0)</f>
        <v>#N/A</v>
      </c>
      <c r="H30" s="103" t="e">
        <f t="shared" si="0"/>
        <v>#N/A</v>
      </c>
    </row>
    <row r="31" spans="1:8" ht="24.75" customHeight="1">
      <c r="A31" s="96"/>
      <c r="B31" s="121"/>
      <c r="C31" s="121" t="s">
        <v>407</v>
      </c>
      <c r="D31" s="122" t="s">
        <v>84</v>
      </c>
      <c r="E31" s="96" t="s">
        <v>3</v>
      </c>
      <c r="F31" s="120">
        <v>1</v>
      </c>
      <c r="G31" s="120" t="e">
        <f>IF(F31&gt;0,VLOOKUP(C31,'PPU '!$J$6:$O$98,5,FALSE)+VLOOKUP(C31,'PPU '!$J$6:$O$98,6,FALSE),0)</f>
        <v>#N/A</v>
      </c>
      <c r="H31" s="103" t="e">
        <f t="shared" si="0"/>
        <v>#N/A</v>
      </c>
    </row>
    <row r="32" spans="1:8" ht="24.75" customHeight="1">
      <c r="A32" s="96"/>
      <c r="B32" s="121"/>
      <c r="C32" s="121" t="s">
        <v>407</v>
      </c>
      <c r="D32" s="122" t="s">
        <v>84</v>
      </c>
      <c r="E32" s="96" t="s">
        <v>3</v>
      </c>
      <c r="F32" s="120">
        <v>1</v>
      </c>
      <c r="G32" s="120" t="e">
        <f>IF(F32&gt;0,VLOOKUP(C32,'PPU '!$J$6:$O$98,5,FALSE)+VLOOKUP(C32,'PPU '!$J$6:$O$98,6,FALSE),0)</f>
        <v>#N/A</v>
      </c>
      <c r="H32" s="103" t="e">
        <f t="shared" si="0"/>
        <v>#N/A</v>
      </c>
    </row>
    <row r="33" spans="1:8" ht="25.5">
      <c r="A33" s="117"/>
      <c r="B33" s="118"/>
      <c r="C33" s="1" t="s">
        <v>121</v>
      </c>
      <c r="D33" s="122" t="s">
        <v>14</v>
      </c>
      <c r="E33" s="96" t="s">
        <v>3</v>
      </c>
      <c r="F33" s="120">
        <v>1</v>
      </c>
      <c r="G33" s="120" t="e">
        <f>IF(F33&gt;0,VLOOKUP(C33,'PPU '!$J$6:$O$98,5,FALSE)+VLOOKUP(C33,'PPU '!$J$6:$O$98,6,FALSE),0)</f>
        <v>#N/A</v>
      </c>
      <c r="H33" s="103" t="e">
        <f t="shared" si="0"/>
        <v>#N/A</v>
      </c>
    </row>
    <row r="34" spans="1:8" ht="38.25">
      <c r="A34" s="117">
        <v>11</v>
      </c>
      <c r="B34" s="118" t="s">
        <v>150</v>
      </c>
      <c r="C34" s="118"/>
      <c r="D34" s="119" t="s">
        <v>402</v>
      </c>
      <c r="E34" s="96"/>
      <c r="F34" s="120"/>
      <c r="G34" s="120">
        <f>IF(F34&gt;0,VLOOKUP(C34,'PPU '!$J$6:$O$98,5,FALSE)+VLOOKUP(C34,'PPU '!$J$6:$O$98,6,FALSE),0)</f>
        <v>0</v>
      </c>
      <c r="H34" s="103">
        <f t="shared" si="0"/>
        <v>0</v>
      </c>
    </row>
    <row r="35" spans="1:8">
      <c r="A35" s="96"/>
      <c r="B35" s="121"/>
      <c r="C35" s="121" t="s">
        <v>115</v>
      </c>
      <c r="D35" s="122" t="s">
        <v>106</v>
      </c>
      <c r="E35" s="96" t="s">
        <v>39</v>
      </c>
      <c r="F35" s="120">
        <v>3625.2160000000003</v>
      </c>
      <c r="G35" s="120">
        <f>IF(F35&gt;0,VLOOKUP(C35,'PPU '!$J$6:$O$98,5,FALSE)+VLOOKUP(C35,'PPU '!$J$6:$O$98,6,FALSE),0)</f>
        <v>1014.66365</v>
      </c>
      <c r="H35" s="103">
        <f t="shared" si="0"/>
        <v>3678374.8985984004</v>
      </c>
    </row>
    <row r="36" spans="1:8" ht="38.25">
      <c r="A36" s="117">
        <v>12</v>
      </c>
      <c r="B36" s="118" t="s">
        <v>150</v>
      </c>
      <c r="C36" s="118"/>
      <c r="D36" s="119" t="s">
        <v>222</v>
      </c>
      <c r="E36" s="96"/>
      <c r="F36" s="120"/>
      <c r="G36" s="120">
        <f>IF(F36&gt;0,VLOOKUP(C36,'PPU '!$J$6:$O$98,5,FALSE)+VLOOKUP(C36,'PPU '!$J$6:$O$98,6,FALSE),0)</f>
        <v>0</v>
      </c>
      <c r="H36" s="103">
        <f t="shared" si="0"/>
        <v>0</v>
      </c>
    </row>
    <row r="37" spans="1:8">
      <c r="A37" s="96"/>
      <c r="B37" s="121"/>
      <c r="C37" s="121" t="s">
        <v>114</v>
      </c>
      <c r="D37" s="122" t="s">
        <v>36</v>
      </c>
      <c r="E37" s="96" t="s">
        <v>39</v>
      </c>
      <c r="F37" s="120">
        <v>252</v>
      </c>
      <c r="G37" s="120">
        <f>IF(F37&gt;0,VLOOKUP(C37,'PPU '!$J$6:$O$98,5,FALSE)+VLOOKUP(C37,'PPU '!$J$6:$O$98,6,FALSE),0)</f>
        <v>811.73091999999997</v>
      </c>
      <c r="H37" s="103">
        <f t="shared" si="0"/>
        <v>204556.19183999998</v>
      </c>
    </row>
    <row r="38" spans="1:8" ht="25.5">
      <c r="A38" s="117">
        <v>13</v>
      </c>
      <c r="B38" s="118" t="s">
        <v>150</v>
      </c>
      <c r="C38" s="118"/>
      <c r="D38" s="119" t="s">
        <v>223</v>
      </c>
      <c r="E38" s="96"/>
      <c r="F38" s="120"/>
      <c r="G38" s="120">
        <f>IF(F38&gt;0,VLOOKUP(C38,'PPU '!$J$6:$O$98,5,FALSE)+VLOOKUP(C38,'PPU '!$J$6:$O$98,6,FALSE),0)</f>
        <v>0</v>
      </c>
      <c r="H38" s="103">
        <f t="shared" si="0"/>
        <v>0</v>
      </c>
    </row>
    <row r="39" spans="1:8">
      <c r="A39" s="96"/>
      <c r="B39" s="121"/>
      <c r="C39" s="121" t="s">
        <v>413</v>
      </c>
      <c r="D39" s="122" t="s">
        <v>16</v>
      </c>
      <c r="E39" s="96" t="s">
        <v>4</v>
      </c>
      <c r="F39" s="120">
        <v>2</v>
      </c>
      <c r="G39" s="120" t="e">
        <f>IF(F39&gt;0,VLOOKUP(C39,'PPU '!$J$6:$O$98,5,FALSE)+VLOOKUP(C39,'PPU '!$J$6:$O$98,6,FALSE),0)</f>
        <v>#N/A</v>
      </c>
      <c r="H39" s="103" t="e">
        <f t="shared" si="0"/>
        <v>#N/A</v>
      </c>
    </row>
    <row r="40" spans="1:8" ht="25.5">
      <c r="A40" s="117">
        <v>14</v>
      </c>
      <c r="B40" s="118" t="s">
        <v>150</v>
      </c>
      <c r="C40" s="118"/>
      <c r="D40" s="119" t="s">
        <v>224</v>
      </c>
      <c r="E40" s="96"/>
      <c r="F40" s="120"/>
      <c r="G40" s="120">
        <f>IF(F40&gt;0,VLOOKUP(C40,'PPU '!$J$6:$O$98,5,FALSE)+VLOOKUP(C40,'PPU '!$J$6:$O$98,6,FALSE),0)</f>
        <v>0</v>
      </c>
      <c r="H40" s="103">
        <f t="shared" si="0"/>
        <v>0</v>
      </c>
    </row>
    <row r="41" spans="1:8" ht="38.25">
      <c r="A41" s="96"/>
      <c r="B41" s="121"/>
      <c r="C41" s="121" t="s">
        <v>410</v>
      </c>
      <c r="D41" s="122" t="s">
        <v>127</v>
      </c>
      <c r="E41" s="96" t="s">
        <v>39</v>
      </c>
      <c r="F41" s="120">
        <v>12</v>
      </c>
      <c r="G41" s="120" t="e">
        <f>IF(F41&gt;0,VLOOKUP(C41,'PPU '!$J$6:$O$98,5,FALSE)+VLOOKUP(C41,'PPU '!$J$6:$O$98,6,FALSE),0)</f>
        <v>#N/A</v>
      </c>
      <c r="H41" s="103" t="e">
        <f t="shared" si="0"/>
        <v>#N/A</v>
      </c>
    </row>
    <row r="42" spans="1:8" ht="25.5">
      <c r="A42" s="117">
        <v>15</v>
      </c>
      <c r="B42" s="118" t="s">
        <v>150</v>
      </c>
      <c r="C42" s="118"/>
      <c r="D42" s="119" t="s">
        <v>225</v>
      </c>
      <c r="E42" s="96"/>
      <c r="F42" s="120"/>
      <c r="G42" s="120">
        <f>IF(F42&gt;0,VLOOKUP(C42,'PPU '!$J$6:$O$98,5,FALSE)+VLOOKUP(C42,'PPU '!$J$6:$O$98,6,FALSE),0)</f>
        <v>0</v>
      </c>
      <c r="H42" s="103">
        <f t="shared" si="0"/>
        <v>0</v>
      </c>
    </row>
    <row r="43" spans="1:8">
      <c r="A43" s="96"/>
      <c r="B43" s="121"/>
      <c r="C43" s="121" t="s">
        <v>118</v>
      </c>
      <c r="D43" s="122" t="s">
        <v>70</v>
      </c>
      <c r="E43" s="96" t="s">
        <v>39</v>
      </c>
      <c r="F43" s="120">
        <v>12.5</v>
      </c>
      <c r="G43" s="120" t="e">
        <f>IF(F43&gt;0,VLOOKUP(C43,'PPU '!$J$6:$O$98,5,FALSE)+VLOOKUP(C43,'PPU '!$J$6:$O$98,6,FALSE),0)</f>
        <v>#N/A</v>
      </c>
      <c r="H43" s="103" t="e">
        <f t="shared" si="0"/>
        <v>#N/A</v>
      </c>
    </row>
    <row r="44" spans="1:8" ht="25.5">
      <c r="A44" s="117">
        <v>16</v>
      </c>
      <c r="B44" s="118" t="s">
        <v>150</v>
      </c>
      <c r="C44" s="118"/>
      <c r="D44" s="119" t="s">
        <v>226</v>
      </c>
      <c r="E44" s="96"/>
      <c r="F44" s="120"/>
      <c r="G44" s="120">
        <f>IF(F44&gt;0,VLOOKUP(C44,'PPU '!$J$6:$O$98,5,FALSE)+VLOOKUP(C44,'PPU '!$J$6:$O$98,6,FALSE),0)</f>
        <v>0</v>
      </c>
      <c r="H44" s="103">
        <f t="shared" si="0"/>
        <v>0</v>
      </c>
    </row>
    <row r="45" spans="1:8">
      <c r="A45" s="96"/>
      <c r="B45" s="121"/>
      <c r="C45" s="121" t="s">
        <v>409</v>
      </c>
      <c r="D45" s="122" t="s">
        <v>28</v>
      </c>
      <c r="E45" s="96" t="s">
        <v>39</v>
      </c>
      <c r="F45" s="120">
        <v>240</v>
      </c>
      <c r="G45" s="120" t="e">
        <f>IF(F45&gt;0,VLOOKUP(C45,'PPU '!$J$6:$O$98,5,FALSE)+VLOOKUP(C45,'PPU '!$J$6:$O$98,6,FALSE),0)</f>
        <v>#N/A</v>
      </c>
      <c r="H45" s="103" t="e">
        <f t="shared" si="0"/>
        <v>#N/A</v>
      </c>
    </row>
    <row r="46" spans="1:8" ht="38.25">
      <c r="A46" s="96"/>
      <c r="B46" s="121"/>
      <c r="C46" s="121" t="s">
        <v>410</v>
      </c>
      <c r="D46" s="122" t="s">
        <v>127</v>
      </c>
      <c r="E46" s="96" t="s">
        <v>39</v>
      </c>
      <c r="F46" s="120">
        <v>240</v>
      </c>
      <c r="G46" s="120" t="e">
        <f>IF(F46&gt;0,VLOOKUP(C46,'PPU '!$J$6:$O$98,5,FALSE)+VLOOKUP(C46,'PPU '!$J$6:$O$98,6,FALSE),0)</f>
        <v>#N/A</v>
      </c>
      <c r="H46" s="103" t="e">
        <f t="shared" si="0"/>
        <v>#N/A</v>
      </c>
    </row>
    <row r="47" spans="1:8">
      <c r="A47" s="117">
        <v>17</v>
      </c>
      <c r="B47" s="118" t="s">
        <v>152</v>
      </c>
      <c r="C47" s="118"/>
      <c r="D47" s="119" t="s">
        <v>227</v>
      </c>
      <c r="E47" s="96"/>
      <c r="F47" s="120"/>
      <c r="G47" s="120">
        <f>IF(F47&gt;0,VLOOKUP(C47,'PPU '!$J$6:$O$98,5,FALSE)+VLOOKUP(C47,'PPU '!$J$6:$O$98,6,FALSE),0)</f>
        <v>0</v>
      </c>
      <c r="H47" s="103">
        <f t="shared" si="0"/>
        <v>0</v>
      </c>
    </row>
    <row r="48" spans="1:8">
      <c r="A48" s="96"/>
      <c r="B48" s="121"/>
      <c r="C48" s="121" t="s">
        <v>37</v>
      </c>
      <c r="D48" s="122" t="s">
        <v>32</v>
      </c>
      <c r="E48" s="96" t="s">
        <v>1</v>
      </c>
      <c r="F48" s="120">
        <v>0.89999999999999991</v>
      </c>
      <c r="G48" s="120" t="e">
        <f>IF(F48&gt;0,VLOOKUP(C48,'PPU '!$J$6:$O$98,5,FALSE)+VLOOKUP(C48,'PPU '!$J$6:$O$98,6,FALSE),0)</f>
        <v>#N/A</v>
      </c>
      <c r="H48" s="103" t="e">
        <f t="shared" si="0"/>
        <v>#N/A</v>
      </c>
    </row>
    <row r="49" spans="1:8" ht="25.5">
      <c r="A49" s="96"/>
      <c r="B49" s="121"/>
      <c r="C49" s="121" t="s">
        <v>9</v>
      </c>
      <c r="D49" s="122" t="s">
        <v>129</v>
      </c>
      <c r="E49" s="96" t="s">
        <v>1</v>
      </c>
      <c r="F49" s="120">
        <v>0.89999999999999991</v>
      </c>
      <c r="G49" s="120" t="e">
        <f>IF(F49&gt;0,VLOOKUP(C49,'PPU '!$J$6:$O$98,5,FALSE)+VLOOKUP(C49,'PPU '!$J$6:$O$98,6,FALSE),0)</f>
        <v>#N/A</v>
      </c>
      <c r="H49" s="103" t="e">
        <f t="shared" si="0"/>
        <v>#N/A</v>
      </c>
    </row>
    <row r="50" spans="1:8">
      <c r="A50" s="117">
        <v>18</v>
      </c>
      <c r="B50" s="118" t="s">
        <v>152</v>
      </c>
      <c r="C50" s="118"/>
      <c r="D50" s="119" t="s">
        <v>228</v>
      </c>
      <c r="E50" s="96"/>
      <c r="F50" s="120"/>
      <c r="G50" s="120">
        <f>IF(F50&gt;0,VLOOKUP(C50,'PPU '!$J$6:$O$98,5,FALSE)+VLOOKUP(C50,'PPU '!$J$6:$O$98,6,FALSE),0)</f>
        <v>0</v>
      </c>
      <c r="H50" s="103">
        <f t="shared" si="0"/>
        <v>0</v>
      </c>
    </row>
    <row r="51" spans="1:8">
      <c r="A51" s="96"/>
      <c r="B51" s="121"/>
      <c r="C51" s="121" t="s">
        <v>37</v>
      </c>
      <c r="D51" s="122" t="s">
        <v>32</v>
      </c>
      <c r="E51" s="96" t="s">
        <v>1</v>
      </c>
      <c r="F51" s="120">
        <v>2</v>
      </c>
      <c r="G51" s="120" t="e">
        <f>IF(F51&gt;0,VLOOKUP(C51,'PPU '!$J$6:$O$98,5,FALSE)+VLOOKUP(C51,'PPU '!$J$6:$O$98,6,FALSE),0)</f>
        <v>#N/A</v>
      </c>
      <c r="H51" s="103" t="e">
        <f t="shared" si="0"/>
        <v>#N/A</v>
      </c>
    </row>
    <row r="52" spans="1:8">
      <c r="A52" s="96"/>
      <c r="B52" s="121"/>
      <c r="C52" s="121" t="s">
        <v>411</v>
      </c>
      <c r="D52" s="122" t="s">
        <v>132</v>
      </c>
      <c r="E52" s="96" t="s">
        <v>1</v>
      </c>
      <c r="F52" s="120">
        <v>2</v>
      </c>
      <c r="G52" s="120" t="e">
        <f>IF(F52&gt;0,VLOOKUP(C52,'PPU '!$J$6:$O$98,5,FALSE)+VLOOKUP(C52,'PPU '!$J$6:$O$98,6,FALSE),0)</f>
        <v>#N/A</v>
      </c>
      <c r="H52" s="103" t="e">
        <f t="shared" si="0"/>
        <v>#N/A</v>
      </c>
    </row>
    <row r="53" spans="1:8" ht="25.5">
      <c r="A53" s="117">
        <v>19</v>
      </c>
      <c r="B53" s="118" t="s">
        <v>150</v>
      </c>
      <c r="C53" s="118"/>
      <c r="D53" s="119" t="s">
        <v>229</v>
      </c>
      <c r="E53" s="96"/>
      <c r="F53" s="120"/>
      <c r="G53" s="120">
        <f>IF(F53&gt;0,VLOOKUP(C53,'PPU '!$J$6:$O$98,5,FALSE)+VLOOKUP(C53,'PPU '!$J$6:$O$98,6,FALSE),0)</f>
        <v>0</v>
      </c>
      <c r="H53" s="103">
        <f t="shared" si="0"/>
        <v>0</v>
      </c>
    </row>
    <row r="54" spans="1:8">
      <c r="A54" s="96"/>
      <c r="B54" s="121"/>
      <c r="C54" s="121" t="s">
        <v>119</v>
      </c>
      <c r="D54" s="122" t="s">
        <v>71</v>
      </c>
      <c r="E54" s="96" t="s">
        <v>39</v>
      </c>
      <c r="F54" s="120">
        <v>1</v>
      </c>
      <c r="G54" s="120" t="e">
        <f>IF(F54&gt;0,VLOOKUP(C54,'PPU '!$J$6:$O$98,5,FALSE)+VLOOKUP(C54,'PPU '!$J$6:$O$98,6,FALSE),0)</f>
        <v>#N/A</v>
      </c>
      <c r="H54" s="103" t="e">
        <f t="shared" si="0"/>
        <v>#N/A</v>
      </c>
    </row>
    <row r="55" spans="1:8">
      <c r="A55" s="117">
        <v>20</v>
      </c>
      <c r="B55" s="118" t="s">
        <v>150</v>
      </c>
      <c r="C55" s="124"/>
      <c r="D55" s="119" t="s">
        <v>230</v>
      </c>
      <c r="E55" s="96"/>
      <c r="F55" s="120"/>
      <c r="G55" s="120">
        <f>IF(F55&gt;0,VLOOKUP(C55,'PPU '!$J$6:$O$98,5,FALSE)+VLOOKUP(C55,'PPU '!$J$6:$O$98,6,FALSE),0)</f>
        <v>0</v>
      </c>
      <c r="H55" s="103">
        <f t="shared" si="0"/>
        <v>0</v>
      </c>
    </row>
    <row r="56" spans="1:8">
      <c r="A56" s="96"/>
      <c r="B56" s="121"/>
      <c r="C56" s="1" t="s">
        <v>123</v>
      </c>
      <c r="D56" s="122" t="s">
        <v>10</v>
      </c>
      <c r="E56" s="96" t="s">
        <v>3</v>
      </c>
      <c r="F56" s="120">
        <v>1</v>
      </c>
      <c r="G56" s="120" t="e">
        <f>IF(F56&gt;0,VLOOKUP(C56,'PPU '!$J$6:$O$98,5,FALSE)+VLOOKUP(C56,'PPU '!$J$6:$O$98,6,FALSE),0)</f>
        <v>#N/A</v>
      </c>
      <c r="H56" s="103" t="e">
        <f t="shared" si="0"/>
        <v>#N/A</v>
      </c>
    </row>
    <row r="57" spans="1:8">
      <c r="A57" s="117">
        <v>21</v>
      </c>
      <c r="B57" s="118" t="s">
        <v>148</v>
      </c>
      <c r="C57" s="124"/>
      <c r="D57" s="119" t="s">
        <v>231</v>
      </c>
      <c r="E57" s="96"/>
      <c r="F57" s="120"/>
      <c r="G57" s="120">
        <f>IF(F57&gt;0,VLOOKUP(C57,'PPU '!$J$6:$O$98,5,FALSE)+VLOOKUP(C57,'PPU '!$J$6:$O$98,6,FALSE),0)</f>
        <v>0</v>
      </c>
      <c r="H57" s="103">
        <f t="shared" si="0"/>
        <v>0</v>
      </c>
    </row>
    <row r="58" spans="1:8">
      <c r="A58" s="96"/>
      <c r="B58" s="121"/>
      <c r="C58" s="1" t="s">
        <v>113</v>
      </c>
      <c r="D58" s="122" t="s">
        <v>107</v>
      </c>
      <c r="E58" s="96" t="s">
        <v>1</v>
      </c>
      <c r="F58" s="120">
        <v>2</v>
      </c>
      <c r="G58" s="120">
        <f>IF(F58&gt;0,VLOOKUP(C58,'PPU '!$J$6:$O$98,5,FALSE)+VLOOKUP(C58,'PPU '!$J$6:$O$98,6,FALSE),0)</f>
        <v>1345.444</v>
      </c>
      <c r="H58" s="103">
        <f t="shared" si="0"/>
        <v>2690.8879999999999</v>
      </c>
    </row>
    <row r="59" spans="1:8">
      <c r="A59" s="117">
        <v>22</v>
      </c>
      <c r="B59" s="118" t="s">
        <v>150</v>
      </c>
      <c r="C59" s="124"/>
      <c r="D59" s="119" t="s">
        <v>232</v>
      </c>
      <c r="E59" s="96"/>
      <c r="F59" s="120"/>
      <c r="G59" s="120">
        <f>IF(F59&gt;0,VLOOKUP(C59,'PPU '!$J$6:$O$98,5,FALSE)+VLOOKUP(C59,'PPU '!$J$6:$O$98,6,FALSE),0)</f>
        <v>0</v>
      </c>
      <c r="H59" s="103">
        <f t="shared" si="0"/>
        <v>0</v>
      </c>
    </row>
    <row r="60" spans="1:8">
      <c r="A60" s="117"/>
      <c r="B60" s="118"/>
      <c r="C60" s="1" t="s">
        <v>414</v>
      </c>
      <c r="D60" s="122" t="s">
        <v>87</v>
      </c>
      <c r="E60" s="96" t="s">
        <v>4</v>
      </c>
      <c r="F60" s="120">
        <v>12</v>
      </c>
      <c r="G60" s="120" t="e">
        <f>IF(F60&gt;0,VLOOKUP(C60,'PPU '!$J$6:$O$98,5,FALSE)+VLOOKUP(C60,'PPU '!$J$6:$O$98,6,FALSE),0)</f>
        <v>#N/A</v>
      </c>
      <c r="H60" s="103" t="e">
        <f t="shared" si="0"/>
        <v>#N/A</v>
      </c>
    </row>
    <row r="61" spans="1:8">
      <c r="A61" s="117">
        <v>23</v>
      </c>
      <c r="B61" s="118" t="s">
        <v>152</v>
      </c>
      <c r="C61" s="124"/>
      <c r="D61" s="119" t="s">
        <v>233</v>
      </c>
      <c r="E61" s="96"/>
      <c r="F61" s="120"/>
      <c r="G61" s="120">
        <f>IF(F61&gt;0,VLOOKUP(C61,'PPU '!$J$6:$O$98,5,FALSE)+VLOOKUP(C61,'PPU '!$J$6:$O$98,6,FALSE),0)</f>
        <v>0</v>
      </c>
      <c r="H61" s="103">
        <f t="shared" si="0"/>
        <v>0</v>
      </c>
    </row>
    <row r="62" spans="1:8">
      <c r="A62" s="117"/>
      <c r="B62" s="118"/>
      <c r="C62" s="1" t="s">
        <v>37</v>
      </c>
      <c r="D62" s="122" t="s">
        <v>32</v>
      </c>
      <c r="E62" s="96" t="s">
        <v>1</v>
      </c>
      <c r="F62" s="120">
        <v>1.2</v>
      </c>
      <c r="G62" s="120" t="e">
        <f>IF(F62&gt;0,VLOOKUP(C62,'PPU '!$J$6:$O$98,5,FALSE)+VLOOKUP(C62,'PPU '!$J$6:$O$98,6,FALSE),0)</f>
        <v>#N/A</v>
      </c>
      <c r="H62" s="103" t="e">
        <f t="shared" si="0"/>
        <v>#N/A</v>
      </c>
    </row>
    <row r="63" spans="1:8">
      <c r="A63" s="117"/>
      <c r="B63" s="118"/>
      <c r="C63" s="1" t="s">
        <v>125</v>
      </c>
      <c r="D63" s="122" t="s">
        <v>38</v>
      </c>
      <c r="E63" s="96" t="s">
        <v>1</v>
      </c>
      <c r="F63" s="120">
        <v>1.2</v>
      </c>
      <c r="G63" s="120" t="e">
        <f>IF(F63&gt;0,VLOOKUP(C63,'PPU '!$J$6:$O$98,5,FALSE)+VLOOKUP(C63,'PPU '!$J$6:$O$98,6,FALSE),0)</f>
        <v>#N/A</v>
      </c>
      <c r="H63" s="103" t="e">
        <f t="shared" si="0"/>
        <v>#N/A</v>
      </c>
    </row>
    <row r="64" spans="1:8">
      <c r="A64" s="117">
        <v>24</v>
      </c>
      <c r="B64" s="118" t="s">
        <v>150</v>
      </c>
      <c r="C64" s="124"/>
      <c r="D64" s="119" t="s">
        <v>393</v>
      </c>
      <c r="E64" s="96"/>
      <c r="F64" s="120"/>
      <c r="G64" s="120">
        <f>IF(F64&gt;0,VLOOKUP(C64,'PPU '!$J$6:$O$98,5,FALSE)+VLOOKUP(C64,'PPU '!$J$6:$O$98,6,FALSE),0)</f>
        <v>0</v>
      </c>
      <c r="H64" s="103">
        <f t="shared" si="0"/>
        <v>0</v>
      </c>
    </row>
    <row r="65" spans="1:8">
      <c r="A65" s="117"/>
      <c r="B65" s="118"/>
      <c r="C65" s="1" t="s">
        <v>124</v>
      </c>
      <c r="D65" s="122" t="s">
        <v>73</v>
      </c>
      <c r="E65" s="96" t="s">
        <v>3</v>
      </c>
      <c r="F65" s="120">
        <v>1</v>
      </c>
      <c r="G65" s="120" t="e">
        <f>IF(F65&gt;0,VLOOKUP(C65,'PPU '!$J$6:$O$98,5,FALSE)+VLOOKUP(C65,'PPU '!$J$6:$O$98,6,FALSE),0)</f>
        <v>#N/A</v>
      </c>
      <c r="H65" s="103" t="e">
        <f t="shared" si="0"/>
        <v>#N/A</v>
      </c>
    </row>
    <row r="66" spans="1:8" ht="25.5">
      <c r="A66" s="117">
        <v>25</v>
      </c>
      <c r="B66" s="118" t="s">
        <v>150</v>
      </c>
      <c r="C66" s="124"/>
      <c r="D66" s="119" t="s">
        <v>234</v>
      </c>
      <c r="E66" s="96"/>
      <c r="F66" s="120"/>
      <c r="G66" s="120">
        <f>IF(F66&gt;0,VLOOKUP(C66,'PPU '!$J$6:$O$98,5,FALSE)+VLOOKUP(C66,'PPU '!$J$6:$O$98,6,FALSE),0)</f>
        <v>0</v>
      </c>
      <c r="H66" s="103">
        <f t="shared" si="0"/>
        <v>0</v>
      </c>
    </row>
    <row r="67" spans="1:8">
      <c r="A67" s="117"/>
      <c r="B67" s="118"/>
      <c r="C67" s="1" t="s">
        <v>122</v>
      </c>
      <c r="D67" s="122" t="s">
        <v>7</v>
      </c>
      <c r="E67" s="96" t="s">
        <v>93</v>
      </c>
      <c r="F67" s="120">
        <v>2</v>
      </c>
      <c r="G67" s="120" t="e">
        <f>IF(F67&gt;0,VLOOKUP(C67,'PPU '!$J$6:$O$98,5,FALSE)+VLOOKUP(C67,'PPU '!$J$6:$O$98,6,FALSE),0)</f>
        <v>#N/A</v>
      </c>
      <c r="H67" s="103" t="e">
        <f t="shared" si="0"/>
        <v>#N/A</v>
      </c>
    </row>
    <row r="68" spans="1:8" ht="25.5">
      <c r="A68" s="117">
        <v>26</v>
      </c>
      <c r="B68" s="118" t="s">
        <v>150</v>
      </c>
      <c r="C68" s="124"/>
      <c r="D68" s="119" t="s">
        <v>235</v>
      </c>
      <c r="E68" s="96"/>
      <c r="F68" s="120"/>
      <c r="G68" s="120">
        <f>IF(F68&gt;0,VLOOKUP(C68,'PPU '!$J$6:$O$98,5,FALSE)+VLOOKUP(C68,'PPU '!$J$6:$O$98,6,FALSE),0)</f>
        <v>0</v>
      </c>
      <c r="H68" s="103">
        <f t="shared" si="0"/>
        <v>0</v>
      </c>
    </row>
    <row r="69" spans="1:8">
      <c r="A69" s="117"/>
      <c r="B69" s="118"/>
      <c r="C69" s="1" t="s">
        <v>118</v>
      </c>
      <c r="D69" s="122" t="s">
        <v>70</v>
      </c>
      <c r="E69" s="96" t="s">
        <v>39</v>
      </c>
      <c r="F69" s="120">
        <v>400</v>
      </c>
      <c r="G69" s="120" t="e">
        <f>IF(F69&gt;0,VLOOKUP(C69,'PPU '!$J$6:$O$98,5,FALSE)+VLOOKUP(C69,'PPU '!$J$6:$O$98,6,FALSE),0)</f>
        <v>#N/A</v>
      </c>
      <c r="H69" s="103" t="e">
        <f t="shared" si="0"/>
        <v>#N/A</v>
      </c>
    </row>
    <row r="70" spans="1:8" ht="63.75">
      <c r="A70" s="125">
        <v>27</v>
      </c>
      <c r="B70" s="118" t="s">
        <v>150</v>
      </c>
      <c r="C70" s="124"/>
      <c r="D70" s="119" t="s">
        <v>236</v>
      </c>
      <c r="E70" s="96"/>
      <c r="F70" s="120"/>
      <c r="G70" s="120">
        <f>IF(F70&gt;0,VLOOKUP(C70,'PPU '!$J$6:$O$98,5,FALSE)+VLOOKUP(C70,'PPU '!$J$6:$O$98,6,FALSE),0)</f>
        <v>0</v>
      </c>
      <c r="H70" s="103">
        <f t="shared" si="0"/>
        <v>0</v>
      </c>
    </row>
    <row r="71" spans="1:8">
      <c r="A71" s="117"/>
      <c r="B71" s="118"/>
      <c r="C71" s="1" t="s">
        <v>120</v>
      </c>
      <c r="D71" s="122" t="s">
        <v>5</v>
      </c>
      <c r="E71" s="96" t="s">
        <v>39</v>
      </c>
      <c r="F71" s="120">
        <v>1780.3749179589843</v>
      </c>
      <c r="G71" s="120">
        <f>IF(F71&gt;0,VLOOKUP(C71,'PPU '!$J$6:$O$98,5,FALSE)+VLOOKUP(C71,'PPU '!$J$6:$O$98,6,FALSE),0)</f>
        <v>2000.3369099999995</v>
      </c>
      <c r="H71" s="103">
        <f t="shared" si="0"/>
        <v>3561349.6620315774</v>
      </c>
    </row>
    <row r="72" spans="1:8" ht="25.5">
      <c r="A72" s="117"/>
      <c r="B72" s="118"/>
      <c r="C72" s="1" t="s">
        <v>408</v>
      </c>
      <c r="D72" s="122" t="s">
        <v>24</v>
      </c>
      <c r="E72" s="96" t="s">
        <v>3</v>
      </c>
      <c r="F72" s="120">
        <v>14</v>
      </c>
      <c r="G72" s="120" t="e">
        <f>IF(F72&gt;0,VLOOKUP(C72,'PPU '!$J$6:$O$98,5,FALSE)+VLOOKUP(C72,'PPU '!$J$6:$O$98,6,FALSE),0)</f>
        <v>#N/A</v>
      </c>
      <c r="H72" s="103" t="e">
        <f t="shared" si="0"/>
        <v>#N/A</v>
      </c>
    </row>
    <row r="73" spans="1:8" ht="51">
      <c r="A73" s="117">
        <v>28</v>
      </c>
      <c r="B73" s="118" t="s">
        <v>150</v>
      </c>
      <c r="C73" s="124"/>
      <c r="D73" s="119" t="s">
        <v>237</v>
      </c>
      <c r="E73" s="96"/>
      <c r="F73" s="120"/>
      <c r="G73" s="120">
        <f>IF(F73&gt;0,VLOOKUP(C73,'PPU '!$J$6:$O$98,5,FALSE)+VLOOKUP(C73,'PPU '!$J$6:$O$98,6,FALSE),0)</f>
        <v>0</v>
      </c>
      <c r="H73" s="103">
        <f t="shared" si="0"/>
        <v>0</v>
      </c>
    </row>
    <row r="74" spans="1:8" ht="25.5">
      <c r="A74" s="117"/>
      <c r="B74" s="118"/>
      <c r="C74" s="1" t="s">
        <v>117</v>
      </c>
      <c r="D74" s="122" t="s">
        <v>110</v>
      </c>
      <c r="E74" s="96" t="s">
        <v>39</v>
      </c>
      <c r="F74" s="120">
        <v>1758.5881692558801</v>
      </c>
      <c r="G74" s="120" t="e">
        <f>IF(F74&gt;0,VLOOKUP(C74,'PPU '!$J$6:$O$98,5,FALSE)+VLOOKUP(C74,'PPU '!$J$6:$O$98,6,FALSE),0)</f>
        <v>#N/A</v>
      </c>
      <c r="H74" s="103" t="e">
        <f t="shared" si="0"/>
        <v>#N/A</v>
      </c>
    </row>
    <row r="75" spans="1:8" ht="25.5">
      <c r="A75" s="117"/>
      <c r="B75" s="118"/>
      <c r="C75" s="1" t="s">
        <v>408</v>
      </c>
      <c r="D75" s="122" t="s">
        <v>24</v>
      </c>
      <c r="E75" s="96" t="s">
        <v>3</v>
      </c>
      <c r="F75" s="120">
        <v>14</v>
      </c>
      <c r="G75" s="120" t="e">
        <f>IF(F75&gt;0,VLOOKUP(C75,'PPU '!$J$6:$O$98,5,FALSE)+VLOOKUP(C75,'PPU '!$J$6:$O$98,6,FALSE),0)</f>
        <v>#N/A</v>
      </c>
      <c r="H75" s="103" t="e">
        <f t="shared" si="0"/>
        <v>#N/A</v>
      </c>
    </row>
    <row r="76" spans="1:8" ht="102">
      <c r="A76" s="125">
        <v>29</v>
      </c>
      <c r="B76" s="118" t="s">
        <v>150</v>
      </c>
      <c r="C76" s="124"/>
      <c r="D76" s="119" t="s">
        <v>238</v>
      </c>
      <c r="E76" s="96"/>
      <c r="F76" s="120"/>
      <c r="G76" s="120">
        <f>IF(F76&gt;0,VLOOKUP(C76,'PPU '!$J$6:$O$98,5,FALSE)+VLOOKUP(C76,'PPU '!$J$6:$O$98,6,FALSE),0)</f>
        <v>0</v>
      </c>
      <c r="H76" s="103">
        <f t="shared" si="0"/>
        <v>0</v>
      </c>
    </row>
    <row r="77" spans="1:8">
      <c r="A77" s="117"/>
      <c r="B77" s="118"/>
      <c r="C77" s="1" t="s">
        <v>122</v>
      </c>
      <c r="D77" s="122" t="s">
        <v>7</v>
      </c>
      <c r="E77" s="96" t="s">
        <v>93</v>
      </c>
      <c r="F77" s="120">
        <v>1</v>
      </c>
      <c r="G77" s="120" t="e">
        <f>IF(F77&gt;0,VLOOKUP(C77,'PPU '!$J$6:$O$98,5,FALSE)+VLOOKUP(C77,'PPU '!$J$6:$O$98,6,FALSE),0)</f>
        <v>#N/A</v>
      </c>
      <c r="H77" s="103" t="e">
        <f t="shared" si="0"/>
        <v>#N/A</v>
      </c>
    </row>
    <row r="78" spans="1:8" ht="38.25">
      <c r="A78" s="117"/>
      <c r="B78" s="118"/>
      <c r="C78" s="1" t="s">
        <v>410</v>
      </c>
      <c r="D78" s="122" t="s">
        <v>127</v>
      </c>
      <c r="E78" s="96" t="s">
        <v>39</v>
      </c>
      <c r="F78" s="120">
        <v>3</v>
      </c>
      <c r="G78" s="120" t="e">
        <f>IF(F78&gt;0,VLOOKUP(C78,'PPU '!$J$6:$O$98,5,FALSE)+VLOOKUP(C78,'PPU '!$J$6:$O$98,6,FALSE),0)</f>
        <v>#N/A</v>
      </c>
      <c r="H78" s="103" t="e">
        <f t="shared" si="0"/>
        <v>#N/A</v>
      </c>
    </row>
    <row r="79" spans="1:8" ht="51">
      <c r="A79" s="125">
        <v>30</v>
      </c>
      <c r="B79" s="118" t="s">
        <v>150</v>
      </c>
      <c r="C79" s="124"/>
      <c r="D79" s="119" t="s">
        <v>239</v>
      </c>
      <c r="E79" s="96"/>
      <c r="F79" s="120"/>
      <c r="G79" s="120">
        <f>IF(F79&gt;0,VLOOKUP(C79,'PPU '!$J$6:$O$98,5,FALSE)+VLOOKUP(C79,'PPU '!$J$6:$O$98,6,FALSE),0)</f>
        <v>0</v>
      </c>
      <c r="H79" s="103">
        <f t="shared" si="0"/>
        <v>0</v>
      </c>
    </row>
    <row r="80" spans="1:8" ht="25.5">
      <c r="A80" s="117"/>
      <c r="B80" s="118"/>
      <c r="C80" s="1" t="s">
        <v>116</v>
      </c>
      <c r="D80" s="122" t="s">
        <v>82</v>
      </c>
      <c r="E80" s="96" t="s">
        <v>39</v>
      </c>
      <c r="F80" s="120">
        <v>59.28</v>
      </c>
      <c r="G80" s="120">
        <f>IF(F80&gt;0,VLOOKUP(C80,'PPU '!$J$6:$O$98,5,FALSE)+VLOOKUP(C80,'PPU '!$J$6:$O$98,6,FALSE),0)</f>
        <v>1826.3945699999999</v>
      </c>
      <c r="H80" s="103">
        <f t="shared" si="0"/>
        <v>108268.6701096</v>
      </c>
    </row>
    <row r="81" spans="1:8" ht="25.5">
      <c r="A81" s="117">
        <v>31</v>
      </c>
      <c r="B81" s="118" t="s">
        <v>148</v>
      </c>
      <c r="C81" s="124"/>
      <c r="D81" s="119" t="s">
        <v>240</v>
      </c>
      <c r="E81" s="96"/>
      <c r="F81" s="120"/>
      <c r="G81" s="120">
        <f>IF(F81&gt;0,VLOOKUP(C81,'PPU '!$J$6:$O$98,5,FALSE)+VLOOKUP(C81,'PPU '!$J$6:$O$98,6,FALSE),0)</f>
        <v>0</v>
      </c>
      <c r="H81" s="103">
        <f t="shared" si="0"/>
        <v>0</v>
      </c>
    </row>
    <row r="82" spans="1:8">
      <c r="A82" s="117"/>
      <c r="B82" s="118"/>
      <c r="C82" s="1" t="s">
        <v>112</v>
      </c>
      <c r="D82" s="122" t="s">
        <v>80</v>
      </c>
      <c r="E82" s="96" t="s">
        <v>1</v>
      </c>
      <c r="F82" s="120">
        <v>8.0110612666539733</v>
      </c>
      <c r="G82" s="120">
        <f>IF(F82&gt;0,VLOOKUP(C82,'PPU '!$J$6:$O$98,5,FALSE)+VLOOKUP(C82,'PPU '!$J$6:$O$98,6,FALSE),0)</f>
        <v>845.55304166666667</v>
      </c>
      <c r="H82" s="103">
        <f t="shared" si="0"/>
        <v>6773.7772209972863</v>
      </c>
    </row>
    <row r="83" spans="1:8">
      <c r="A83" s="117">
        <v>34</v>
      </c>
      <c r="B83" s="118" t="s">
        <v>148</v>
      </c>
      <c r="C83" s="124"/>
      <c r="D83" s="119" t="s">
        <v>241</v>
      </c>
      <c r="E83" s="96"/>
      <c r="F83" s="120"/>
      <c r="G83" s="120">
        <f>IF(F83&gt;0,VLOOKUP(C83,'PPU '!$J$6:$O$98,5,FALSE)+VLOOKUP(C83,'PPU '!$J$6:$O$98,6,FALSE),0)</f>
        <v>0</v>
      </c>
      <c r="H83" s="103">
        <f t="shared" si="0"/>
        <v>0</v>
      </c>
    </row>
    <row r="84" spans="1:8">
      <c r="A84" s="117"/>
      <c r="B84" s="118"/>
      <c r="C84" s="1" t="s">
        <v>100</v>
      </c>
      <c r="D84" s="122" t="s">
        <v>108</v>
      </c>
      <c r="E84" s="96" t="s">
        <v>2</v>
      </c>
      <c r="F84" s="120">
        <v>0.26703537555513246</v>
      </c>
      <c r="G84" s="120">
        <f>IF(F84&gt;0,VLOOKUP(C84,'PPU '!$J$6:$O$98,5,FALSE)+VLOOKUP(C84,'PPU '!$J$6:$O$98,6,FALSE),0)</f>
        <v>997.04</v>
      </c>
      <c r="H84" s="103">
        <f t="shared" ref="H84:H93" si="1">G84*F84</f>
        <v>266.24495084348928</v>
      </c>
    </row>
    <row r="85" spans="1:8">
      <c r="A85" s="68"/>
      <c r="B85" s="1"/>
      <c r="C85" s="1"/>
      <c r="D85" s="122"/>
      <c r="E85" s="96"/>
      <c r="F85" s="120"/>
      <c r="G85" s="120">
        <f>IF(F85&gt;0,VLOOKUP(C85,'PPU '!$J$6:$O$98,5,FALSE)+VLOOKUP(C85,'PPU '!$J$6:$O$98,6,FALSE),0)</f>
        <v>0</v>
      </c>
      <c r="H85" s="103">
        <f t="shared" si="1"/>
        <v>0</v>
      </c>
    </row>
    <row r="86" spans="1:8" ht="21.75" customHeight="1">
      <c r="A86" s="142"/>
      <c r="B86" s="143"/>
      <c r="C86" s="143"/>
      <c r="D86" s="144" t="s">
        <v>395</v>
      </c>
      <c r="E86" s="145"/>
      <c r="F86" s="146"/>
      <c r="G86" s="146"/>
      <c r="H86" s="147"/>
    </row>
    <row r="87" spans="1:8">
      <c r="A87" s="96"/>
      <c r="B87" s="1" t="s">
        <v>399</v>
      </c>
      <c r="C87" s="1" t="s">
        <v>26</v>
      </c>
      <c r="D87" s="122" t="s">
        <v>91</v>
      </c>
      <c r="E87" s="96" t="s">
        <v>35</v>
      </c>
      <c r="F87" s="120">
        <v>21</v>
      </c>
      <c r="G87" s="120" t="e">
        <f>IF(F87&gt;0,VLOOKUP(C87,'PPU '!$J$6:$O$98,5,FALSE)+VLOOKUP(C87,'PPU '!$J$6:$O$98,6,FALSE),0)</f>
        <v>#N/A</v>
      </c>
      <c r="H87" s="103" t="e">
        <f t="shared" si="1"/>
        <v>#N/A</v>
      </c>
    </row>
    <row r="88" spans="1:8">
      <c r="A88" s="68"/>
      <c r="B88" s="1" t="s">
        <v>399</v>
      </c>
      <c r="C88" s="1" t="s">
        <v>27</v>
      </c>
      <c r="D88" s="122" t="s">
        <v>396</v>
      </c>
      <c r="E88" s="96" t="s">
        <v>397</v>
      </c>
      <c r="F88" s="120">
        <v>1</v>
      </c>
      <c r="G88" s="120" t="e">
        <f>IF(F88&gt;0,VLOOKUP(C88,'PPU '!$J$6:$O$98,5,FALSE)+VLOOKUP(C88,'PPU '!$J$6:$O$98,6,FALSE),0)</f>
        <v>#N/A</v>
      </c>
      <c r="H88" s="103" t="e">
        <f t="shared" si="1"/>
        <v>#N/A</v>
      </c>
    </row>
    <row r="89" spans="1:8">
      <c r="A89" s="68"/>
      <c r="B89" s="1" t="s">
        <v>399</v>
      </c>
      <c r="C89" s="1" t="s">
        <v>21</v>
      </c>
      <c r="D89" s="122" t="s">
        <v>89</v>
      </c>
      <c r="E89" s="96" t="s">
        <v>2</v>
      </c>
      <c r="F89" s="120">
        <v>300</v>
      </c>
      <c r="G89" s="120" t="e">
        <f>IF(F89&gt;0,VLOOKUP(C89,'PPU '!$J$6:$O$98,5,FALSE)+VLOOKUP(C89,'PPU '!$J$6:$O$98,6,FALSE),0)</f>
        <v>#N/A</v>
      </c>
      <c r="H89" s="103" t="e">
        <f t="shared" si="1"/>
        <v>#N/A</v>
      </c>
    </row>
    <row r="90" spans="1:8">
      <c r="A90" s="96"/>
      <c r="B90" s="1" t="s">
        <v>399</v>
      </c>
      <c r="C90" s="1" t="s">
        <v>22</v>
      </c>
      <c r="D90" s="122" t="s">
        <v>90</v>
      </c>
      <c r="E90" s="96" t="s">
        <v>2</v>
      </c>
      <c r="F90" s="120">
        <v>300</v>
      </c>
      <c r="G90" s="120" t="e">
        <f>IF(F90&gt;0,VLOOKUP(C90,'PPU '!$J$6:$O$98,5,FALSE)+VLOOKUP(C90,'PPU '!$J$6:$O$98,6,FALSE),0)</f>
        <v>#N/A</v>
      </c>
      <c r="H90" s="103" t="e">
        <f t="shared" si="1"/>
        <v>#N/A</v>
      </c>
    </row>
    <row r="91" spans="1:8" ht="15" customHeight="1">
      <c r="A91" s="96"/>
      <c r="B91" s="1" t="s">
        <v>399</v>
      </c>
      <c r="C91" s="1" t="s">
        <v>23</v>
      </c>
      <c r="D91" s="122" t="s">
        <v>398</v>
      </c>
      <c r="E91" s="96" t="s">
        <v>74</v>
      </c>
      <c r="F91" s="120">
        <v>27000</v>
      </c>
      <c r="G91" s="120" t="e">
        <f>IF(F91&gt;0,VLOOKUP(C91,'PPU '!$J$6:$O$98,5,FALSE)+VLOOKUP(C91,'PPU '!$J$6:$O$98,6,FALSE),0)</f>
        <v>#N/A</v>
      </c>
      <c r="H91" s="103" t="e">
        <f t="shared" si="1"/>
        <v>#N/A</v>
      </c>
    </row>
    <row r="92" spans="1:8" ht="15" customHeight="1">
      <c r="A92" s="68"/>
      <c r="B92" s="1" t="s">
        <v>399</v>
      </c>
      <c r="C92" s="1" t="s">
        <v>412</v>
      </c>
      <c r="D92" s="122" t="s">
        <v>75</v>
      </c>
      <c r="E92" s="96" t="s">
        <v>403</v>
      </c>
      <c r="F92" s="120">
        <v>120.16591899980959</v>
      </c>
      <c r="G92" s="120" t="e">
        <f>IF(F92&gt;0,VLOOKUP(C92,'PPU '!$J$6:$O$98,5,FALSE)+VLOOKUP(C92,'PPU '!$J$6:$O$98,6,FALSE),0)</f>
        <v>#N/A</v>
      </c>
      <c r="H92" s="103" t="e">
        <f t="shared" si="1"/>
        <v>#N/A</v>
      </c>
    </row>
    <row r="93" spans="1:8" ht="15" customHeight="1">
      <c r="A93" s="68"/>
      <c r="B93" s="1"/>
      <c r="C93" s="1"/>
      <c r="D93" s="122" t="s">
        <v>404</v>
      </c>
      <c r="E93" s="96" t="s">
        <v>404</v>
      </c>
      <c r="F93" s="120"/>
      <c r="G93" s="120">
        <f>IF(F93&gt;0,VLOOKUP(C93,'PPU '!$J$6:$O$98,5,FALSE)+VLOOKUP(C93,'PPU '!$J$6:$O$98,6,FALSE),0)</f>
        <v>0</v>
      </c>
      <c r="H93" s="103">
        <f t="shared" si="1"/>
        <v>0</v>
      </c>
    </row>
    <row r="94" spans="1:8">
      <c r="A94" s="148"/>
      <c r="B94" s="149"/>
      <c r="C94" s="149"/>
      <c r="D94" s="150"/>
      <c r="E94" s="151"/>
      <c r="F94" s="152"/>
      <c r="G94" s="153" t="s">
        <v>185</v>
      </c>
      <c r="H94" s="154" t="e">
        <f>SUM(H5:H93)</f>
        <v>#N/A</v>
      </c>
    </row>
    <row r="502" spans="1:8">
      <c r="A502" s="117"/>
      <c r="B502" s="118"/>
      <c r="C502" s="1"/>
      <c r="D502" s="122" t="e">
        <f>VLOOKUP(C502,'PPU '!$J$6:$L$30,2,FALSE)</f>
        <v>#N/A</v>
      </c>
      <c r="E502" s="96" t="e">
        <f>VLOOKUP(C502,'PPU '!$J$6:$L$30,3,FALSE)</f>
        <v>#N/A</v>
      </c>
      <c r="F502" s="120"/>
      <c r="G502" s="120">
        <f>IF(F502&gt;0,VLOOKUP(C502,'PPU '!$J$6:$O$98,5,FALSE)+VLOOKUP(C502,'PPU '!$J$6:$O$98,6,FALSE),0)</f>
        <v>0</v>
      </c>
      <c r="H502" s="103">
        <f t="shared" ref="H502" si="2">G502*F502</f>
        <v>0</v>
      </c>
    </row>
  </sheetData>
  <sheetProtection algorithmName="SHA-512" hashValue="sVmRFK608Btwq3nZK+FHePpXAubmVyziworB+DV9rZDzPkaJ3fTP07FqAw7O/h3VO7GXPKTVGCQY1Ji3+9LGrA==" saltValue="gLC319HwGTwC/+XHsWAO0Q==" spinCount="100000" sheet="1" objects="1" scenarios="1" selectLockedCells="1"/>
  <autoFilter ref="A4:H94" xr:uid="{00000000-0009-0000-0000-000001000000}"/>
  <mergeCells count="3">
    <mergeCell ref="D1:D3"/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0"/>
  <sheetViews>
    <sheetView view="pageBreakPreview" zoomScale="115" zoomScaleNormal="85" zoomScaleSheetLayoutView="115" workbookViewId="0">
      <pane ySplit="4" topLeftCell="A5" activePane="bottomLeft" state="frozen"/>
      <selection activeCell="K155" sqref="K155"/>
      <selection pane="bottomLeft" activeCell="D13" sqref="D13"/>
    </sheetView>
  </sheetViews>
  <sheetFormatPr defaultColWidth="9.140625" defaultRowHeight="14.25"/>
  <cols>
    <col min="1" max="1" width="5" style="53" customWidth="1"/>
    <col min="2" max="2" width="19.28515625" style="53" bestFit="1" customWidth="1"/>
    <col min="3" max="3" width="12.140625" style="53" bestFit="1" customWidth="1"/>
    <col min="4" max="4" width="83.42578125" style="54" customWidth="1"/>
    <col min="5" max="5" width="8.42578125" style="53" customWidth="1"/>
    <col min="6" max="6" width="8.85546875" style="54" customWidth="1"/>
    <col min="7" max="7" width="11.7109375" style="54" customWidth="1"/>
    <col min="8" max="8" width="13.42578125" style="53" bestFit="1" customWidth="1"/>
    <col min="9" max="16384" width="9.140625" style="21"/>
  </cols>
  <sheetData>
    <row r="1" spans="1:14" ht="15" customHeight="1">
      <c r="A1" s="108"/>
      <c r="B1" s="58"/>
      <c r="C1" s="58"/>
      <c r="D1" s="282" t="s">
        <v>137</v>
      </c>
      <c r="E1" s="30" t="s">
        <v>138</v>
      </c>
      <c r="F1" s="30" t="s">
        <v>139</v>
      </c>
      <c r="G1" s="21"/>
      <c r="H1" s="65"/>
    </row>
    <row r="2" spans="1:14" s="104" customFormat="1" ht="15" customHeight="1">
      <c r="A2" s="109"/>
      <c r="B2" s="285"/>
      <c r="C2" s="285"/>
      <c r="D2" s="283"/>
      <c r="E2" s="30" t="s">
        <v>140</v>
      </c>
      <c r="F2" s="31">
        <v>16</v>
      </c>
      <c r="H2" s="110"/>
    </row>
    <row r="3" spans="1:14" s="104" customFormat="1" ht="15" customHeight="1">
      <c r="A3" s="111"/>
      <c r="B3" s="286"/>
      <c r="C3" s="286"/>
      <c r="D3" s="284"/>
      <c r="E3" s="35" t="s">
        <v>141</v>
      </c>
      <c r="F3" s="36">
        <v>15</v>
      </c>
      <c r="G3" s="112"/>
      <c r="H3" s="113"/>
      <c r="K3" s="105"/>
      <c r="L3" s="30"/>
      <c r="M3" s="106"/>
      <c r="N3" s="30"/>
    </row>
    <row r="4" spans="1:14">
      <c r="A4" s="107" t="s">
        <v>51</v>
      </c>
      <c r="B4" s="107" t="s">
        <v>142</v>
      </c>
      <c r="C4" s="107" t="s">
        <v>143</v>
      </c>
      <c r="D4" s="107" t="s">
        <v>144</v>
      </c>
      <c r="E4" s="107" t="s">
        <v>111</v>
      </c>
      <c r="F4" s="114" t="s">
        <v>145</v>
      </c>
      <c r="G4" s="64" t="s">
        <v>146</v>
      </c>
      <c r="H4" s="64" t="s">
        <v>147</v>
      </c>
    </row>
    <row r="5" spans="1:14">
      <c r="A5" s="42">
        <v>1</v>
      </c>
      <c r="B5" s="43" t="s">
        <v>148</v>
      </c>
      <c r="C5" s="48"/>
      <c r="D5" s="44" t="s">
        <v>149</v>
      </c>
      <c r="E5" s="42"/>
      <c r="F5" s="115"/>
      <c r="G5" s="46">
        <f>IF(F5&gt;0,VLOOKUP(C5,'PPU '!$J$6:$O$98,5,FALSE)+VLOOKUP(C5,'PPU '!$J$6:$O$98,6,FALSE),0)</f>
        <v>0</v>
      </c>
      <c r="H5" s="116">
        <f>G5*F5</f>
        <v>0</v>
      </c>
    </row>
    <row r="6" spans="1:14">
      <c r="A6" s="42"/>
      <c r="B6" s="48" t="s">
        <v>148</v>
      </c>
      <c r="C6" s="1" t="e">
        <f>VLOOKUP(D6,'PPU '!$K$8:$O$1577,8,FALSE)</f>
        <v>#N/A</v>
      </c>
      <c r="D6" s="50" t="s">
        <v>109</v>
      </c>
      <c r="E6" s="45" t="s">
        <v>2</v>
      </c>
      <c r="F6" s="46">
        <v>0.2</v>
      </c>
      <c r="G6" s="46" t="e">
        <f>IF(F6&gt;0,VLOOKUP(C6,'PPU '!$J$6:$O$98,5,FALSE)+VLOOKUP(C6,'PPU '!$J$6:$O$98,6,FALSE),0)</f>
        <v>#N/A</v>
      </c>
      <c r="H6" s="116" t="e">
        <f t="shared" ref="H6:H69" si="0">G6*F6</f>
        <v>#N/A</v>
      </c>
    </row>
    <row r="7" spans="1:14">
      <c r="A7" s="42">
        <v>2</v>
      </c>
      <c r="B7" s="43" t="s">
        <v>150</v>
      </c>
      <c r="C7" s="48"/>
      <c r="D7" s="44" t="s">
        <v>151</v>
      </c>
      <c r="E7" s="45"/>
      <c r="F7" s="46"/>
      <c r="G7" s="46">
        <f>IF(F7&gt;0,VLOOKUP(C7,'PPU '!$J$6:$O$98,5,FALSE)+VLOOKUP(C7,'PPU '!$J$6:$O$98,6,FALSE),0)</f>
        <v>0</v>
      </c>
      <c r="H7" s="116">
        <f t="shared" si="0"/>
        <v>0</v>
      </c>
    </row>
    <row r="8" spans="1:14" ht="36" customHeight="1">
      <c r="A8" s="45"/>
      <c r="B8" s="48" t="s">
        <v>150</v>
      </c>
      <c r="C8" s="1" t="e">
        <f>VLOOKUP(D8,'PPU '!$K$8:$O$1577,8,FALSE)</f>
        <v>#N/A</v>
      </c>
      <c r="D8" s="50" t="s">
        <v>127</v>
      </c>
      <c r="E8" s="45" t="s">
        <v>39</v>
      </c>
      <c r="F8" s="46">
        <v>200</v>
      </c>
      <c r="G8" s="46" t="e">
        <f>IF(F8&gt;0,VLOOKUP(C8,'PPU '!$J$6:$O$98,5,FALSE)+VLOOKUP(C8,'PPU '!$J$6:$O$98,6,FALSE),0)</f>
        <v>#N/A</v>
      </c>
      <c r="H8" s="116" t="e">
        <f t="shared" si="0"/>
        <v>#N/A</v>
      </c>
    </row>
    <row r="9" spans="1:14">
      <c r="A9" s="45"/>
      <c r="B9" s="48" t="s">
        <v>152</v>
      </c>
      <c r="C9" s="1" t="e">
        <f>VLOOKUP(D9,'PPU '!$K$8:$O$1577,8,FALSE)</f>
        <v>#N/A</v>
      </c>
      <c r="D9" s="50" t="s">
        <v>32</v>
      </c>
      <c r="E9" s="45" t="s">
        <v>1</v>
      </c>
      <c r="F9" s="46">
        <v>3</v>
      </c>
      <c r="G9" s="46" t="e">
        <f>IF(F9&gt;0,VLOOKUP(C9,'PPU '!$J$6:$O$98,5,FALSE)+VLOOKUP(C9,'PPU '!$J$6:$O$98,6,FALSE),0)</f>
        <v>#N/A</v>
      </c>
      <c r="H9" s="116" t="e">
        <f t="shared" si="0"/>
        <v>#N/A</v>
      </c>
    </row>
    <row r="10" spans="1:14">
      <c r="A10" s="45"/>
      <c r="B10" s="48" t="s">
        <v>152</v>
      </c>
      <c r="C10" s="1" t="e">
        <f>VLOOKUP(D10,'PPU '!$K$8:$O$1577,8,FALSE)</f>
        <v>#N/A</v>
      </c>
      <c r="D10" s="50" t="s">
        <v>392</v>
      </c>
      <c r="E10" s="45" t="s">
        <v>1</v>
      </c>
      <c r="F10" s="46">
        <v>3</v>
      </c>
      <c r="G10" s="46" t="e">
        <f>IF(F10&gt;0,VLOOKUP(C10,'PPU '!$J$6:$O$98,5,FALSE)+VLOOKUP(C10,'PPU '!$J$6:$O$98,6,FALSE),0)</f>
        <v>#N/A</v>
      </c>
      <c r="H10" s="116" t="e">
        <f t="shared" si="0"/>
        <v>#N/A</v>
      </c>
    </row>
    <row r="11" spans="1:14">
      <c r="A11" s="42">
        <v>3</v>
      </c>
      <c r="B11" s="43" t="s">
        <v>148</v>
      </c>
      <c r="C11" s="48"/>
      <c r="D11" s="44" t="s">
        <v>153</v>
      </c>
      <c r="E11" s="42"/>
      <c r="F11" s="46"/>
      <c r="G11" s="46">
        <f>IF(F11&gt;0,VLOOKUP(C11,'PPU '!$J$6:$O$98,5,FALSE)+VLOOKUP(C11,'PPU '!$J$6:$O$98,6,FALSE),0)</f>
        <v>0</v>
      </c>
      <c r="H11" s="116">
        <f t="shared" si="0"/>
        <v>0</v>
      </c>
    </row>
    <row r="12" spans="1:14">
      <c r="A12" s="42"/>
      <c r="B12" s="48" t="s">
        <v>148</v>
      </c>
      <c r="C12" s="1" t="e">
        <f>VLOOKUP(D12,'PPU '!$K$8:$O$1577,8,FALSE)</f>
        <v>#N/A</v>
      </c>
      <c r="D12" s="50" t="s">
        <v>109</v>
      </c>
      <c r="E12" s="45" t="s">
        <v>2</v>
      </c>
      <c r="F12" s="46">
        <v>0.30000000000000004</v>
      </c>
      <c r="G12" s="46" t="e">
        <f>IF(F12&gt;0,VLOOKUP(C12,'PPU '!$J$6:$O$98,5,FALSE)+VLOOKUP(C12,'PPU '!$J$6:$O$98,6,FALSE),0)</f>
        <v>#N/A</v>
      </c>
      <c r="H12" s="116" t="e">
        <f t="shared" si="0"/>
        <v>#N/A</v>
      </c>
    </row>
    <row r="13" spans="1:14">
      <c r="A13" s="42">
        <v>4</v>
      </c>
      <c r="B13" s="43" t="s">
        <v>152</v>
      </c>
      <c r="C13" s="48"/>
      <c r="D13" s="44" t="s">
        <v>154</v>
      </c>
      <c r="E13" s="45"/>
      <c r="F13" s="46"/>
      <c r="G13" s="46">
        <f>IF(F13&gt;0,VLOOKUP(C13,'PPU '!$J$6:$O$98,5,FALSE)+VLOOKUP(C13,'PPU '!$J$6:$O$98,6,FALSE),0)</f>
        <v>0</v>
      </c>
      <c r="H13" s="116">
        <f t="shared" si="0"/>
        <v>0</v>
      </c>
    </row>
    <row r="14" spans="1:14">
      <c r="A14" s="45"/>
      <c r="B14" s="48" t="s">
        <v>152</v>
      </c>
      <c r="C14" s="48" t="e">
        <f>VLOOKUP(D14,'PPU '!$K$8:$O$30,8,FALSE)</f>
        <v>#N/A</v>
      </c>
      <c r="D14" s="50" t="s">
        <v>80</v>
      </c>
      <c r="E14" s="45" t="s">
        <v>1</v>
      </c>
      <c r="F14" s="46">
        <v>51.2</v>
      </c>
      <c r="G14" s="46" t="e">
        <f>IF(F14&gt;0,VLOOKUP(C14,'PPU '!$J$6:$O$98,5,FALSE)+VLOOKUP(C14,'PPU '!$J$6:$O$98,6,FALSE),0)</f>
        <v>#N/A</v>
      </c>
      <c r="H14" s="116" t="e">
        <f t="shared" si="0"/>
        <v>#N/A</v>
      </c>
    </row>
    <row r="15" spans="1:14" ht="24">
      <c r="A15" s="42">
        <v>5</v>
      </c>
      <c r="B15" s="42" t="s">
        <v>155</v>
      </c>
      <c r="C15" s="45"/>
      <c r="D15" s="44" t="s">
        <v>156</v>
      </c>
      <c r="E15" s="45"/>
      <c r="F15" s="46"/>
      <c r="G15" s="46">
        <f>IF(F15&gt;0,VLOOKUP(C15,'PPU '!$J$6:$O$98,5,FALSE)+VLOOKUP(C15,'PPU '!$J$6:$O$98,6,FALSE),0)</f>
        <v>0</v>
      </c>
      <c r="H15" s="116">
        <f t="shared" si="0"/>
        <v>0</v>
      </c>
    </row>
    <row r="16" spans="1:14">
      <c r="A16" s="45"/>
      <c r="B16" s="48" t="s">
        <v>155</v>
      </c>
      <c r="C16" s="45" t="e">
        <f>VLOOKUP(D16,'PPU '!$K$8:$O$30,8,FALSE)</f>
        <v>#N/A</v>
      </c>
      <c r="D16" s="50" t="s">
        <v>8</v>
      </c>
      <c r="E16" s="45" t="s">
        <v>3</v>
      </c>
      <c r="F16" s="46">
        <v>1</v>
      </c>
      <c r="G16" s="46" t="e">
        <f>IF(F16&gt;0,VLOOKUP(C16,'PPU '!$J$6:$O$98,5,FALSE)+VLOOKUP(C16,'PPU '!$J$6:$O$98,6,FALSE),0)</f>
        <v>#N/A</v>
      </c>
      <c r="H16" s="116" t="e">
        <f t="shared" si="0"/>
        <v>#N/A</v>
      </c>
    </row>
    <row r="17" spans="1:8" ht="27" customHeight="1">
      <c r="A17" s="42">
        <v>6</v>
      </c>
      <c r="B17" s="43" t="s">
        <v>152</v>
      </c>
      <c r="C17" s="48"/>
      <c r="D17" s="44" t="s">
        <v>157</v>
      </c>
      <c r="E17" s="45"/>
      <c r="F17" s="46"/>
      <c r="G17" s="46">
        <f>IF(F17&gt;0,VLOOKUP(C17,'PPU '!$J$6:$O$98,5,FALSE)+VLOOKUP(C17,'PPU '!$J$6:$O$98,6,FALSE),0)</f>
        <v>0</v>
      </c>
      <c r="H17" s="116">
        <f t="shared" si="0"/>
        <v>0</v>
      </c>
    </row>
    <row r="18" spans="1:8">
      <c r="A18" s="45"/>
      <c r="B18" s="48" t="s">
        <v>152</v>
      </c>
      <c r="C18" s="48" t="e">
        <f>VLOOKUP(D18,'PPU '!$K$8:$O$30,8,FALSE)</f>
        <v>#N/A</v>
      </c>
      <c r="D18" s="50" t="s">
        <v>32</v>
      </c>
      <c r="E18" s="45" t="s">
        <v>1</v>
      </c>
      <c r="F18" s="46">
        <v>50</v>
      </c>
      <c r="G18" s="46" t="e">
        <f>IF(F18&gt;0,VLOOKUP(C18,'PPU '!$J$6:$O$98,5,FALSE)+VLOOKUP(C18,'PPU '!$J$6:$O$98,6,FALSE),0)</f>
        <v>#N/A</v>
      </c>
      <c r="H18" s="116" t="e">
        <f t="shared" si="0"/>
        <v>#N/A</v>
      </c>
    </row>
    <row r="19" spans="1:8">
      <c r="A19" s="45"/>
      <c r="B19" s="48" t="s">
        <v>152</v>
      </c>
      <c r="C19" s="48" t="e">
        <f>VLOOKUP(D19,'PPU '!$K$8:$O$30,8,FALSE)</f>
        <v>#N/A</v>
      </c>
      <c r="D19" s="50" t="s">
        <v>392</v>
      </c>
      <c r="E19" s="45" t="s">
        <v>1</v>
      </c>
      <c r="F19" s="46">
        <v>50</v>
      </c>
      <c r="G19" s="46" t="e">
        <f>IF(F19&gt;0,VLOOKUP(C19,'PPU '!$J$6:$O$98,5,FALSE)+VLOOKUP(C19,'PPU '!$J$6:$O$98,6,FALSE),0)</f>
        <v>#N/A</v>
      </c>
      <c r="H19" s="116" t="e">
        <f t="shared" si="0"/>
        <v>#N/A</v>
      </c>
    </row>
    <row r="20" spans="1:8">
      <c r="A20" s="42">
        <v>7</v>
      </c>
      <c r="B20" s="43" t="s">
        <v>150</v>
      </c>
      <c r="C20" s="48"/>
      <c r="D20" s="44" t="s">
        <v>158</v>
      </c>
      <c r="E20" s="45"/>
      <c r="F20" s="46"/>
      <c r="G20" s="46">
        <f>IF(F20&gt;0,VLOOKUP(C20,'PPU '!$J$6:$O$98,5,FALSE)+VLOOKUP(C20,'PPU '!$J$6:$O$98,6,FALSE),0)</f>
        <v>0</v>
      </c>
      <c r="H20" s="116">
        <f t="shared" si="0"/>
        <v>0</v>
      </c>
    </row>
    <row r="21" spans="1:8">
      <c r="A21" s="45"/>
      <c r="B21" s="48" t="s">
        <v>150</v>
      </c>
      <c r="C21" s="48" t="e">
        <f>VLOOKUP(D21,'PPU '!$K$8:$O$30,8,FALSE)</f>
        <v>#N/A</v>
      </c>
      <c r="D21" s="50" t="s">
        <v>99</v>
      </c>
      <c r="E21" s="45" t="s">
        <v>1</v>
      </c>
      <c r="F21" s="46">
        <v>20</v>
      </c>
      <c r="G21" s="46" t="e">
        <f>IF(F21&gt;0,VLOOKUP(C21,'PPU '!$J$6:$O$98,5,FALSE)+VLOOKUP(C21,'PPU '!$J$6:$O$98,6,FALSE),0)</f>
        <v>#N/A</v>
      </c>
      <c r="H21" s="116" t="e">
        <f t="shared" si="0"/>
        <v>#N/A</v>
      </c>
    </row>
    <row r="22" spans="1:8" ht="29.25" customHeight="1">
      <c r="A22" s="45"/>
      <c r="B22" s="48" t="s">
        <v>150</v>
      </c>
      <c r="C22" s="48" t="e">
        <f>VLOOKUP(D22,'PPU '!$K$8:$O$30,8,FALSE)</f>
        <v>#N/A</v>
      </c>
      <c r="D22" s="50" t="s">
        <v>127</v>
      </c>
      <c r="E22" s="45" t="s">
        <v>39</v>
      </c>
      <c r="F22" s="46">
        <v>640</v>
      </c>
      <c r="G22" s="46" t="e">
        <f>IF(F22&gt;0,VLOOKUP(C22,'PPU '!$J$6:$O$98,5,FALSE)+VLOOKUP(C22,'PPU '!$J$6:$O$98,6,FALSE),0)</f>
        <v>#N/A</v>
      </c>
      <c r="H22" s="116" t="e">
        <f t="shared" si="0"/>
        <v>#N/A</v>
      </c>
    </row>
    <row r="23" spans="1:8">
      <c r="A23" s="42">
        <v>8</v>
      </c>
      <c r="B23" s="43" t="s">
        <v>150</v>
      </c>
      <c r="C23" s="48"/>
      <c r="D23" s="44" t="s">
        <v>159</v>
      </c>
      <c r="E23" s="45"/>
      <c r="F23" s="46"/>
      <c r="G23" s="46">
        <f>IF(F23&gt;0,VLOOKUP(C23,'PPU '!$J$6:$O$98,5,FALSE)+VLOOKUP(C23,'PPU '!$J$6:$O$98,6,FALSE),0)</f>
        <v>0</v>
      </c>
      <c r="H23" s="116">
        <f t="shared" si="0"/>
        <v>0</v>
      </c>
    </row>
    <row r="24" spans="1:8">
      <c r="A24" s="45"/>
      <c r="B24" s="48" t="s">
        <v>150</v>
      </c>
      <c r="C24" s="48" t="e">
        <f>VLOOKUP(D24,'PPU '!$K$8:$O$30,8,FALSE)</f>
        <v>#N/A</v>
      </c>
      <c r="D24" s="50" t="s">
        <v>81</v>
      </c>
      <c r="E24" s="45" t="s">
        <v>3</v>
      </c>
      <c r="F24" s="46">
        <v>2</v>
      </c>
      <c r="G24" s="46" t="e">
        <f>IF(F24&gt;0,VLOOKUP(C24,'PPU '!$J$6:$O$98,5,FALSE)+VLOOKUP(C24,'PPU '!$J$6:$O$98,6,FALSE),0)</f>
        <v>#N/A</v>
      </c>
      <c r="H24" s="116" t="e">
        <f t="shared" si="0"/>
        <v>#N/A</v>
      </c>
    </row>
    <row r="25" spans="1:8">
      <c r="A25" s="45"/>
      <c r="B25" s="48" t="s">
        <v>150</v>
      </c>
      <c r="C25" s="48" t="e">
        <f>VLOOKUP(D25,'PPU '!$K$8:$O$30,8,FALSE)</f>
        <v>#N/A</v>
      </c>
      <c r="D25" s="50" t="s">
        <v>81</v>
      </c>
      <c r="E25" s="45" t="s">
        <v>3</v>
      </c>
      <c r="F25" s="46">
        <v>2</v>
      </c>
      <c r="G25" s="46" t="e">
        <f>IF(F25&gt;0,VLOOKUP(C25,'PPU '!$J$6:$O$98,5,FALSE)+VLOOKUP(C25,'PPU '!$J$6:$O$98,6,FALSE),0)</f>
        <v>#N/A</v>
      </c>
      <c r="H25" s="116" t="e">
        <f t="shared" si="0"/>
        <v>#N/A</v>
      </c>
    </row>
    <row r="26" spans="1:8">
      <c r="A26" s="45"/>
      <c r="B26" s="48" t="s">
        <v>150</v>
      </c>
      <c r="C26" s="48" t="e">
        <f>VLOOKUP(D26,'PPU '!$K$8:$O$30,8,FALSE)</f>
        <v>#N/A</v>
      </c>
      <c r="D26" s="50" t="s">
        <v>131</v>
      </c>
      <c r="E26" s="45" t="s">
        <v>3</v>
      </c>
      <c r="F26" s="46">
        <v>7</v>
      </c>
      <c r="G26" s="46" t="e">
        <f>IF(F26&gt;0,VLOOKUP(C26,'PPU '!$J$6:$O$98,5,FALSE)+VLOOKUP(C26,'PPU '!$J$6:$O$98,6,FALSE),0)</f>
        <v>#N/A</v>
      </c>
      <c r="H26" s="116" t="e">
        <f t="shared" si="0"/>
        <v>#N/A</v>
      </c>
    </row>
    <row r="27" spans="1:8">
      <c r="A27" s="45"/>
      <c r="B27" s="48" t="s">
        <v>150</v>
      </c>
      <c r="C27" s="48" t="e">
        <f>VLOOKUP(D27,'PPU '!$K$8:$O$30,8,FALSE)</f>
        <v>#N/A</v>
      </c>
      <c r="D27" s="50" t="s">
        <v>131</v>
      </c>
      <c r="E27" s="45" t="s">
        <v>3</v>
      </c>
      <c r="F27" s="46">
        <v>7</v>
      </c>
      <c r="G27" s="46" t="e">
        <f>IF(F27&gt;0,VLOOKUP(C27,'PPU '!$J$6:$O$98,5,FALSE)+VLOOKUP(C27,'PPU '!$J$6:$O$98,6,FALSE),0)</f>
        <v>#N/A</v>
      </c>
      <c r="H27" s="116" t="e">
        <f t="shared" si="0"/>
        <v>#N/A</v>
      </c>
    </row>
    <row r="28" spans="1:8">
      <c r="A28" s="42">
        <v>9</v>
      </c>
      <c r="B28" s="43" t="s">
        <v>152</v>
      </c>
      <c r="C28" s="48"/>
      <c r="D28" s="44" t="s">
        <v>160</v>
      </c>
      <c r="E28" s="45"/>
      <c r="F28" s="46"/>
      <c r="G28" s="46">
        <f>IF(F28&gt;0,VLOOKUP(C28,'PPU '!$J$6:$O$98,5,FALSE)+VLOOKUP(C28,'PPU '!$J$6:$O$98,6,FALSE),0)</f>
        <v>0</v>
      </c>
      <c r="H28" s="116">
        <f t="shared" si="0"/>
        <v>0</v>
      </c>
    </row>
    <row r="29" spans="1:8">
      <c r="A29" s="45"/>
      <c r="B29" s="48" t="s">
        <v>152</v>
      </c>
      <c r="C29" s="48" t="e">
        <f>VLOOKUP(D29,'PPU '!$K$8:$O$30,8,FALSE)</f>
        <v>#N/A</v>
      </c>
      <c r="D29" s="50" t="s">
        <v>32</v>
      </c>
      <c r="E29" s="45" t="s">
        <v>1</v>
      </c>
      <c r="F29" s="46">
        <v>0.58372701592031728</v>
      </c>
      <c r="G29" s="46" t="e">
        <f>IF(F29&gt;0,VLOOKUP(C29,'PPU '!$J$6:$O$98,5,FALSE)+VLOOKUP(C29,'PPU '!$J$6:$O$98,6,FALSE),0)</f>
        <v>#N/A</v>
      </c>
      <c r="H29" s="116" t="e">
        <f t="shared" si="0"/>
        <v>#N/A</v>
      </c>
    </row>
    <row r="30" spans="1:8">
      <c r="A30" s="45"/>
      <c r="B30" s="48" t="s">
        <v>152</v>
      </c>
      <c r="C30" s="48" t="e">
        <f>VLOOKUP(D30,'PPU '!$K$8:$O$30,8,FALSE)</f>
        <v>#N/A</v>
      </c>
      <c r="D30" s="50" t="s">
        <v>392</v>
      </c>
      <c r="E30" s="45" t="s">
        <v>1</v>
      </c>
      <c r="F30" s="46">
        <v>0.58372701592031728</v>
      </c>
      <c r="G30" s="46" t="e">
        <f>IF(F30&gt;0,VLOOKUP(C30,'PPU '!$J$6:$O$98,5,FALSE)+VLOOKUP(C30,'PPU '!$J$6:$O$98,6,FALSE),0)</f>
        <v>#N/A</v>
      </c>
      <c r="H30" s="116" t="e">
        <f t="shared" si="0"/>
        <v>#N/A</v>
      </c>
    </row>
    <row r="31" spans="1:8">
      <c r="A31" s="42">
        <v>10</v>
      </c>
      <c r="B31" s="43" t="s">
        <v>150</v>
      </c>
      <c r="C31" s="48"/>
      <c r="D31" s="44" t="s">
        <v>161</v>
      </c>
      <c r="E31" s="45"/>
      <c r="F31" s="46"/>
      <c r="G31" s="46">
        <f>IF(F31&gt;0,VLOOKUP(C31,'PPU '!$J$6:$O$98,5,FALSE)+VLOOKUP(C31,'PPU '!$J$6:$O$98,6,FALSE),0)</f>
        <v>0</v>
      </c>
      <c r="H31" s="116">
        <f t="shared" si="0"/>
        <v>0</v>
      </c>
    </row>
    <row r="32" spans="1:8">
      <c r="A32" s="45"/>
      <c r="B32" s="48" t="s">
        <v>150</v>
      </c>
      <c r="C32" s="48" t="e">
        <f>VLOOKUP(D32,'PPU '!$K$8:$O$30,8,FALSE)</f>
        <v>#N/A</v>
      </c>
      <c r="D32" s="50" t="s">
        <v>81</v>
      </c>
      <c r="E32" s="45" t="s">
        <v>3</v>
      </c>
      <c r="F32" s="46">
        <v>1</v>
      </c>
      <c r="G32" s="46" t="e">
        <f>IF(F32&gt;0,VLOOKUP(C32,'PPU '!$J$6:$O$98,5,FALSE)+VLOOKUP(C32,'PPU '!$J$6:$O$98,6,FALSE),0)</f>
        <v>#N/A</v>
      </c>
      <c r="H32" s="116" t="e">
        <f t="shared" si="0"/>
        <v>#N/A</v>
      </c>
    </row>
    <row r="33" spans="1:8">
      <c r="A33" s="45"/>
      <c r="B33" s="48" t="s">
        <v>150</v>
      </c>
      <c r="C33" s="48" t="e">
        <f>VLOOKUP(D33,'PPU '!$K$8:$O$30,8,FALSE)</f>
        <v>#N/A</v>
      </c>
      <c r="D33" s="50" t="s">
        <v>81</v>
      </c>
      <c r="E33" s="45" t="s">
        <v>3</v>
      </c>
      <c r="F33" s="46">
        <v>1</v>
      </c>
      <c r="G33" s="46" t="e">
        <f>IF(F33&gt;0,VLOOKUP(C33,'PPU '!$J$6:$O$98,5,FALSE)+VLOOKUP(C33,'PPU '!$J$6:$O$98,6,FALSE),0)</f>
        <v>#N/A</v>
      </c>
      <c r="H33" s="116" t="e">
        <f t="shared" si="0"/>
        <v>#N/A</v>
      </c>
    </row>
    <row r="34" spans="1:8" ht="25.5" customHeight="1">
      <c r="A34" s="42">
        <v>11</v>
      </c>
      <c r="B34" s="43" t="s">
        <v>152</v>
      </c>
      <c r="C34" s="48"/>
      <c r="D34" s="44" t="s">
        <v>162</v>
      </c>
      <c r="E34" s="45"/>
      <c r="F34" s="46"/>
      <c r="G34" s="46">
        <f>IF(F34&gt;0,VLOOKUP(C34,'PPU '!$J$6:$O$98,5,FALSE)+VLOOKUP(C34,'PPU '!$J$6:$O$98,6,FALSE),0)</f>
        <v>0</v>
      </c>
      <c r="H34" s="116">
        <f t="shared" si="0"/>
        <v>0</v>
      </c>
    </row>
    <row r="35" spans="1:8">
      <c r="A35" s="45"/>
      <c r="B35" s="48" t="s">
        <v>152</v>
      </c>
      <c r="C35" s="48" t="e">
        <f>VLOOKUP(D35,'PPU '!$K$8:$O$30,8,FALSE)</f>
        <v>#N/A</v>
      </c>
      <c r="D35" s="50" t="s">
        <v>32</v>
      </c>
      <c r="E35" s="45" t="s">
        <v>1</v>
      </c>
      <c r="F35" s="46">
        <v>0.5</v>
      </c>
      <c r="G35" s="46" t="e">
        <f>IF(F35&gt;0,VLOOKUP(C35,'PPU '!$J$6:$O$98,5,FALSE)+VLOOKUP(C35,'PPU '!$J$6:$O$98,6,FALSE),0)</f>
        <v>#N/A</v>
      </c>
      <c r="H35" s="116" t="e">
        <f t="shared" si="0"/>
        <v>#N/A</v>
      </c>
    </row>
    <row r="36" spans="1:8">
      <c r="A36" s="45"/>
      <c r="B36" s="48" t="s">
        <v>152</v>
      </c>
      <c r="C36" s="48" t="e">
        <f>VLOOKUP(D36,'PPU '!$K$8:$O$30,8,FALSE)</f>
        <v>#N/A</v>
      </c>
      <c r="D36" s="50" t="s">
        <v>392</v>
      </c>
      <c r="E36" s="45" t="s">
        <v>1</v>
      </c>
      <c r="F36" s="46">
        <v>0.5</v>
      </c>
      <c r="G36" s="46" t="e">
        <f>IF(F36&gt;0,VLOOKUP(C36,'PPU '!$J$6:$O$98,5,FALSE)+VLOOKUP(C36,'PPU '!$J$6:$O$98,6,FALSE),0)</f>
        <v>#N/A</v>
      </c>
      <c r="H36" s="116" t="e">
        <f t="shared" si="0"/>
        <v>#N/A</v>
      </c>
    </row>
    <row r="37" spans="1:8" ht="24" customHeight="1">
      <c r="A37" s="42">
        <v>12</v>
      </c>
      <c r="B37" s="42" t="s">
        <v>163</v>
      </c>
      <c r="C37" s="45"/>
      <c r="D37" s="44" t="s">
        <v>164</v>
      </c>
      <c r="E37" s="45"/>
      <c r="F37" s="46"/>
      <c r="G37" s="46">
        <f>IF(F37&gt;0,VLOOKUP(C37,'PPU '!$J$6:$O$98,5,FALSE)+VLOOKUP(C37,'PPU '!$J$6:$O$98,6,FALSE),0)</f>
        <v>0</v>
      </c>
      <c r="H37" s="116">
        <f t="shared" si="0"/>
        <v>0</v>
      </c>
    </row>
    <row r="38" spans="1:8">
      <c r="A38" s="45"/>
      <c r="B38" s="45" t="s">
        <v>150</v>
      </c>
      <c r="C38" s="45" t="e">
        <f>VLOOKUP(D38,'PPU '!$K$8:$O$30,8,FALSE)</f>
        <v>#N/A</v>
      </c>
      <c r="D38" s="50" t="s">
        <v>131</v>
      </c>
      <c r="E38" s="45" t="s">
        <v>3</v>
      </c>
      <c r="F38" s="46">
        <v>5</v>
      </c>
      <c r="G38" s="46" t="e">
        <f>IF(F38&gt;0,VLOOKUP(C38,'PPU '!$J$6:$O$98,5,FALSE)+VLOOKUP(C38,'PPU '!$J$6:$O$98,6,FALSE),0)</f>
        <v>#N/A</v>
      </c>
      <c r="H38" s="116" t="e">
        <f t="shared" si="0"/>
        <v>#N/A</v>
      </c>
    </row>
    <row r="39" spans="1:8">
      <c r="A39" s="45"/>
      <c r="B39" s="45" t="s">
        <v>150</v>
      </c>
      <c r="C39" s="45" t="e">
        <f>VLOOKUP(D39,'PPU '!$K$8:$O$30,8,FALSE)</f>
        <v>#N/A</v>
      </c>
      <c r="D39" s="50" t="s">
        <v>131</v>
      </c>
      <c r="E39" s="45" t="s">
        <v>3</v>
      </c>
      <c r="F39" s="46">
        <v>5</v>
      </c>
      <c r="G39" s="46" t="e">
        <f>IF(F39&gt;0,VLOOKUP(C39,'PPU '!$J$6:$O$98,5,FALSE)+VLOOKUP(C39,'PPU '!$J$6:$O$98,6,FALSE),0)</f>
        <v>#N/A</v>
      </c>
      <c r="H39" s="116" t="e">
        <f t="shared" si="0"/>
        <v>#N/A</v>
      </c>
    </row>
    <row r="40" spans="1:8">
      <c r="A40" s="45"/>
      <c r="B40" s="45" t="s">
        <v>152</v>
      </c>
      <c r="C40" s="45" t="e">
        <f>VLOOKUP(D40,'PPU '!$K$8:$O$30,8,FALSE)</f>
        <v>#N/A</v>
      </c>
      <c r="D40" s="50" t="s">
        <v>32</v>
      </c>
      <c r="E40" s="45" t="s">
        <v>1</v>
      </c>
      <c r="F40" s="46">
        <v>5</v>
      </c>
      <c r="G40" s="46" t="e">
        <f>IF(F40&gt;0,VLOOKUP(C40,'PPU '!$J$6:$O$98,5,FALSE)+VLOOKUP(C40,'PPU '!$J$6:$O$98,6,FALSE),0)</f>
        <v>#N/A</v>
      </c>
      <c r="H40" s="116" t="e">
        <f t="shared" si="0"/>
        <v>#N/A</v>
      </c>
    </row>
    <row r="41" spans="1:8">
      <c r="A41" s="45"/>
      <c r="B41" s="48" t="s">
        <v>152</v>
      </c>
      <c r="C41" s="45" t="e">
        <f>VLOOKUP(D41,'PPU '!$K$8:$O$30,8,FALSE)</f>
        <v>#N/A</v>
      </c>
      <c r="D41" s="50" t="s">
        <v>392</v>
      </c>
      <c r="E41" s="45" t="s">
        <v>1</v>
      </c>
      <c r="F41" s="46">
        <v>5</v>
      </c>
      <c r="G41" s="46" t="e">
        <f>IF(F41&gt;0,VLOOKUP(C41,'PPU '!$J$6:$O$98,5,FALSE)+VLOOKUP(C41,'PPU '!$J$6:$O$98,6,FALSE),0)</f>
        <v>#N/A</v>
      </c>
      <c r="H41" s="116" t="e">
        <f t="shared" si="0"/>
        <v>#N/A</v>
      </c>
    </row>
    <row r="42" spans="1:8">
      <c r="A42" s="42">
        <v>13</v>
      </c>
      <c r="B42" s="42" t="s">
        <v>163</v>
      </c>
      <c r="C42" s="45"/>
      <c r="D42" s="44" t="s">
        <v>165</v>
      </c>
      <c r="E42" s="45"/>
      <c r="F42" s="46"/>
      <c r="G42" s="46">
        <f>IF(F42&gt;0,VLOOKUP(C42,'PPU '!$J$6:$O$98,5,FALSE)+VLOOKUP(C42,'PPU '!$J$6:$O$98,6,FALSE),0)</f>
        <v>0</v>
      </c>
      <c r="H42" s="116">
        <f t="shared" si="0"/>
        <v>0</v>
      </c>
    </row>
    <row r="43" spans="1:8">
      <c r="A43" s="45"/>
      <c r="B43" s="45" t="s">
        <v>150</v>
      </c>
      <c r="C43" s="45" t="e">
        <f>VLOOKUP(D43,'PPU '!$K$8:$O$30,8,FALSE)</f>
        <v>#N/A</v>
      </c>
      <c r="D43" s="50" t="s">
        <v>81</v>
      </c>
      <c r="E43" s="45" t="s">
        <v>3</v>
      </c>
      <c r="F43" s="46">
        <v>1</v>
      </c>
      <c r="G43" s="46" t="e">
        <f>IF(F43&gt;0,VLOOKUP(C43,'PPU '!$J$6:$O$98,5,FALSE)+VLOOKUP(C43,'PPU '!$J$6:$O$98,6,FALSE),0)</f>
        <v>#N/A</v>
      </c>
      <c r="H43" s="116" t="e">
        <f t="shared" si="0"/>
        <v>#N/A</v>
      </c>
    </row>
    <row r="44" spans="1:8">
      <c r="A44" s="45"/>
      <c r="B44" s="45" t="s">
        <v>150</v>
      </c>
      <c r="C44" s="45" t="e">
        <f>VLOOKUP(D44,'PPU '!$K$8:$O$30,8,FALSE)</f>
        <v>#N/A</v>
      </c>
      <c r="D44" s="50" t="s">
        <v>81</v>
      </c>
      <c r="E44" s="45" t="s">
        <v>3</v>
      </c>
      <c r="F44" s="46">
        <v>1</v>
      </c>
      <c r="G44" s="46" t="e">
        <f>IF(F44&gt;0,VLOOKUP(C44,'PPU '!$J$6:$O$98,5,FALSE)+VLOOKUP(C44,'PPU '!$J$6:$O$98,6,FALSE),0)</f>
        <v>#N/A</v>
      </c>
      <c r="H44" s="116" t="e">
        <f t="shared" si="0"/>
        <v>#N/A</v>
      </c>
    </row>
    <row r="45" spans="1:8">
      <c r="A45" s="45"/>
      <c r="B45" s="45" t="s">
        <v>152</v>
      </c>
      <c r="C45" s="45" t="e">
        <f>VLOOKUP(D45,'PPU '!$K$8:$O$30,8,FALSE)</f>
        <v>#N/A</v>
      </c>
      <c r="D45" s="50" t="s">
        <v>32</v>
      </c>
      <c r="E45" s="45" t="s">
        <v>1</v>
      </c>
      <c r="F45" s="46">
        <v>5</v>
      </c>
      <c r="G45" s="46" t="e">
        <f>IF(F45&gt;0,VLOOKUP(C45,'PPU '!$J$6:$O$98,5,FALSE)+VLOOKUP(C45,'PPU '!$J$6:$O$98,6,FALSE),0)</f>
        <v>#N/A</v>
      </c>
      <c r="H45" s="116" t="e">
        <f t="shared" si="0"/>
        <v>#N/A</v>
      </c>
    </row>
    <row r="46" spans="1:8">
      <c r="A46" s="45"/>
      <c r="B46" s="45" t="s">
        <v>152</v>
      </c>
      <c r="C46" s="45" t="e">
        <f>VLOOKUP(D46,'PPU '!$K$8:$O$30,8,FALSE)</f>
        <v>#N/A</v>
      </c>
      <c r="D46" s="50" t="s">
        <v>392</v>
      </c>
      <c r="E46" s="45" t="s">
        <v>1</v>
      </c>
      <c r="F46" s="46">
        <v>5</v>
      </c>
      <c r="G46" s="46" t="e">
        <f>IF(F46&gt;0,VLOOKUP(C46,'PPU '!$J$6:$O$98,5,FALSE)+VLOOKUP(C46,'PPU '!$J$6:$O$98,6,FALSE),0)</f>
        <v>#N/A</v>
      </c>
      <c r="H46" s="116" t="e">
        <f t="shared" si="0"/>
        <v>#N/A</v>
      </c>
    </row>
    <row r="47" spans="1:8">
      <c r="A47" s="42">
        <v>14</v>
      </c>
      <c r="B47" s="42" t="s">
        <v>163</v>
      </c>
      <c r="C47" s="45"/>
      <c r="D47" s="44" t="s">
        <v>166</v>
      </c>
      <c r="E47" s="45"/>
      <c r="F47" s="46"/>
      <c r="G47" s="46">
        <f>IF(F47&gt;0,VLOOKUP(C47,'PPU '!$J$6:$O$98,5,FALSE)+VLOOKUP(C47,'PPU '!$J$6:$O$98,6,FALSE),0)</f>
        <v>0</v>
      </c>
      <c r="H47" s="116">
        <f t="shared" si="0"/>
        <v>0</v>
      </c>
    </row>
    <row r="48" spans="1:8" ht="24">
      <c r="A48" s="45"/>
      <c r="B48" s="45" t="s">
        <v>150</v>
      </c>
      <c r="C48" s="45" t="e">
        <f>VLOOKUP(D48,'PPU '!$K$8:$O$30,8,FALSE)</f>
        <v>#N/A</v>
      </c>
      <c r="D48" s="50" t="s">
        <v>83</v>
      </c>
      <c r="E48" s="45" t="s">
        <v>3</v>
      </c>
      <c r="F48" s="46">
        <v>1</v>
      </c>
      <c r="G48" s="46" t="e">
        <f>IF(F48&gt;0,VLOOKUP(C48,'PPU '!$J$6:$O$98,5,FALSE)+VLOOKUP(C48,'PPU '!$J$6:$O$98,6,FALSE),0)</f>
        <v>#N/A</v>
      </c>
      <c r="H48" s="116" t="e">
        <f t="shared" si="0"/>
        <v>#N/A</v>
      </c>
    </row>
    <row r="49" spans="1:8" ht="24">
      <c r="A49" s="45"/>
      <c r="B49" s="45" t="s">
        <v>150</v>
      </c>
      <c r="C49" s="45" t="e">
        <f>VLOOKUP(D49,'PPU '!$K$8:$O$30,8,FALSE)</f>
        <v>#N/A</v>
      </c>
      <c r="D49" s="50" t="s">
        <v>83</v>
      </c>
      <c r="E49" s="45" t="s">
        <v>3</v>
      </c>
      <c r="F49" s="46">
        <v>1</v>
      </c>
      <c r="G49" s="46" t="e">
        <f>IF(F49&gt;0,VLOOKUP(C49,'PPU '!$J$6:$O$98,5,FALSE)+VLOOKUP(C49,'PPU '!$J$6:$O$98,6,FALSE),0)</f>
        <v>#N/A</v>
      </c>
      <c r="H49" s="116" t="e">
        <f t="shared" si="0"/>
        <v>#N/A</v>
      </c>
    </row>
    <row r="50" spans="1:8">
      <c r="A50" s="45"/>
      <c r="B50" s="45" t="s">
        <v>152</v>
      </c>
      <c r="C50" s="45" t="e">
        <f>VLOOKUP(D50,'PPU '!$K$8:$O$30,8,FALSE)</f>
        <v>#N/A</v>
      </c>
      <c r="D50" s="50" t="s">
        <v>32</v>
      </c>
      <c r="E50" s="45" t="s">
        <v>1</v>
      </c>
      <c r="F50" s="46">
        <v>2</v>
      </c>
      <c r="G50" s="46" t="e">
        <f>IF(F50&gt;0,VLOOKUP(C50,'PPU '!$J$6:$O$98,5,FALSE)+VLOOKUP(C50,'PPU '!$J$6:$O$98,6,FALSE),0)</f>
        <v>#N/A</v>
      </c>
      <c r="H50" s="116" t="e">
        <f t="shared" si="0"/>
        <v>#N/A</v>
      </c>
    </row>
    <row r="51" spans="1:8">
      <c r="A51" s="45"/>
      <c r="B51" s="48" t="s">
        <v>152</v>
      </c>
      <c r="C51" s="45" t="e">
        <f>VLOOKUP(D51,'PPU '!$K$8:$O$30,8,FALSE)</f>
        <v>#N/A</v>
      </c>
      <c r="D51" s="50" t="s">
        <v>38</v>
      </c>
      <c r="E51" s="45" t="s">
        <v>1</v>
      </c>
      <c r="F51" s="46">
        <v>2</v>
      </c>
      <c r="G51" s="46" t="e">
        <f>IF(F51&gt;0,VLOOKUP(C51,'PPU '!$J$6:$O$98,5,FALSE)+VLOOKUP(C51,'PPU '!$J$6:$O$98,6,FALSE),0)</f>
        <v>#N/A</v>
      </c>
      <c r="H51" s="116" t="e">
        <f t="shared" si="0"/>
        <v>#N/A</v>
      </c>
    </row>
    <row r="52" spans="1:8">
      <c r="A52" s="42">
        <v>15</v>
      </c>
      <c r="B52" s="43" t="s">
        <v>150</v>
      </c>
      <c r="C52" s="48"/>
      <c r="D52" s="44" t="s">
        <v>167</v>
      </c>
      <c r="E52" s="45"/>
      <c r="F52" s="46"/>
      <c r="G52" s="46">
        <f>IF(F52&gt;0,VLOOKUP(C52,'PPU '!$J$6:$O$98,5,FALSE)+VLOOKUP(C52,'PPU '!$J$6:$O$98,6,FALSE),0)</f>
        <v>0</v>
      </c>
      <c r="H52" s="116">
        <f t="shared" si="0"/>
        <v>0</v>
      </c>
    </row>
    <row r="53" spans="1:8" ht="37.5" customHeight="1">
      <c r="A53" s="45"/>
      <c r="B53" s="48" t="s">
        <v>150</v>
      </c>
      <c r="C53" s="48" t="e">
        <f>VLOOKUP(D53,'PPU '!$K$8:$O$30,8,FALSE)</f>
        <v>#N/A</v>
      </c>
      <c r="D53" s="50" t="s">
        <v>127</v>
      </c>
      <c r="E53" s="45" t="s">
        <v>39</v>
      </c>
      <c r="F53" s="46">
        <v>28.8</v>
      </c>
      <c r="G53" s="46" t="e">
        <f>IF(F53&gt;0,VLOOKUP(C53,'PPU '!$J$6:$O$98,5,FALSE)+VLOOKUP(C53,'PPU '!$J$6:$O$98,6,FALSE),0)</f>
        <v>#N/A</v>
      </c>
      <c r="H53" s="116" t="e">
        <f t="shared" si="0"/>
        <v>#N/A</v>
      </c>
    </row>
    <row r="54" spans="1:8">
      <c r="A54" s="45"/>
      <c r="B54" s="48" t="s">
        <v>152</v>
      </c>
      <c r="C54" s="48" t="e">
        <f>VLOOKUP(D54,'PPU '!$K$8:$O$30,8,FALSE)</f>
        <v>#N/A</v>
      </c>
      <c r="D54" s="50" t="s">
        <v>32</v>
      </c>
      <c r="E54" s="45" t="s">
        <v>1</v>
      </c>
      <c r="F54" s="46">
        <v>2</v>
      </c>
      <c r="G54" s="46" t="e">
        <f>IF(F54&gt;0,VLOOKUP(C54,'PPU '!$J$6:$O$98,5,FALSE)+VLOOKUP(C54,'PPU '!$J$6:$O$98,6,FALSE),0)</f>
        <v>#N/A</v>
      </c>
      <c r="H54" s="116" t="e">
        <f t="shared" si="0"/>
        <v>#N/A</v>
      </c>
    </row>
    <row r="55" spans="1:8">
      <c r="A55" s="45"/>
      <c r="B55" s="48" t="s">
        <v>152</v>
      </c>
      <c r="C55" s="48" t="e">
        <f>VLOOKUP(D55,'PPU '!$K$8:$O$30,8,FALSE)</f>
        <v>#N/A</v>
      </c>
      <c r="D55" s="50" t="s">
        <v>38</v>
      </c>
      <c r="E55" s="45" t="s">
        <v>1</v>
      </c>
      <c r="F55" s="46">
        <v>2</v>
      </c>
      <c r="G55" s="46" t="e">
        <f>IF(F55&gt;0,VLOOKUP(C55,'PPU '!$J$6:$O$98,5,FALSE)+VLOOKUP(C55,'PPU '!$J$6:$O$98,6,FALSE),0)</f>
        <v>#N/A</v>
      </c>
      <c r="H55" s="116" t="e">
        <f t="shared" si="0"/>
        <v>#N/A</v>
      </c>
    </row>
    <row r="56" spans="1:8">
      <c r="A56" s="42">
        <v>16</v>
      </c>
      <c r="B56" s="42" t="s">
        <v>163</v>
      </c>
      <c r="C56" s="45"/>
      <c r="D56" s="44" t="s">
        <v>168</v>
      </c>
      <c r="E56" s="45"/>
      <c r="F56" s="46"/>
      <c r="G56" s="46">
        <f>IF(F56&gt;0,VLOOKUP(C56,'PPU '!$J$6:$O$98,5,FALSE)+VLOOKUP(C56,'PPU '!$J$6:$O$98,6,FALSE),0)</f>
        <v>0</v>
      </c>
      <c r="H56" s="116">
        <f t="shared" si="0"/>
        <v>0</v>
      </c>
    </row>
    <row r="57" spans="1:8" ht="24">
      <c r="A57" s="45"/>
      <c r="B57" s="48" t="s">
        <v>150</v>
      </c>
      <c r="C57" s="45" t="e">
        <f>VLOOKUP(D57,'PPU '!$K$8:$O$30,8,FALSE)</f>
        <v>#N/A</v>
      </c>
      <c r="D57" s="50" t="s">
        <v>83</v>
      </c>
      <c r="E57" s="45" t="s">
        <v>3</v>
      </c>
      <c r="F57" s="46">
        <v>1</v>
      </c>
      <c r="G57" s="46" t="e">
        <f>IF(F57&gt;0,VLOOKUP(C57,'PPU '!$J$6:$O$98,5,FALSE)+VLOOKUP(C57,'PPU '!$J$6:$O$98,6,FALSE),0)</f>
        <v>#N/A</v>
      </c>
      <c r="H57" s="116" t="e">
        <f t="shared" si="0"/>
        <v>#N/A</v>
      </c>
    </row>
    <row r="58" spans="1:8" ht="24">
      <c r="A58" s="45"/>
      <c r="B58" s="48" t="s">
        <v>150</v>
      </c>
      <c r="C58" s="45" t="e">
        <f>VLOOKUP(D58,'PPU '!$K$8:$O$30,8,FALSE)</f>
        <v>#N/A</v>
      </c>
      <c r="D58" s="50" t="s">
        <v>83</v>
      </c>
      <c r="E58" s="45" t="s">
        <v>3</v>
      </c>
      <c r="F58" s="46">
        <v>1</v>
      </c>
      <c r="G58" s="46" t="e">
        <f>IF(F58&gt;0,VLOOKUP(C58,'PPU '!$J$6:$O$98,5,FALSE)+VLOOKUP(C58,'PPU '!$J$6:$O$98,6,FALSE),0)</f>
        <v>#N/A</v>
      </c>
      <c r="H58" s="116" t="e">
        <f t="shared" si="0"/>
        <v>#N/A</v>
      </c>
    </row>
    <row r="59" spans="1:8">
      <c r="A59" s="45"/>
      <c r="B59" s="48" t="s">
        <v>152</v>
      </c>
      <c r="C59" s="45" t="e">
        <f>VLOOKUP(D59,'PPU '!$K$8:$O$30,8,FALSE)</f>
        <v>#N/A</v>
      </c>
      <c r="D59" s="50" t="s">
        <v>30</v>
      </c>
      <c r="E59" s="45" t="s">
        <v>1</v>
      </c>
      <c r="F59" s="46">
        <v>1</v>
      </c>
      <c r="G59" s="46" t="e">
        <f>IF(F59&gt;0,VLOOKUP(C59,'PPU '!$J$6:$O$98,5,FALSE)+VLOOKUP(C59,'PPU '!$J$6:$O$98,6,FALSE),0)</f>
        <v>#N/A</v>
      </c>
      <c r="H59" s="116" t="e">
        <f t="shared" si="0"/>
        <v>#N/A</v>
      </c>
    </row>
    <row r="60" spans="1:8">
      <c r="A60" s="45"/>
      <c r="B60" s="48" t="s">
        <v>152</v>
      </c>
      <c r="C60" s="45" t="e">
        <f>VLOOKUP(D60,'PPU '!$K$8:$O$30,8,FALSE)</f>
        <v>#N/A</v>
      </c>
      <c r="D60" s="50" t="s">
        <v>38</v>
      </c>
      <c r="E60" s="45" t="s">
        <v>1</v>
      </c>
      <c r="F60" s="46">
        <v>1</v>
      </c>
      <c r="G60" s="46" t="e">
        <f>IF(F60&gt;0,VLOOKUP(C60,'PPU '!$J$6:$O$98,5,FALSE)+VLOOKUP(C60,'PPU '!$J$6:$O$98,6,FALSE),0)</f>
        <v>#N/A</v>
      </c>
      <c r="H60" s="116" t="e">
        <f t="shared" si="0"/>
        <v>#N/A</v>
      </c>
    </row>
    <row r="61" spans="1:8">
      <c r="A61" s="42">
        <v>21</v>
      </c>
      <c r="B61" s="43" t="s">
        <v>148</v>
      </c>
      <c r="C61" s="48"/>
      <c r="D61" s="44" t="s">
        <v>169</v>
      </c>
      <c r="E61" s="42"/>
      <c r="F61" s="46"/>
      <c r="G61" s="46">
        <f>IF(F61&gt;0,VLOOKUP(C61,'PPU '!$J$6:$O$98,5,FALSE)+VLOOKUP(C61,'PPU '!$J$6:$O$98,6,FALSE),0)</f>
        <v>0</v>
      </c>
      <c r="H61" s="116">
        <f t="shared" si="0"/>
        <v>0</v>
      </c>
    </row>
    <row r="62" spans="1:8">
      <c r="A62" s="42"/>
      <c r="B62" s="48" t="s">
        <v>148</v>
      </c>
      <c r="C62" s="48" t="e">
        <f>VLOOKUP(D62,'PPU '!$K$8:$O$30,8,FALSE)</f>
        <v>#N/A</v>
      </c>
      <c r="D62" s="50" t="s">
        <v>80</v>
      </c>
      <c r="E62" s="45" t="s">
        <v>1</v>
      </c>
      <c r="F62" s="46">
        <v>15.079644737231007</v>
      </c>
      <c r="G62" s="46" t="e">
        <f>IF(F62&gt;0,VLOOKUP(C62,'PPU '!$J$6:$O$98,5,FALSE)+VLOOKUP(C62,'PPU '!$J$6:$O$98,6,FALSE),0)</f>
        <v>#N/A</v>
      </c>
      <c r="H62" s="116" t="e">
        <f t="shared" si="0"/>
        <v>#N/A</v>
      </c>
    </row>
    <row r="63" spans="1:8" ht="24">
      <c r="A63" s="42">
        <v>22</v>
      </c>
      <c r="B63" s="43" t="s">
        <v>150</v>
      </c>
      <c r="C63" s="48"/>
      <c r="D63" s="44" t="s">
        <v>170</v>
      </c>
      <c r="E63" s="45"/>
      <c r="F63" s="46"/>
      <c r="G63" s="46">
        <f>IF(F63&gt;0,VLOOKUP(C63,'PPU '!$J$6:$O$98,5,FALSE)+VLOOKUP(C63,'PPU '!$J$6:$O$98,6,FALSE),0)</f>
        <v>0</v>
      </c>
      <c r="H63" s="116">
        <f t="shared" si="0"/>
        <v>0</v>
      </c>
    </row>
    <row r="64" spans="1:8">
      <c r="A64" s="45"/>
      <c r="B64" s="48" t="s">
        <v>150</v>
      </c>
      <c r="C64" s="48" t="e">
        <f>VLOOKUP(D64,'PPU '!$K$8:$O$30,8,FALSE)</f>
        <v>#N/A</v>
      </c>
      <c r="D64" s="50" t="s">
        <v>106</v>
      </c>
      <c r="E64" s="45" t="s">
        <v>39</v>
      </c>
      <c r="F64" s="46">
        <v>300</v>
      </c>
      <c r="G64" s="46" t="e">
        <f>IF(F64&gt;0,VLOOKUP(C64,'PPU '!$J$6:$O$98,5,FALSE)+VLOOKUP(C64,'PPU '!$J$6:$O$98,6,FALSE),0)</f>
        <v>#N/A</v>
      </c>
      <c r="H64" s="116" t="e">
        <f t="shared" si="0"/>
        <v>#N/A</v>
      </c>
    </row>
    <row r="65" spans="1:8" ht="30.75" customHeight="1">
      <c r="A65" s="42">
        <v>23</v>
      </c>
      <c r="B65" s="43" t="s">
        <v>150</v>
      </c>
      <c r="C65" s="48"/>
      <c r="D65" s="44" t="s">
        <v>171</v>
      </c>
      <c r="E65" s="45"/>
      <c r="F65" s="46"/>
      <c r="G65" s="46">
        <f>IF(F65&gt;0,VLOOKUP(C65,'PPU '!$J$6:$O$98,5,FALSE)+VLOOKUP(C65,'PPU '!$J$6:$O$98,6,FALSE),0)</f>
        <v>0</v>
      </c>
      <c r="H65" s="116">
        <f t="shared" si="0"/>
        <v>0</v>
      </c>
    </row>
    <row r="66" spans="1:8">
      <c r="A66" s="45"/>
      <c r="B66" s="48" t="s">
        <v>150</v>
      </c>
      <c r="C66" s="48" t="e">
        <f>VLOOKUP(D66,'PPU '!$K$8:$O$30,8,FALSE)</f>
        <v>#N/A</v>
      </c>
      <c r="D66" s="50" t="s">
        <v>36</v>
      </c>
      <c r="E66" s="45" t="s">
        <v>39</v>
      </c>
      <c r="F66" s="46">
        <v>720</v>
      </c>
      <c r="G66" s="46" t="e">
        <f>IF(F66&gt;0,VLOOKUP(C66,'PPU '!$J$6:$O$98,5,FALSE)+VLOOKUP(C66,'PPU '!$J$6:$O$98,6,FALSE),0)</f>
        <v>#N/A</v>
      </c>
      <c r="H66" s="116" t="e">
        <f t="shared" si="0"/>
        <v>#N/A</v>
      </c>
    </row>
    <row r="67" spans="1:8">
      <c r="A67" s="42">
        <v>24</v>
      </c>
      <c r="B67" s="43" t="s">
        <v>152</v>
      </c>
      <c r="C67" s="48"/>
      <c r="D67" s="44" t="s">
        <v>172</v>
      </c>
      <c r="E67" s="45"/>
      <c r="F67" s="46"/>
      <c r="G67" s="46">
        <f>IF(F67&gt;0,VLOOKUP(C67,'PPU '!$J$6:$O$98,5,FALSE)+VLOOKUP(C67,'PPU '!$J$6:$O$98,6,FALSE),0)</f>
        <v>0</v>
      </c>
      <c r="H67" s="116">
        <f t="shared" si="0"/>
        <v>0</v>
      </c>
    </row>
    <row r="68" spans="1:8">
      <c r="A68" s="45"/>
      <c r="B68" s="48" t="s">
        <v>152</v>
      </c>
      <c r="C68" s="48" t="e">
        <f>VLOOKUP(D68,'PPU '!$K$8:$O$30,8,FALSE)</f>
        <v>#N/A</v>
      </c>
      <c r="D68" s="50" t="s">
        <v>72</v>
      </c>
      <c r="E68" s="45" t="s">
        <v>3</v>
      </c>
      <c r="F68" s="46">
        <v>1</v>
      </c>
      <c r="G68" s="46" t="e">
        <f>IF(F68&gt;0,VLOOKUP(C68,'PPU '!$J$6:$O$98,5,FALSE)+VLOOKUP(C68,'PPU '!$J$6:$O$98,6,FALSE),0)</f>
        <v>#N/A</v>
      </c>
      <c r="H68" s="116" t="e">
        <f t="shared" si="0"/>
        <v>#N/A</v>
      </c>
    </row>
    <row r="69" spans="1:8" ht="36">
      <c r="A69" s="42">
        <v>25</v>
      </c>
      <c r="B69" s="43" t="s">
        <v>152</v>
      </c>
      <c r="C69" s="48"/>
      <c r="D69" s="44" t="s">
        <v>173</v>
      </c>
      <c r="E69" s="45"/>
      <c r="F69" s="46"/>
      <c r="G69" s="46">
        <f>IF(F69&gt;0,VLOOKUP(C69,'PPU '!$J$6:$O$98,5,FALSE)+VLOOKUP(C69,'PPU '!$J$6:$O$98,6,FALSE),0)</f>
        <v>0</v>
      </c>
      <c r="H69" s="116">
        <f t="shared" si="0"/>
        <v>0</v>
      </c>
    </row>
    <row r="70" spans="1:8">
      <c r="A70" s="45"/>
      <c r="B70" s="48" t="s">
        <v>152</v>
      </c>
      <c r="C70" s="48" t="e">
        <f>VLOOKUP(D70,'PPU '!$K$8:$O$30,8,FALSE)</f>
        <v>#N/A</v>
      </c>
      <c r="D70" s="50" t="s">
        <v>32</v>
      </c>
      <c r="E70" s="45" t="s">
        <v>1</v>
      </c>
      <c r="F70" s="46">
        <v>5</v>
      </c>
      <c r="G70" s="46" t="e">
        <f>IF(F70&gt;0,VLOOKUP(C70,'PPU '!$J$6:$O$98,5,FALSE)+VLOOKUP(C70,'PPU '!$J$6:$O$98,6,FALSE),0)</f>
        <v>#N/A</v>
      </c>
      <c r="H70" s="116" t="e">
        <f t="shared" ref="H70:H118" si="1">G70*F70</f>
        <v>#N/A</v>
      </c>
    </row>
    <row r="71" spans="1:8">
      <c r="A71" s="45"/>
      <c r="B71" s="48" t="s">
        <v>152</v>
      </c>
      <c r="C71" s="48" t="e">
        <f>VLOOKUP(D71,'PPU '!$K$8:$O$30,8,FALSE)</f>
        <v>#N/A</v>
      </c>
      <c r="D71" s="50" t="s">
        <v>38</v>
      </c>
      <c r="E71" s="45" t="s">
        <v>1</v>
      </c>
      <c r="F71" s="46">
        <v>5</v>
      </c>
      <c r="G71" s="46" t="e">
        <f>IF(F71&gt;0,VLOOKUP(C71,'PPU '!$J$6:$O$98,5,FALSE)+VLOOKUP(C71,'PPU '!$J$6:$O$98,6,FALSE),0)</f>
        <v>#N/A</v>
      </c>
      <c r="H71" s="116" t="e">
        <f t="shared" si="1"/>
        <v>#N/A</v>
      </c>
    </row>
    <row r="72" spans="1:8" ht="24">
      <c r="A72" s="42">
        <v>26</v>
      </c>
      <c r="B72" s="43" t="s">
        <v>152</v>
      </c>
      <c r="C72" s="48"/>
      <c r="D72" s="44" t="s">
        <v>174</v>
      </c>
      <c r="E72" s="45"/>
      <c r="F72" s="46"/>
      <c r="G72" s="46">
        <f>IF(F72&gt;0,VLOOKUP(C72,'PPU '!$J$6:$O$98,5,FALSE)+VLOOKUP(C72,'PPU '!$J$6:$O$98,6,FALSE),0)</f>
        <v>0</v>
      </c>
      <c r="H72" s="116">
        <f t="shared" si="1"/>
        <v>0</v>
      </c>
    </row>
    <row r="73" spans="1:8">
      <c r="A73" s="45"/>
      <c r="B73" s="48" t="s">
        <v>152</v>
      </c>
      <c r="C73" s="48" t="e">
        <f>VLOOKUP(D73,'PPU '!$K$8:$O$30,8,FALSE)</f>
        <v>#N/A</v>
      </c>
      <c r="D73" s="50" t="s">
        <v>30</v>
      </c>
      <c r="E73" s="45" t="s">
        <v>1</v>
      </c>
      <c r="F73" s="46">
        <v>3</v>
      </c>
      <c r="G73" s="46" t="e">
        <f>IF(F73&gt;0,VLOOKUP(C73,'PPU '!$J$6:$O$98,5,FALSE)+VLOOKUP(C73,'PPU '!$J$6:$O$98,6,FALSE),0)</f>
        <v>#N/A</v>
      </c>
      <c r="H73" s="116" t="e">
        <f t="shared" si="1"/>
        <v>#N/A</v>
      </c>
    </row>
    <row r="74" spans="1:8">
      <c r="A74" s="45"/>
      <c r="B74" s="48" t="s">
        <v>152</v>
      </c>
      <c r="C74" s="48" t="e">
        <f>VLOOKUP(D74,'PPU '!$K$8:$O$30,8,FALSE)</f>
        <v>#N/A</v>
      </c>
      <c r="D74" s="50" t="s">
        <v>132</v>
      </c>
      <c r="E74" s="45" t="s">
        <v>1</v>
      </c>
      <c r="F74" s="46">
        <v>3</v>
      </c>
      <c r="G74" s="46" t="e">
        <f>IF(F74&gt;0,VLOOKUP(C74,'PPU '!$J$6:$O$98,5,FALSE)+VLOOKUP(C74,'PPU '!$J$6:$O$98,6,FALSE),0)</f>
        <v>#N/A</v>
      </c>
      <c r="H74" s="116" t="e">
        <f t="shared" si="1"/>
        <v>#N/A</v>
      </c>
    </row>
    <row r="75" spans="1:8" ht="31.5" customHeight="1">
      <c r="A75" s="42">
        <v>27</v>
      </c>
      <c r="B75" s="43" t="s">
        <v>152</v>
      </c>
      <c r="C75" s="48"/>
      <c r="D75" s="44" t="s">
        <v>175</v>
      </c>
      <c r="E75" s="45"/>
      <c r="F75" s="46"/>
      <c r="G75" s="46">
        <f>IF(F75&gt;0,VLOOKUP(C75,'PPU '!$J$6:$O$98,5,FALSE)+VLOOKUP(C75,'PPU '!$J$6:$O$98,6,FALSE),0)</f>
        <v>0</v>
      </c>
      <c r="H75" s="116">
        <f t="shared" si="1"/>
        <v>0</v>
      </c>
    </row>
    <row r="76" spans="1:8">
      <c r="A76" s="45"/>
      <c r="B76" s="48" t="s">
        <v>152</v>
      </c>
      <c r="C76" s="48" t="e">
        <f>VLOOKUP(D76,'PPU '!$K$8:$O$30,8,FALSE)</f>
        <v>#N/A</v>
      </c>
      <c r="D76" s="50" t="s">
        <v>30</v>
      </c>
      <c r="E76" s="45" t="s">
        <v>1</v>
      </c>
      <c r="F76" s="46">
        <v>1</v>
      </c>
      <c r="G76" s="46" t="e">
        <f>IF(F76&gt;0,VLOOKUP(C76,'PPU '!$J$6:$O$98,5,FALSE)+VLOOKUP(C76,'PPU '!$J$6:$O$98,6,FALSE),0)</f>
        <v>#N/A</v>
      </c>
      <c r="H76" s="116" t="e">
        <f t="shared" si="1"/>
        <v>#N/A</v>
      </c>
    </row>
    <row r="77" spans="1:8">
      <c r="A77" s="45"/>
      <c r="B77" s="48" t="s">
        <v>152</v>
      </c>
      <c r="C77" s="48" t="e">
        <f>VLOOKUP(D77,'PPU '!$K$8:$O$30,8,FALSE)</f>
        <v>#N/A</v>
      </c>
      <c r="D77" s="50" t="s">
        <v>38</v>
      </c>
      <c r="E77" s="45" t="s">
        <v>1</v>
      </c>
      <c r="F77" s="46">
        <v>1</v>
      </c>
      <c r="G77" s="46" t="e">
        <f>IF(F77&gt;0,VLOOKUP(C77,'PPU '!$J$6:$O$98,5,FALSE)+VLOOKUP(C77,'PPU '!$J$6:$O$98,6,FALSE),0)</f>
        <v>#N/A</v>
      </c>
      <c r="H77" s="116" t="e">
        <f t="shared" si="1"/>
        <v>#N/A</v>
      </c>
    </row>
    <row r="78" spans="1:8">
      <c r="A78" s="42">
        <v>28</v>
      </c>
      <c r="B78" s="43" t="s">
        <v>150</v>
      </c>
      <c r="C78" s="48"/>
      <c r="D78" s="44" t="s">
        <v>176</v>
      </c>
      <c r="E78" s="45"/>
      <c r="F78" s="46"/>
      <c r="G78" s="46">
        <f>IF(F78&gt;0,VLOOKUP(C78,'PPU '!$J$6:$O$98,5,FALSE)+VLOOKUP(C78,'PPU '!$J$6:$O$98,6,FALSE),0)</f>
        <v>0</v>
      </c>
      <c r="H78" s="116">
        <f t="shared" si="1"/>
        <v>0</v>
      </c>
    </row>
    <row r="79" spans="1:8" ht="33.75" customHeight="1">
      <c r="A79" s="45"/>
      <c r="B79" s="48" t="s">
        <v>150</v>
      </c>
      <c r="C79" s="48" t="e">
        <f>VLOOKUP(D79,'PPU '!$K$8:$O$30,8,FALSE)</f>
        <v>#N/A</v>
      </c>
      <c r="D79" s="50" t="s">
        <v>127</v>
      </c>
      <c r="E79" s="45" t="s">
        <v>39</v>
      </c>
      <c r="F79" s="46">
        <v>50</v>
      </c>
      <c r="G79" s="46" t="e">
        <f>IF(F79&gt;0,VLOOKUP(C79,'PPU '!$J$6:$O$98,5,FALSE)+VLOOKUP(C79,'PPU '!$J$6:$O$98,6,FALSE),0)</f>
        <v>#N/A</v>
      </c>
      <c r="H79" s="116" t="e">
        <f t="shared" si="1"/>
        <v>#N/A</v>
      </c>
    </row>
    <row r="80" spans="1:8">
      <c r="A80" s="45"/>
      <c r="B80" s="48" t="s">
        <v>152</v>
      </c>
      <c r="C80" s="48" t="e">
        <f>VLOOKUP(D80,'PPU '!$K$8:$O$30,8,FALSE)</f>
        <v>#N/A</v>
      </c>
      <c r="D80" s="50" t="s">
        <v>32</v>
      </c>
      <c r="E80" s="45" t="s">
        <v>1</v>
      </c>
      <c r="F80" s="46">
        <v>2</v>
      </c>
      <c r="G80" s="46" t="e">
        <f>IF(F80&gt;0,VLOOKUP(C80,'PPU '!$J$6:$O$98,5,FALSE)+VLOOKUP(C80,'PPU '!$J$6:$O$98,6,FALSE),0)</f>
        <v>#N/A</v>
      </c>
      <c r="H80" s="116" t="e">
        <f t="shared" si="1"/>
        <v>#N/A</v>
      </c>
    </row>
    <row r="81" spans="1:8">
      <c r="A81" s="45"/>
      <c r="B81" s="48" t="s">
        <v>152</v>
      </c>
      <c r="C81" s="48" t="e">
        <f>VLOOKUP(D81,'PPU '!$K$8:$O$30,8,FALSE)</f>
        <v>#N/A</v>
      </c>
      <c r="D81" s="50" t="s">
        <v>38</v>
      </c>
      <c r="E81" s="45" t="s">
        <v>1</v>
      </c>
      <c r="F81" s="46">
        <v>2</v>
      </c>
      <c r="G81" s="46" t="e">
        <f>IF(F81&gt;0,VLOOKUP(C81,'PPU '!$J$6:$O$98,5,FALSE)+VLOOKUP(C81,'PPU '!$J$6:$O$98,6,FALSE),0)</f>
        <v>#N/A</v>
      </c>
      <c r="H81" s="116" t="e">
        <f t="shared" si="1"/>
        <v>#N/A</v>
      </c>
    </row>
    <row r="82" spans="1:8" ht="59.25" customHeight="1">
      <c r="A82" s="42">
        <v>29</v>
      </c>
      <c r="B82" s="43" t="s">
        <v>150</v>
      </c>
      <c r="C82" s="48"/>
      <c r="D82" s="44" t="s">
        <v>177</v>
      </c>
      <c r="E82" s="45"/>
      <c r="F82" s="46"/>
      <c r="G82" s="46">
        <f>IF(F82&gt;0,VLOOKUP(C82,'PPU '!$J$6:$O$98,5,FALSE)+VLOOKUP(C82,'PPU '!$J$6:$O$98,6,FALSE),0)</f>
        <v>0</v>
      </c>
      <c r="H82" s="116">
        <f t="shared" si="1"/>
        <v>0</v>
      </c>
    </row>
    <row r="83" spans="1:8" ht="36">
      <c r="A83" s="45"/>
      <c r="B83" s="48" t="s">
        <v>150</v>
      </c>
      <c r="C83" s="48" t="e">
        <f>VLOOKUP(D83,'PPU '!$K$8:$O$30,8,FALSE)</f>
        <v>#N/A</v>
      </c>
      <c r="D83" s="50" t="s">
        <v>127</v>
      </c>
      <c r="E83" s="45" t="s">
        <v>39</v>
      </c>
      <c r="F83" s="46">
        <v>1617.6</v>
      </c>
      <c r="G83" s="46" t="e">
        <f>IF(F83&gt;0,VLOOKUP(C83,'PPU '!$J$6:$O$98,5,FALSE)+VLOOKUP(C83,'PPU '!$J$6:$O$98,6,FALSE),0)</f>
        <v>#N/A</v>
      </c>
      <c r="H83" s="116" t="e">
        <f t="shared" si="1"/>
        <v>#N/A</v>
      </c>
    </row>
    <row r="84" spans="1:8">
      <c r="A84" s="45"/>
      <c r="B84" s="48" t="s">
        <v>152</v>
      </c>
      <c r="C84" s="48" t="e">
        <f>VLOOKUP(D84,'PPU '!$K$8:$O$30,8,FALSE)</f>
        <v>#N/A</v>
      </c>
      <c r="D84" s="50" t="s">
        <v>32</v>
      </c>
      <c r="E84" s="45" t="s">
        <v>1</v>
      </c>
      <c r="F84" s="46">
        <v>4</v>
      </c>
      <c r="G84" s="46" t="e">
        <f>IF(F84&gt;0,VLOOKUP(C84,'PPU '!$J$6:$O$98,5,FALSE)+VLOOKUP(C84,'PPU '!$J$6:$O$98,6,FALSE),0)</f>
        <v>#N/A</v>
      </c>
      <c r="H84" s="116" t="e">
        <f t="shared" si="1"/>
        <v>#N/A</v>
      </c>
    </row>
    <row r="85" spans="1:8">
      <c r="A85" s="45"/>
      <c r="B85" s="48" t="s">
        <v>152</v>
      </c>
      <c r="C85" s="48" t="e">
        <f>VLOOKUP(D85,'PPU '!$K$8:$O$30,8,FALSE)</f>
        <v>#N/A</v>
      </c>
      <c r="D85" s="50" t="s">
        <v>38</v>
      </c>
      <c r="E85" s="45" t="s">
        <v>1</v>
      </c>
      <c r="F85" s="46">
        <v>83.2</v>
      </c>
      <c r="G85" s="46" t="e">
        <f>IF(F85&gt;0,VLOOKUP(C85,'PPU '!$J$6:$O$98,5,FALSE)+VLOOKUP(C85,'PPU '!$J$6:$O$98,6,FALSE),0)</f>
        <v>#N/A</v>
      </c>
      <c r="H85" s="116" t="e">
        <f t="shared" si="1"/>
        <v>#N/A</v>
      </c>
    </row>
    <row r="86" spans="1:8" ht="51" customHeight="1">
      <c r="A86" s="42">
        <v>30</v>
      </c>
      <c r="B86" s="43" t="s">
        <v>150</v>
      </c>
      <c r="C86" s="48"/>
      <c r="D86" s="44" t="s">
        <v>178</v>
      </c>
      <c r="E86" s="45"/>
      <c r="F86" s="46"/>
      <c r="G86" s="46">
        <f>IF(F86&gt;0,VLOOKUP(C86,'PPU '!$J$6:$O$98,5,FALSE)+VLOOKUP(C86,'PPU '!$J$6:$O$98,6,FALSE),0)</f>
        <v>0</v>
      </c>
      <c r="H86" s="116">
        <f t="shared" si="1"/>
        <v>0</v>
      </c>
    </row>
    <row r="87" spans="1:8">
      <c r="A87" s="45"/>
      <c r="B87" s="48" t="s">
        <v>150</v>
      </c>
      <c r="C87" s="48" t="e">
        <f>VLOOKUP(D87,'PPU '!$K$8:$O$30,8,FALSE)</f>
        <v>#N/A</v>
      </c>
      <c r="D87" s="50" t="s">
        <v>81</v>
      </c>
      <c r="E87" s="45" t="s">
        <v>3</v>
      </c>
      <c r="F87" s="46">
        <v>1</v>
      </c>
      <c r="G87" s="46" t="e">
        <f>IF(F87&gt;0,VLOOKUP(C87,'PPU '!$J$6:$O$98,5,FALSE)+VLOOKUP(C87,'PPU '!$J$6:$O$98,6,FALSE),0)</f>
        <v>#N/A</v>
      </c>
      <c r="H87" s="116" t="e">
        <f t="shared" si="1"/>
        <v>#N/A</v>
      </c>
    </row>
    <row r="88" spans="1:8">
      <c r="A88" s="45"/>
      <c r="B88" s="48" t="s">
        <v>150</v>
      </c>
      <c r="C88" s="48" t="e">
        <f>VLOOKUP(D88,'PPU '!$K$8:$O$30,8,FALSE)</f>
        <v>#N/A</v>
      </c>
      <c r="D88" s="50" t="s">
        <v>85</v>
      </c>
      <c r="E88" s="45" t="s">
        <v>3</v>
      </c>
      <c r="F88" s="46">
        <v>1</v>
      </c>
      <c r="G88" s="46" t="e">
        <f>IF(F88&gt;0,VLOOKUP(C88,'PPU '!$J$6:$O$98,5,FALSE)+VLOOKUP(C88,'PPU '!$J$6:$O$98,6,FALSE),0)</f>
        <v>#N/A</v>
      </c>
      <c r="H88" s="116" t="e">
        <f t="shared" si="1"/>
        <v>#N/A</v>
      </c>
    </row>
    <row r="89" spans="1:8">
      <c r="A89" s="45"/>
      <c r="B89" s="48" t="s">
        <v>152</v>
      </c>
      <c r="C89" s="48" t="e">
        <f>VLOOKUP(D89,'PPU '!$K$8:$O$30,8,FALSE)</f>
        <v>#N/A</v>
      </c>
      <c r="D89" s="50" t="s">
        <v>33</v>
      </c>
      <c r="E89" s="45" t="s">
        <v>1</v>
      </c>
      <c r="F89" s="46">
        <v>2.3349080636812691</v>
      </c>
      <c r="G89" s="46" t="e">
        <f>IF(F89&gt;0,VLOOKUP(C89,'PPU '!$J$6:$O$98,5,FALSE)+VLOOKUP(C89,'PPU '!$J$6:$O$98,6,FALSE),0)</f>
        <v>#N/A</v>
      </c>
      <c r="H89" s="116" t="e">
        <f t="shared" si="1"/>
        <v>#N/A</v>
      </c>
    </row>
    <row r="90" spans="1:8">
      <c r="A90" s="45"/>
      <c r="B90" s="48" t="s">
        <v>152</v>
      </c>
      <c r="C90" s="48" t="e">
        <f>VLOOKUP(D90,'PPU '!$K$8:$O$30,8,FALSE)</f>
        <v>#N/A</v>
      </c>
      <c r="D90" s="50" t="s">
        <v>392</v>
      </c>
      <c r="E90" s="45" t="s">
        <v>1</v>
      </c>
      <c r="F90" s="46">
        <v>2.3349080636812691</v>
      </c>
      <c r="G90" s="46" t="e">
        <f>IF(F90&gt;0,VLOOKUP(C90,'PPU '!$J$6:$O$98,5,FALSE)+VLOOKUP(C90,'PPU '!$J$6:$O$98,6,FALSE),0)</f>
        <v>#N/A</v>
      </c>
      <c r="H90" s="116" t="e">
        <f t="shared" si="1"/>
        <v>#N/A</v>
      </c>
    </row>
    <row r="91" spans="1:8">
      <c r="A91" s="45"/>
      <c r="B91" s="48" t="s">
        <v>150</v>
      </c>
      <c r="C91" s="48" t="e">
        <f>VLOOKUP(D91,'PPU '!$K$8:$O$30,8,FALSE)</f>
        <v>#N/A</v>
      </c>
      <c r="D91" s="50" t="s">
        <v>131</v>
      </c>
      <c r="E91" s="45" t="s">
        <v>3</v>
      </c>
      <c r="F91" s="46">
        <v>1</v>
      </c>
      <c r="G91" s="46" t="e">
        <f>IF(F91&gt;0,VLOOKUP(C91,'PPU '!$J$6:$O$98,5,FALSE)+VLOOKUP(C91,'PPU '!$J$6:$O$98,6,FALSE),0)</f>
        <v>#N/A</v>
      </c>
      <c r="H91" s="116" t="e">
        <f t="shared" si="1"/>
        <v>#N/A</v>
      </c>
    </row>
    <row r="92" spans="1:8" ht="15" customHeight="1">
      <c r="A92" s="45"/>
      <c r="B92" s="48" t="s">
        <v>150</v>
      </c>
      <c r="C92" s="48" t="e">
        <f>VLOOKUP(D92,'PPU '!$K$8:$O$30,8,FALSE)</f>
        <v>#N/A</v>
      </c>
      <c r="D92" s="50" t="s">
        <v>24</v>
      </c>
      <c r="E92" s="45" t="s">
        <v>3</v>
      </c>
      <c r="F92" s="46">
        <v>1</v>
      </c>
      <c r="G92" s="46" t="e">
        <f>IF(F92&gt;0,VLOOKUP(C92,'PPU '!$J$6:$O$98,5,FALSE)+VLOOKUP(C92,'PPU '!$J$6:$O$98,6,FALSE),0)</f>
        <v>#N/A</v>
      </c>
      <c r="H92" s="116" t="e">
        <f t="shared" si="1"/>
        <v>#N/A</v>
      </c>
    </row>
    <row r="93" spans="1:8">
      <c r="A93" s="45"/>
      <c r="B93" s="48" t="s">
        <v>152</v>
      </c>
      <c r="C93" s="48" t="e">
        <f>VLOOKUP(D93,'PPU '!$K$8:$O$30,8,FALSE)</f>
        <v>#N/A</v>
      </c>
      <c r="D93" s="50" t="s">
        <v>33</v>
      </c>
      <c r="E93" s="45" t="s">
        <v>1</v>
      </c>
      <c r="F93" s="46">
        <v>1</v>
      </c>
      <c r="G93" s="46" t="e">
        <f>IF(F93&gt;0,VLOOKUP(C93,'PPU '!$J$6:$O$98,5,FALSE)+VLOOKUP(C93,'PPU '!$J$6:$O$98,6,FALSE),0)</f>
        <v>#N/A</v>
      </c>
      <c r="H93" s="116" t="e">
        <f t="shared" si="1"/>
        <v>#N/A</v>
      </c>
    </row>
    <row r="94" spans="1:8">
      <c r="A94" s="45"/>
      <c r="B94" s="48" t="s">
        <v>152</v>
      </c>
      <c r="C94" s="48" t="e">
        <f>VLOOKUP(D94,'PPU '!$K$8:$O$30,8,FALSE)</f>
        <v>#N/A</v>
      </c>
      <c r="D94" s="50" t="s">
        <v>392</v>
      </c>
      <c r="E94" s="45" t="s">
        <v>1</v>
      </c>
      <c r="F94" s="46">
        <v>1</v>
      </c>
      <c r="G94" s="46" t="e">
        <f>IF(F94&gt;0,VLOOKUP(C94,'PPU '!$J$6:$O$98,5,FALSE)+VLOOKUP(C94,'PPU '!$J$6:$O$98,6,FALSE),0)</f>
        <v>#N/A</v>
      </c>
      <c r="H94" s="116" t="e">
        <f t="shared" si="1"/>
        <v>#N/A</v>
      </c>
    </row>
    <row r="95" spans="1:8" ht="32.25" customHeight="1">
      <c r="A95" s="42">
        <v>31</v>
      </c>
      <c r="B95" s="43" t="s">
        <v>150</v>
      </c>
      <c r="C95" s="48"/>
      <c r="D95" s="44" t="s">
        <v>179</v>
      </c>
      <c r="E95" s="45"/>
      <c r="F95" s="46"/>
      <c r="G95" s="46">
        <f>IF(F95&gt;0,VLOOKUP(C95,'PPU '!$J$6:$O$98,5,FALSE)+VLOOKUP(C95,'PPU '!$J$6:$O$98,6,FALSE),0)</f>
        <v>0</v>
      </c>
      <c r="H95" s="116">
        <f t="shared" si="1"/>
        <v>0</v>
      </c>
    </row>
    <row r="96" spans="1:8">
      <c r="A96" s="45"/>
      <c r="B96" s="48" t="s">
        <v>150</v>
      </c>
      <c r="C96" s="48" t="e">
        <f>VLOOKUP(D96,'PPU '!$K$8:$O$30,8,FALSE)</f>
        <v>#N/A</v>
      </c>
      <c r="D96" s="50" t="s">
        <v>7</v>
      </c>
      <c r="E96" s="45" t="s">
        <v>93</v>
      </c>
      <c r="F96" s="46">
        <v>0.01</v>
      </c>
      <c r="G96" s="46" t="e">
        <f>IF(F96&gt;0,VLOOKUP(C96,'PPU '!$J$6:$O$98,5,FALSE)+VLOOKUP(C96,'PPU '!$J$6:$O$98,6,FALSE),0)</f>
        <v>#N/A</v>
      </c>
      <c r="H96" s="116" t="e">
        <f t="shared" si="1"/>
        <v>#N/A</v>
      </c>
    </row>
    <row r="97" spans="1:8" ht="24">
      <c r="A97" s="42">
        <v>32</v>
      </c>
      <c r="B97" s="43" t="s">
        <v>150</v>
      </c>
      <c r="C97" s="48"/>
      <c r="D97" s="44" t="s">
        <v>180</v>
      </c>
      <c r="E97" s="45"/>
      <c r="F97" s="46"/>
      <c r="G97" s="46">
        <f>IF(F97&gt;0,VLOOKUP(C97,'PPU '!$J$6:$O$98,5,FALSE)+VLOOKUP(C97,'PPU '!$J$6:$O$98,6,FALSE),0)</f>
        <v>0</v>
      </c>
      <c r="H97" s="116">
        <f t="shared" si="1"/>
        <v>0</v>
      </c>
    </row>
    <row r="98" spans="1:8">
      <c r="A98" s="45"/>
      <c r="B98" s="48" t="s">
        <v>150</v>
      </c>
      <c r="C98" s="48" t="e">
        <f>VLOOKUP(D98,'PPU '!$K$8:$O$30,8,FALSE)</f>
        <v>#N/A</v>
      </c>
      <c r="D98" s="50" t="s">
        <v>405</v>
      </c>
      <c r="E98" s="45" t="s">
        <v>3</v>
      </c>
      <c r="F98" s="46">
        <v>1</v>
      </c>
      <c r="G98" s="46" t="e">
        <f>IF(F98&gt;0,VLOOKUP(C98,'PPU '!$J$6:$O$98,5,FALSE)+VLOOKUP(C98,'PPU '!$J$6:$O$98,6,FALSE),0)</f>
        <v>#N/A</v>
      </c>
      <c r="H98" s="116" t="e">
        <f t="shared" si="1"/>
        <v>#N/A</v>
      </c>
    </row>
    <row r="99" spans="1:8" ht="24">
      <c r="A99" s="42">
        <v>33</v>
      </c>
      <c r="B99" s="43" t="s">
        <v>150</v>
      </c>
      <c r="C99" s="48"/>
      <c r="D99" s="44" t="s">
        <v>181</v>
      </c>
      <c r="E99" s="45"/>
      <c r="F99" s="46"/>
      <c r="G99" s="46">
        <f>IF(F99&gt;0,VLOOKUP(C99,'PPU '!$J$6:$O$98,5,FALSE)+VLOOKUP(C99,'PPU '!$J$6:$O$98,6,FALSE),0)</f>
        <v>0</v>
      </c>
      <c r="H99" s="116">
        <f t="shared" si="1"/>
        <v>0</v>
      </c>
    </row>
    <row r="100" spans="1:8">
      <c r="A100" s="45"/>
      <c r="B100" s="48" t="s">
        <v>150</v>
      </c>
      <c r="C100" s="48" t="e">
        <f>VLOOKUP(D100,'PPU '!$K$8:$O$30,8,FALSE)</f>
        <v>#N/A</v>
      </c>
      <c r="D100" s="50" t="s">
        <v>131</v>
      </c>
      <c r="E100" s="45" t="s">
        <v>3</v>
      </c>
      <c r="F100" s="46">
        <v>1</v>
      </c>
      <c r="G100" s="46" t="e">
        <f>IF(F100&gt;0,VLOOKUP(C100,'PPU '!$J$6:$O$98,5,FALSE)+VLOOKUP(C100,'PPU '!$J$6:$O$98,6,FALSE),0)</f>
        <v>#N/A</v>
      </c>
      <c r="H100" s="116" t="e">
        <f t="shared" si="1"/>
        <v>#N/A</v>
      </c>
    </row>
    <row r="101" spans="1:8" ht="24">
      <c r="A101" s="45"/>
      <c r="B101" s="48" t="s">
        <v>150</v>
      </c>
      <c r="C101" s="48" t="e">
        <f>VLOOKUP(D101,'PPU '!$K$8:$O$30,8,FALSE)</f>
        <v>#N/A</v>
      </c>
      <c r="D101" s="50" t="s">
        <v>19</v>
      </c>
      <c r="E101" s="45" t="s">
        <v>3</v>
      </c>
      <c r="F101" s="46"/>
      <c r="G101" s="46">
        <f>IF(F101&gt;0,VLOOKUP(C101,'PPU '!$J$6:$O$98,5,FALSE)+VLOOKUP(C101,'PPU '!$J$6:$O$98,6,FALSE),0)</f>
        <v>0</v>
      </c>
      <c r="H101" s="116">
        <f t="shared" si="1"/>
        <v>0</v>
      </c>
    </row>
    <row r="102" spans="1:8">
      <c r="A102" s="42">
        <v>34</v>
      </c>
      <c r="B102" s="43" t="s">
        <v>150</v>
      </c>
      <c r="C102" s="48"/>
      <c r="D102" s="44" t="s">
        <v>182</v>
      </c>
      <c r="E102" s="45"/>
      <c r="F102" s="46"/>
      <c r="G102" s="46">
        <f>IF(F102&gt;0,VLOOKUP(C102,'PPU '!$J$6:$O$98,5,FALSE)+VLOOKUP(C102,'PPU '!$J$6:$O$98,6,FALSE),0)</f>
        <v>0</v>
      </c>
      <c r="H102" s="116">
        <f t="shared" si="1"/>
        <v>0</v>
      </c>
    </row>
    <row r="103" spans="1:8" ht="24">
      <c r="A103" s="45"/>
      <c r="B103" s="48" t="s">
        <v>150</v>
      </c>
      <c r="C103" s="48" t="e">
        <f>VLOOKUP(D103,'PPU '!$K$8:$O$30,8,FALSE)</f>
        <v>#N/A</v>
      </c>
      <c r="D103" s="50" t="s">
        <v>88</v>
      </c>
      <c r="E103" s="45" t="s">
        <v>3</v>
      </c>
      <c r="F103" s="46">
        <v>1</v>
      </c>
      <c r="G103" s="46" t="e">
        <f>IF(F103&gt;0,VLOOKUP(C103,'PPU '!$J$6:$O$98,5,FALSE)+VLOOKUP(C103,'PPU '!$J$6:$O$98,6,FALSE),0)</f>
        <v>#N/A</v>
      </c>
      <c r="H103" s="116" t="e">
        <f t="shared" si="1"/>
        <v>#N/A</v>
      </c>
    </row>
    <row r="104" spans="1:8">
      <c r="A104" s="42">
        <v>35</v>
      </c>
      <c r="B104" s="43" t="s">
        <v>150</v>
      </c>
      <c r="C104" s="48"/>
      <c r="D104" s="44" t="s">
        <v>183</v>
      </c>
      <c r="E104" s="45"/>
      <c r="F104" s="46"/>
      <c r="G104" s="46">
        <f>IF(F104&gt;0,VLOOKUP(C104,'PPU '!$J$6:$O$98,5,FALSE)+VLOOKUP(C104,'PPU '!$J$6:$O$98,6,FALSE),0)</f>
        <v>0</v>
      </c>
      <c r="H104" s="116">
        <f t="shared" si="1"/>
        <v>0</v>
      </c>
    </row>
    <row r="105" spans="1:8">
      <c r="A105" s="45"/>
      <c r="B105" s="48" t="s">
        <v>150</v>
      </c>
      <c r="C105" s="48" t="e">
        <f>VLOOKUP(D105,'PPU '!$K$8:$O$30,8,FALSE)</f>
        <v>#N/A</v>
      </c>
      <c r="D105" s="50" t="s">
        <v>73</v>
      </c>
      <c r="E105" s="45" t="s">
        <v>3</v>
      </c>
      <c r="F105" s="46">
        <v>1</v>
      </c>
      <c r="G105" s="46" t="e">
        <f>IF(F105&gt;0,VLOOKUP(C105,'PPU '!$J$6:$O$98,5,FALSE)+VLOOKUP(C105,'PPU '!$J$6:$O$98,6,FALSE),0)</f>
        <v>#N/A</v>
      </c>
      <c r="H105" s="116" t="e">
        <f t="shared" si="1"/>
        <v>#N/A</v>
      </c>
    </row>
    <row r="106" spans="1:8" ht="48">
      <c r="A106" s="42">
        <v>36</v>
      </c>
      <c r="B106" s="43" t="s">
        <v>150</v>
      </c>
      <c r="C106" s="48"/>
      <c r="D106" s="44" t="s">
        <v>184</v>
      </c>
      <c r="E106" s="45"/>
      <c r="F106" s="46"/>
      <c r="G106" s="46">
        <f>IF(F106&gt;0,VLOOKUP(C106,'PPU '!$J$6:$O$98,5,FALSE)+VLOOKUP(C106,'PPU '!$J$6:$O$98,6,FALSE),0)</f>
        <v>0</v>
      </c>
      <c r="H106" s="116">
        <f t="shared" si="1"/>
        <v>0</v>
      </c>
    </row>
    <row r="107" spans="1:8">
      <c r="A107" s="45"/>
      <c r="B107" s="48" t="s">
        <v>150</v>
      </c>
      <c r="C107" s="48" t="e">
        <f>VLOOKUP(D107,'PPU '!$K$8:$O$30,8,FALSE)</f>
        <v>#N/A</v>
      </c>
      <c r="D107" s="50" t="s">
        <v>5</v>
      </c>
      <c r="E107" s="45" t="s">
        <v>39</v>
      </c>
      <c r="F107" s="46">
        <v>6500</v>
      </c>
      <c r="G107" s="46" t="e">
        <f>IF(F107&gt;0,VLOOKUP(C107,'PPU '!$J$6:$O$98,5,FALSE)+VLOOKUP(C107,'PPU '!$J$6:$O$98,6,FALSE),0)</f>
        <v>#N/A</v>
      </c>
      <c r="H107" s="116" t="e">
        <f t="shared" si="1"/>
        <v>#N/A</v>
      </c>
    </row>
    <row r="108" spans="1:8">
      <c r="A108" s="45"/>
      <c r="B108" s="48" t="s">
        <v>150</v>
      </c>
      <c r="C108" s="48" t="e">
        <f>VLOOKUP(D108,'PPU '!$K$8:$O$30,8,FALSE)</f>
        <v>#N/A</v>
      </c>
      <c r="D108" s="50" t="s">
        <v>6</v>
      </c>
      <c r="E108" s="45" t="s">
        <v>39</v>
      </c>
      <c r="F108" s="46">
        <v>120</v>
      </c>
      <c r="G108" s="46" t="e">
        <f>IF(F108&gt;0,VLOOKUP(C108,'PPU '!$J$6:$O$98,5,FALSE)+VLOOKUP(C108,'PPU '!$J$6:$O$98,6,FALSE),0)</f>
        <v>#N/A</v>
      </c>
      <c r="H108" s="116" t="e">
        <f t="shared" si="1"/>
        <v>#N/A</v>
      </c>
    </row>
    <row r="109" spans="1:8">
      <c r="A109" s="52"/>
      <c r="B109" s="51"/>
      <c r="C109" s="51"/>
      <c r="D109" s="49"/>
      <c r="E109" s="45"/>
      <c r="F109" s="46"/>
      <c r="G109" s="46">
        <f>IF(F109&gt;0,VLOOKUP(C109,'PPU '!$J$6:$O$98,5,FALSE)+VLOOKUP(C109,'PPU '!$J$6:$O$98,6,FALSE),0)</f>
        <v>0</v>
      </c>
      <c r="H109" s="116">
        <f t="shared" si="1"/>
        <v>0</v>
      </c>
    </row>
    <row r="110" spans="1:8">
      <c r="A110" s="142"/>
      <c r="B110" s="143"/>
      <c r="C110" s="143"/>
      <c r="D110" s="144" t="s">
        <v>395</v>
      </c>
      <c r="E110" s="145"/>
      <c r="F110" s="146"/>
      <c r="G110" s="146"/>
      <c r="H110" s="147"/>
    </row>
    <row r="111" spans="1:8">
      <c r="A111" s="52"/>
      <c r="B111" s="51" t="s">
        <v>399</v>
      </c>
      <c r="C111" s="51" t="e">
        <f>VLOOKUP(D111,'PPU '!$K$8:$O$30,8,FALSE)</f>
        <v>#N/A</v>
      </c>
      <c r="D111" s="122" t="s">
        <v>89</v>
      </c>
      <c r="E111" s="96" t="s">
        <v>2</v>
      </c>
      <c r="F111" s="120">
        <v>150</v>
      </c>
      <c r="G111" s="46" t="e">
        <f>IF(F111&gt;0,VLOOKUP(C111,'PPU '!$J$6:$O$98,5,FALSE)+VLOOKUP(C111,'PPU '!$J$6:$O$98,6,FALSE),0)</f>
        <v>#N/A</v>
      </c>
      <c r="H111" s="116" t="e">
        <f t="shared" si="1"/>
        <v>#N/A</v>
      </c>
    </row>
    <row r="112" spans="1:8">
      <c r="A112" s="52"/>
      <c r="B112" s="51" t="s">
        <v>399</v>
      </c>
      <c r="C112" s="51" t="e">
        <f>VLOOKUP(D112,'PPU '!$K$8:$O$30,8,FALSE)</f>
        <v>#N/A</v>
      </c>
      <c r="D112" s="122" t="s">
        <v>90</v>
      </c>
      <c r="E112" s="96" t="s">
        <v>2</v>
      </c>
      <c r="F112" s="120">
        <v>150</v>
      </c>
      <c r="G112" s="46" t="e">
        <f>IF(F112&gt;0,VLOOKUP(C112,'PPU '!$J$6:$O$98,5,FALSE)+VLOOKUP(C112,'PPU '!$J$6:$O$98,6,FALSE),0)</f>
        <v>#N/A</v>
      </c>
      <c r="H112" s="116" t="e">
        <f t="shared" si="1"/>
        <v>#N/A</v>
      </c>
    </row>
    <row r="113" spans="1:8" ht="25.5">
      <c r="A113" s="52"/>
      <c r="B113" s="51" t="s">
        <v>399</v>
      </c>
      <c r="C113" s="51" t="e">
        <f>VLOOKUP(D113,'PPU '!$K$8:$O$30,8,FALSE)</f>
        <v>#N/A</v>
      </c>
      <c r="D113" s="122" t="s">
        <v>398</v>
      </c>
      <c r="E113" s="96" t="s">
        <v>74</v>
      </c>
      <c r="F113" s="120">
        <v>300</v>
      </c>
      <c r="G113" s="46" t="e">
        <f>IF(F113&gt;0,VLOOKUP(C113,'PPU '!$J$6:$O$98,5,FALSE)+VLOOKUP(C113,'PPU '!$J$6:$O$98,6,FALSE),0)</f>
        <v>#N/A</v>
      </c>
      <c r="H113" s="116" t="e">
        <f t="shared" si="1"/>
        <v>#N/A</v>
      </c>
    </row>
    <row r="114" spans="1:8">
      <c r="A114" s="52"/>
      <c r="B114" s="51" t="s">
        <v>399</v>
      </c>
      <c r="C114" s="51" t="e">
        <f>VLOOKUP(D114,'PPU '!$K$8:$O$30,8,FALSE)</f>
        <v>#N/A</v>
      </c>
      <c r="D114" s="49" t="s">
        <v>92</v>
      </c>
      <c r="E114" s="45" t="s">
        <v>35</v>
      </c>
      <c r="F114" s="46">
        <v>30</v>
      </c>
      <c r="G114" s="46" t="e">
        <f>IF(F114&gt;0,VLOOKUP(C114,'PPU '!$J$6:$O$98,5,FALSE)+VLOOKUP(C114,'PPU '!$J$6:$O$98,6,FALSE),0)</f>
        <v>#N/A</v>
      </c>
      <c r="H114" s="116" t="e">
        <f t="shared" si="1"/>
        <v>#N/A</v>
      </c>
    </row>
    <row r="115" spans="1:8">
      <c r="A115" s="52"/>
      <c r="B115" s="51" t="s">
        <v>399</v>
      </c>
      <c r="C115" s="51" t="e">
        <f>VLOOKUP(D115,'PPU '!$K$8:$O$30,8,FALSE)</f>
        <v>#N/A</v>
      </c>
      <c r="D115" s="49" t="s">
        <v>75</v>
      </c>
      <c r="E115" s="45" t="s">
        <v>403</v>
      </c>
      <c r="F115" s="46">
        <v>1507.9644737231006</v>
      </c>
      <c r="G115" s="46" t="e">
        <f>IF(F115&gt;0,VLOOKUP(C115,'PPU '!$J$6:$O$98,5,FALSE)+VLOOKUP(C115,'PPU '!$J$6:$O$98,6,FALSE),0)</f>
        <v>#N/A</v>
      </c>
      <c r="H115" s="116" t="e">
        <f t="shared" si="1"/>
        <v>#N/A</v>
      </c>
    </row>
    <row r="116" spans="1:8">
      <c r="A116" s="52"/>
      <c r="B116" s="51"/>
      <c r="C116" s="51"/>
      <c r="D116" s="49" t="s">
        <v>404</v>
      </c>
      <c r="E116" s="45" t="s">
        <v>404</v>
      </c>
      <c r="F116" s="46"/>
      <c r="G116" s="46">
        <f>IF(F116&gt;0,VLOOKUP(C116,'PPU '!$J$6:$O$98,5,FALSE)+VLOOKUP(C116,'PPU '!$J$6:$O$98,6,FALSE),0)</f>
        <v>0</v>
      </c>
      <c r="H116" s="116">
        <f t="shared" si="1"/>
        <v>0</v>
      </c>
    </row>
    <row r="117" spans="1:8">
      <c r="A117" s="52"/>
      <c r="B117" s="51"/>
      <c r="C117" s="51"/>
      <c r="D117" s="49" t="s">
        <v>404</v>
      </c>
      <c r="E117" s="45" t="s">
        <v>404</v>
      </c>
      <c r="F117" s="46"/>
      <c r="G117" s="46">
        <f>IF(F117&gt;0,VLOOKUP(C117,'PPU '!$J$6:$O$98,5,FALSE)+VLOOKUP(C117,'PPU '!$J$6:$O$98,6,FALSE),0)</f>
        <v>0</v>
      </c>
      <c r="H117" s="116">
        <f t="shared" si="1"/>
        <v>0</v>
      </c>
    </row>
    <row r="118" spans="1:8">
      <c r="A118" s="52"/>
      <c r="B118" s="51"/>
      <c r="C118" s="51"/>
      <c r="D118" s="49" t="s">
        <v>404</v>
      </c>
      <c r="E118" s="45" t="s">
        <v>404</v>
      </c>
      <c r="F118" s="46"/>
      <c r="G118" s="46">
        <f>IF(F118&gt;0,VLOOKUP(C118,'PPU '!$J$6:$O$98,5,FALSE)+VLOOKUP(C118,'PPU '!$J$6:$O$98,6,FALSE),0)</f>
        <v>0</v>
      </c>
      <c r="H118" s="116">
        <f t="shared" si="1"/>
        <v>0</v>
      </c>
    </row>
    <row r="119" spans="1:8" ht="22.5" customHeight="1">
      <c r="A119" s="155"/>
      <c r="B119" s="156"/>
      <c r="C119" s="156"/>
      <c r="D119" s="157"/>
      <c r="E119" s="158"/>
      <c r="F119" s="159"/>
      <c r="G119" s="160" t="s">
        <v>185</v>
      </c>
      <c r="H119" s="161" t="e">
        <f>SUM(H5:H118)</f>
        <v>#N/A</v>
      </c>
    </row>
    <row r="234" spans="7:7">
      <c r="G234" s="54" t="s">
        <v>406</v>
      </c>
    </row>
    <row r="500" spans="1:8">
      <c r="A500" s="52"/>
      <c r="B500" s="51"/>
      <c r="C500" s="51"/>
      <c r="D500" s="122" t="str">
        <f>IFERROR(VLOOKUP(C500,'PPU '!$J$6:$L$274,2,FALSE),"")</f>
        <v/>
      </c>
      <c r="E500" s="96" t="str">
        <f>IFERROR(VLOOKUP(C500,'PPU '!$J$6:$L$274,3,FALSE),"")</f>
        <v/>
      </c>
      <c r="F500" s="120"/>
      <c r="G500" s="46">
        <f>IF(F500&gt;0,VLOOKUP(C500,'PPU '!$J$6:$O$98,5,FALSE)+VLOOKUP(C500,'PPU '!$J$6:$O$98,6,FALSE),0)</f>
        <v>0</v>
      </c>
      <c r="H500" s="116">
        <f t="shared" ref="H500" si="2">G500*F500</f>
        <v>0</v>
      </c>
    </row>
  </sheetData>
  <sheetProtection algorithmName="SHA-512" hashValue="jSO1oUFAy2jm/X5vc4OmWa08M7hwacv4Y/GG6mTzfoQ4t9j+h4kdzfF40O4aW0KgF0K03TIWJNssVYaW+HUWwQ==" saltValue="li9Hecus1Oqr1QbVRSZ6Dw==" spinCount="100000" sheet="1" objects="1" scenarios="1" selectLockedCells="1"/>
  <autoFilter ref="A4:H119" xr:uid="{00000000-0009-0000-0000-000002000000}"/>
  <mergeCells count="3">
    <mergeCell ref="D1:D3"/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4"/>
  <sheetViews>
    <sheetView view="pageBreakPreview" zoomScale="115" zoomScaleNormal="115" zoomScaleSheetLayoutView="115" workbookViewId="0">
      <pane ySplit="4" topLeftCell="A5" activePane="bottomLeft" state="frozen"/>
      <selection activeCell="K155" sqref="K155"/>
      <selection pane="bottomLeft" activeCell="K155" sqref="K155"/>
    </sheetView>
  </sheetViews>
  <sheetFormatPr defaultColWidth="9.140625" defaultRowHeight="14.25"/>
  <cols>
    <col min="1" max="1" width="5.140625" style="53" customWidth="1"/>
    <col min="2" max="2" width="16.42578125" style="53" bestFit="1" customWidth="1"/>
    <col min="3" max="3" width="9" style="53" customWidth="1"/>
    <col min="4" max="4" width="75.140625" style="54" customWidth="1"/>
    <col min="5" max="5" width="10.28515625" style="65" customWidth="1"/>
    <col min="6" max="6" width="8.42578125" style="26" customWidth="1"/>
    <col min="7" max="8" width="11.42578125" style="26" customWidth="1"/>
    <col min="9" max="16384" width="9.140625" style="21"/>
  </cols>
  <sheetData>
    <row r="1" spans="1:16" ht="15" customHeight="1">
      <c r="A1" s="138"/>
      <c r="B1" s="139"/>
      <c r="C1" s="139"/>
      <c r="D1" s="282" t="s">
        <v>137</v>
      </c>
      <c r="E1" s="140" t="s">
        <v>138</v>
      </c>
      <c r="F1" s="140" t="s">
        <v>139</v>
      </c>
      <c r="G1" s="162"/>
      <c r="H1" s="163"/>
    </row>
    <row r="2" spans="1:16" ht="15" customHeight="1">
      <c r="A2" s="29"/>
      <c r="B2" s="285"/>
      <c r="C2" s="285"/>
      <c r="D2" s="283"/>
      <c r="E2" s="30" t="s">
        <v>140</v>
      </c>
      <c r="F2" s="31">
        <v>13.5</v>
      </c>
      <c r="G2" s="99"/>
      <c r="H2" s="100"/>
      <c r="L2" s="104"/>
      <c r="M2" s="105"/>
      <c r="N2" s="30"/>
      <c r="O2" s="106"/>
      <c r="P2" s="30"/>
    </row>
    <row r="3" spans="1:16" ht="15" customHeight="1">
      <c r="A3" s="34"/>
      <c r="B3" s="286"/>
      <c r="C3" s="286"/>
      <c r="D3" s="284"/>
      <c r="E3" s="35" t="s">
        <v>141</v>
      </c>
      <c r="F3" s="36">
        <v>15</v>
      </c>
      <c r="G3" s="101"/>
      <c r="H3" s="102"/>
    </row>
    <row r="4" spans="1:16" ht="27" customHeight="1">
      <c r="A4" s="107" t="s">
        <v>51</v>
      </c>
      <c r="B4" s="107" t="s">
        <v>142</v>
      </c>
      <c r="C4" s="107" t="s">
        <v>143</v>
      </c>
      <c r="D4" s="107" t="s">
        <v>144</v>
      </c>
      <c r="E4" s="62" t="s">
        <v>3</v>
      </c>
      <c r="F4" s="63" t="s">
        <v>145</v>
      </c>
      <c r="G4" s="64" t="s">
        <v>146</v>
      </c>
      <c r="H4" s="64" t="s">
        <v>147</v>
      </c>
    </row>
    <row r="5" spans="1:16">
      <c r="A5" s="45">
        <v>1</v>
      </c>
      <c r="B5" s="43" t="s">
        <v>148</v>
      </c>
      <c r="C5" s="43"/>
      <c r="D5" s="44" t="s">
        <v>186</v>
      </c>
      <c r="E5" s="71"/>
      <c r="F5" s="103"/>
      <c r="G5" s="103">
        <f>IF(F5&gt;0,VLOOKUP(C5,'PPU '!$J$6:$O$98,5,FALSE)+VLOOKUP(C5,'PPU '!$J$6:$O$98,6,FALSE),0)</f>
        <v>0</v>
      </c>
      <c r="H5" s="103">
        <f t="shared" ref="H5:H80" si="0">G5*F5</f>
        <v>0</v>
      </c>
    </row>
    <row r="6" spans="1:16">
      <c r="A6" s="45"/>
      <c r="B6" s="48" t="s">
        <v>148</v>
      </c>
      <c r="C6" s="48" t="e">
        <f>VLOOKUP(D6,'PPU '!$K$8:$O$30,8,FALSE)</f>
        <v>#N/A</v>
      </c>
      <c r="D6" s="50" t="s">
        <v>109</v>
      </c>
      <c r="E6" s="71" t="s">
        <v>2</v>
      </c>
      <c r="F6" s="103">
        <v>0.05</v>
      </c>
      <c r="G6" s="103" t="e">
        <f>IF(F6&gt;0,VLOOKUP(C6,'PPU '!$J$6:$O$98,5,FALSE)+VLOOKUP(C6,'PPU '!$J$6:$O$98,6,FALSE),0)</f>
        <v>#N/A</v>
      </c>
      <c r="H6" s="103" t="e">
        <f>G6*F6</f>
        <v>#N/A</v>
      </c>
    </row>
    <row r="7" spans="1:16" ht="27.75" customHeight="1">
      <c r="A7" s="45">
        <v>2</v>
      </c>
      <c r="B7" s="43" t="s">
        <v>152</v>
      </c>
      <c r="C7" s="43"/>
      <c r="D7" s="44" t="s">
        <v>187</v>
      </c>
      <c r="E7" s="71"/>
      <c r="F7" s="103"/>
      <c r="G7" s="103">
        <f>IF(F7&gt;0,VLOOKUP(C7,'PPU '!$J$6:$O$98,5,FALSE)+VLOOKUP(C7,'PPU '!$J$6:$O$98,6,FALSE),0)</f>
        <v>0</v>
      </c>
      <c r="H7" s="103">
        <f t="shared" si="0"/>
        <v>0</v>
      </c>
    </row>
    <row r="8" spans="1:16">
      <c r="A8" s="45"/>
      <c r="B8" s="48" t="s">
        <v>152</v>
      </c>
      <c r="C8" s="48" t="e">
        <f>VLOOKUP(D8,'PPU '!$K$8:$O$30,8,FALSE)</f>
        <v>#N/A</v>
      </c>
      <c r="D8" s="50" t="s">
        <v>32</v>
      </c>
      <c r="E8" s="71" t="s">
        <v>1</v>
      </c>
      <c r="F8" s="103">
        <v>0.5</v>
      </c>
      <c r="G8" s="103" t="e">
        <f>IF(F8&gt;0,VLOOKUP(C8,'PPU '!$J$6:$O$98,5,FALSE)+VLOOKUP(C8,'PPU '!$J$6:$O$98,6,FALSE),0)</f>
        <v>#N/A</v>
      </c>
      <c r="H8" s="103" t="e">
        <f t="shared" si="0"/>
        <v>#N/A</v>
      </c>
    </row>
    <row r="9" spans="1:16">
      <c r="A9" s="45"/>
      <c r="B9" s="48" t="s">
        <v>152</v>
      </c>
      <c r="C9" s="48" t="e">
        <f>VLOOKUP(D9,'PPU '!$K$8:$O$30,8,FALSE)</f>
        <v>#N/A</v>
      </c>
      <c r="D9" s="50" t="s">
        <v>38</v>
      </c>
      <c r="E9" s="71" t="s">
        <v>1</v>
      </c>
      <c r="F9" s="103">
        <v>0.5</v>
      </c>
      <c r="G9" s="103" t="e">
        <f>IF(F9&gt;0,VLOOKUP(C9,'PPU '!$J$6:$O$98,5,FALSE)+VLOOKUP(C9,'PPU '!$J$6:$O$98,6,FALSE),0)</f>
        <v>#N/A</v>
      </c>
      <c r="H9" s="103" t="e">
        <f t="shared" si="0"/>
        <v>#N/A</v>
      </c>
    </row>
    <row r="10" spans="1:16">
      <c r="A10" s="45">
        <v>3</v>
      </c>
      <c r="B10" s="43" t="s">
        <v>152</v>
      </c>
      <c r="C10" s="43"/>
      <c r="D10" s="44" t="s">
        <v>188</v>
      </c>
      <c r="E10" s="71"/>
      <c r="F10" s="103"/>
      <c r="G10" s="103">
        <f>IF(F10&gt;0,VLOOKUP(C10,'PPU '!$J$6:$O$98,5,FALSE)+VLOOKUP(C10,'PPU '!$J$6:$O$98,6,FALSE),0)</f>
        <v>0</v>
      </c>
      <c r="H10" s="103">
        <f t="shared" si="0"/>
        <v>0</v>
      </c>
    </row>
    <row r="11" spans="1:16">
      <c r="A11" s="45"/>
      <c r="B11" s="48" t="s">
        <v>152</v>
      </c>
      <c r="C11" s="48" t="e">
        <f>VLOOKUP(D11,'PPU '!$K$8:$O$30,8,FALSE)</f>
        <v>#N/A</v>
      </c>
      <c r="D11" s="50" t="s">
        <v>32</v>
      </c>
      <c r="E11" s="71" t="s">
        <v>1</v>
      </c>
      <c r="F11" s="103">
        <v>0.2</v>
      </c>
      <c r="G11" s="103" t="e">
        <f>IF(F11&gt;0,VLOOKUP(C11,'PPU '!$J$6:$O$98,5,FALSE)+VLOOKUP(C11,'PPU '!$J$6:$O$98,6,FALSE),0)</f>
        <v>#N/A</v>
      </c>
      <c r="H11" s="103" t="e">
        <f t="shared" si="0"/>
        <v>#N/A</v>
      </c>
    </row>
    <row r="12" spans="1:16">
      <c r="A12" s="45"/>
      <c r="B12" s="48" t="s">
        <v>152</v>
      </c>
      <c r="C12" s="48" t="e">
        <f>VLOOKUP(D12,'PPU '!$K$8:$O$30,8,FALSE)</f>
        <v>#N/A</v>
      </c>
      <c r="D12" s="50" t="s">
        <v>38</v>
      </c>
      <c r="E12" s="71" t="s">
        <v>1</v>
      </c>
      <c r="F12" s="103">
        <v>0.5</v>
      </c>
      <c r="G12" s="103" t="e">
        <f>IF(F12&gt;0,VLOOKUP(C12,'PPU '!$J$6:$O$98,5,FALSE)+VLOOKUP(C12,'PPU '!$J$6:$O$98,6,FALSE),0)</f>
        <v>#N/A</v>
      </c>
      <c r="H12" s="103" t="e">
        <f t="shared" si="0"/>
        <v>#N/A</v>
      </c>
    </row>
    <row r="13" spans="1:16">
      <c r="A13" s="45">
        <v>4</v>
      </c>
      <c r="B13" s="43" t="s">
        <v>150</v>
      </c>
      <c r="C13" s="43"/>
      <c r="D13" s="44" t="s">
        <v>189</v>
      </c>
      <c r="E13" s="71"/>
      <c r="F13" s="103"/>
      <c r="G13" s="103">
        <f>IF(F13&gt;0,VLOOKUP(C13,'PPU '!$J$6:$O$98,5,FALSE)+VLOOKUP(C13,'PPU '!$J$6:$O$98,6,FALSE),0)</f>
        <v>0</v>
      </c>
      <c r="H13" s="103">
        <f t="shared" si="0"/>
        <v>0</v>
      </c>
    </row>
    <row r="14" spans="1:16">
      <c r="A14" s="45"/>
      <c r="B14" s="48" t="s">
        <v>150</v>
      </c>
      <c r="C14" s="48" t="e">
        <f>VLOOKUP(D14,'PPU '!$K$8:$O$30,8,FALSE)</f>
        <v>#N/A</v>
      </c>
      <c r="D14" s="50" t="s">
        <v>391</v>
      </c>
      <c r="E14" s="71" t="s">
        <v>4</v>
      </c>
      <c r="F14" s="103">
        <v>9</v>
      </c>
      <c r="G14" s="103" t="e">
        <f>IF(F14&gt;0,VLOOKUP(C14,'PPU '!$J$6:$O$98,5,FALSE)+VLOOKUP(C14,'PPU '!$J$6:$O$98,6,FALSE),0)</f>
        <v>#N/A</v>
      </c>
      <c r="H14" s="103" t="e">
        <f t="shared" si="0"/>
        <v>#N/A</v>
      </c>
    </row>
    <row r="15" spans="1:16">
      <c r="A15" s="45">
        <v>4</v>
      </c>
      <c r="B15" s="43" t="s">
        <v>152</v>
      </c>
      <c r="C15" s="48"/>
      <c r="D15" s="44" t="s">
        <v>190</v>
      </c>
      <c r="E15" s="71"/>
      <c r="F15" s="103"/>
      <c r="G15" s="103">
        <f>IF(F15&gt;0,VLOOKUP(C15,'PPU '!$J$6:$O$98,5,FALSE)+VLOOKUP(C15,'PPU '!$J$6:$O$98,6,FALSE),0)</f>
        <v>0</v>
      </c>
      <c r="H15" s="103">
        <f t="shared" si="0"/>
        <v>0</v>
      </c>
    </row>
    <row r="16" spans="1:16">
      <c r="A16" s="45"/>
      <c r="B16" s="48" t="s">
        <v>152</v>
      </c>
      <c r="C16" s="48" t="e">
        <f>VLOOKUP(D16,'PPU '!$K$8:$O$30,8,FALSE)</f>
        <v>#N/A</v>
      </c>
      <c r="D16" s="50" t="s">
        <v>32</v>
      </c>
      <c r="E16" s="71" t="s">
        <v>1</v>
      </c>
      <c r="F16" s="103">
        <v>0.5</v>
      </c>
      <c r="G16" s="103" t="e">
        <f>IF(F16&gt;0,VLOOKUP(C16,'PPU '!$J$6:$O$98,5,FALSE)+VLOOKUP(C16,'PPU '!$J$6:$O$98,6,FALSE),0)</f>
        <v>#N/A</v>
      </c>
      <c r="H16" s="103" t="e">
        <f t="shared" si="0"/>
        <v>#N/A</v>
      </c>
    </row>
    <row r="17" spans="1:8">
      <c r="A17" s="45"/>
      <c r="B17" s="48" t="s">
        <v>152</v>
      </c>
      <c r="C17" s="48" t="e">
        <f>VLOOKUP(D17,'PPU '!$K$8:$O$30,8,FALSE)</f>
        <v>#N/A</v>
      </c>
      <c r="D17" s="50" t="s">
        <v>38</v>
      </c>
      <c r="E17" s="71" t="s">
        <v>1</v>
      </c>
      <c r="F17" s="103">
        <v>0.5</v>
      </c>
      <c r="G17" s="103" t="e">
        <f>IF(F17&gt;0,VLOOKUP(C17,'PPU '!$J$6:$O$98,5,FALSE)+VLOOKUP(C17,'PPU '!$J$6:$O$98,6,FALSE),0)</f>
        <v>#N/A</v>
      </c>
      <c r="H17" s="103" t="e">
        <f t="shared" si="0"/>
        <v>#N/A</v>
      </c>
    </row>
    <row r="18" spans="1:8">
      <c r="A18" s="45">
        <v>5</v>
      </c>
      <c r="B18" s="43" t="s">
        <v>148</v>
      </c>
      <c r="C18" s="43"/>
      <c r="D18" s="44" t="s">
        <v>191</v>
      </c>
      <c r="E18" s="71"/>
      <c r="F18" s="103"/>
      <c r="G18" s="103">
        <f>IF(F18&gt;0,VLOOKUP(C18,'PPU '!$J$6:$O$98,5,FALSE)+VLOOKUP(C18,'PPU '!$J$6:$O$98,6,FALSE),0)</f>
        <v>0</v>
      </c>
      <c r="H18" s="103">
        <f t="shared" si="0"/>
        <v>0</v>
      </c>
    </row>
    <row r="19" spans="1:8">
      <c r="A19" s="45"/>
      <c r="B19" s="48" t="s">
        <v>148</v>
      </c>
      <c r="C19" s="48" t="e">
        <f>VLOOKUP(D19,'PPU '!$K$8:$O$30,8,FALSE)</f>
        <v>#N/A</v>
      </c>
      <c r="D19" s="50" t="s">
        <v>107</v>
      </c>
      <c r="E19" s="71" t="s">
        <v>1</v>
      </c>
      <c r="F19" s="103">
        <v>2</v>
      </c>
      <c r="G19" s="103" t="e">
        <f>IF(F19&gt;0,VLOOKUP(C19,'PPU '!$J$6:$O$98,5,FALSE)+VLOOKUP(C19,'PPU '!$J$6:$O$98,6,FALSE),0)</f>
        <v>#N/A</v>
      </c>
      <c r="H19" s="103" t="e">
        <f t="shared" si="0"/>
        <v>#N/A</v>
      </c>
    </row>
    <row r="20" spans="1:8" ht="36">
      <c r="A20" s="45">
        <v>6</v>
      </c>
      <c r="B20" s="43" t="s">
        <v>148</v>
      </c>
      <c r="C20" s="43"/>
      <c r="D20" s="44" t="s">
        <v>192</v>
      </c>
      <c r="E20" s="71"/>
      <c r="F20" s="103"/>
      <c r="G20" s="103">
        <f>IF(F20&gt;0,VLOOKUP(C20,'PPU '!$J$6:$O$98,5,FALSE)+VLOOKUP(C20,'PPU '!$J$6:$O$98,6,FALSE),0)</f>
        <v>0</v>
      </c>
      <c r="H20" s="103">
        <f t="shared" si="0"/>
        <v>0</v>
      </c>
    </row>
    <row r="21" spans="1:8" ht="24">
      <c r="A21" s="52"/>
      <c r="B21" s="51" t="s">
        <v>148</v>
      </c>
      <c r="C21" s="51" t="e">
        <f>VLOOKUP(D21,'PPU '!$K$8:$O$30,8,FALSE)</f>
        <v>#N/A</v>
      </c>
      <c r="D21" s="50" t="s">
        <v>80</v>
      </c>
      <c r="E21" s="71" t="s">
        <v>1</v>
      </c>
      <c r="F21" s="103">
        <v>12.723450247038661</v>
      </c>
      <c r="G21" s="103" t="e">
        <f>IF(F21&gt;0,VLOOKUP(C21,'PPU '!$J$6:$O$98,5,FALSE)+VLOOKUP(C21,'PPU '!$J$6:$O$98,6,FALSE),0)</f>
        <v>#N/A</v>
      </c>
      <c r="H21" s="103" t="e">
        <f t="shared" si="0"/>
        <v>#N/A</v>
      </c>
    </row>
    <row r="22" spans="1:8">
      <c r="A22" s="45">
        <v>7</v>
      </c>
      <c r="B22" s="43" t="s">
        <v>152</v>
      </c>
      <c r="C22" s="43"/>
      <c r="D22" s="44" t="s">
        <v>193</v>
      </c>
      <c r="E22" s="71"/>
      <c r="F22" s="103"/>
      <c r="G22" s="103">
        <f>IF(F22&gt;0,VLOOKUP(C22,'PPU '!$J$6:$O$98,5,FALSE)+VLOOKUP(C22,'PPU '!$J$6:$O$98,6,FALSE),0)</f>
        <v>0</v>
      </c>
      <c r="H22" s="103">
        <f t="shared" si="0"/>
        <v>0</v>
      </c>
    </row>
    <row r="23" spans="1:8">
      <c r="A23" s="45"/>
      <c r="B23" s="48" t="s">
        <v>152</v>
      </c>
      <c r="C23" s="48" t="e">
        <f>VLOOKUP(D23,'PPU '!$K$8:$O$30,8,FALSE)</f>
        <v>#N/A</v>
      </c>
      <c r="D23" s="50" t="s">
        <v>32</v>
      </c>
      <c r="E23" s="71" t="s">
        <v>1</v>
      </c>
      <c r="F23" s="103">
        <v>2.7575574408141685</v>
      </c>
      <c r="G23" s="103" t="e">
        <f>IF(F23&gt;0,VLOOKUP(C23,'PPU '!$J$6:$O$98,5,FALSE)+VLOOKUP(C23,'PPU '!$J$6:$O$98,6,FALSE),0)</f>
        <v>#N/A</v>
      </c>
      <c r="H23" s="103" t="e">
        <f t="shared" si="0"/>
        <v>#N/A</v>
      </c>
    </row>
    <row r="24" spans="1:8">
      <c r="A24" s="45"/>
      <c r="B24" s="48" t="s">
        <v>152</v>
      </c>
      <c r="C24" s="48" t="e">
        <f>VLOOKUP(D24,'PPU '!$K$8:$O$30,8,FALSE)</f>
        <v>#N/A</v>
      </c>
      <c r="D24" s="50" t="s">
        <v>392</v>
      </c>
      <c r="E24" s="71" t="s">
        <v>1</v>
      </c>
      <c r="F24" s="103">
        <v>2.7575574408141685</v>
      </c>
      <c r="G24" s="103" t="e">
        <f>IF(F24&gt;0,VLOOKUP(C24,'PPU '!$J$6:$O$98,5,FALSE)+VLOOKUP(C24,'PPU '!$J$6:$O$98,6,FALSE),0)</f>
        <v>#N/A</v>
      </c>
      <c r="H24" s="103" t="e">
        <f t="shared" si="0"/>
        <v>#N/A</v>
      </c>
    </row>
    <row r="25" spans="1:8">
      <c r="A25" s="45">
        <v>8</v>
      </c>
      <c r="B25" s="43" t="s">
        <v>152</v>
      </c>
      <c r="C25" s="48"/>
      <c r="D25" s="44" t="s">
        <v>194</v>
      </c>
      <c r="E25" s="71"/>
      <c r="F25" s="103"/>
      <c r="G25" s="103">
        <f>IF(F25&gt;0,VLOOKUP(C25,'PPU '!$J$6:$O$98,5,FALSE)+VLOOKUP(C25,'PPU '!$J$6:$O$98,6,FALSE),0)</f>
        <v>0</v>
      </c>
      <c r="H25" s="103">
        <f t="shared" si="0"/>
        <v>0</v>
      </c>
    </row>
    <row r="26" spans="1:8">
      <c r="A26" s="45"/>
      <c r="B26" s="48" t="s">
        <v>152</v>
      </c>
      <c r="C26" s="48" t="e">
        <f>VLOOKUP(D26,'PPU '!$K$8:$O$30,8,FALSE)</f>
        <v>#N/A</v>
      </c>
      <c r="D26" s="50" t="s">
        <v>32</v>
      </c>
      <c r="E26" s="71" t="s">
        <v>1</v>
      </c>
      <c r="F26" s="103">
        <v>0.95755744081416894</v>
      </c>
      <c r="G26" s="103" t="e">
        <f>IF(F26&gt;0,VLOOKUP(C26,'PPU '!$J$6:$O$98,5,FALSE)+VLOOKUP(C26,'PPU '!$J$6:$O$98,6,FALSE),0)</f>
        <v>#N/A</v>
      </c>
      <c r="H26" s="103" t="e">
        <f t="shared" si="0"/>
        <v>#N/A</v>
      </c>
    </row>
    <row r="27" spans="1:8">
      <c r="A27" s="45"/>
      <c r="B27" s="48" t="s">
        <v>152</v>
      </c>
      <c r="C27" s="48" t="e">
        <f>VLOOKUP(D27,'PPU '!$K$8:$O$30,8,FALSE)</f>
        <v>#N/A</v>
      </c>
      <c r="D27" s="50" t="s">
        <v>392</v>
      </c>
      <c r="E27" s="71" t="s">
        <v>1</v>
      </c>
      <c r="F27" s="103">
        <v>0.95755744081416894</v>
      </c>
      <c r="G27" s="103" t="e">
        <f>IF(F27&gt;0,VLOOKUP(C27,'PPU '!$J$6:$O$98,5,FALSE)+VLOOKUP(C27,'PPU '!$J$6:$O$98,6,FALSE),0)</f>
        <v>#N/A</v>
      </c>
      <c r="H27" s="103" t="e">
        <f t="shared" si="0"/>
        <v>#N/A</v>
      </c>
    </row>
    <row r="28" spans="1:8">
      <c r="A28" s="45">
        <v>9</v>
      </c>
      <c r="B28" s="43" t="s">
        <v>150</v>
      </c>
      <c r="C28" s="48"/>
      <c r="D28" s="44" t="s">
        <v>195</v>
      </c>
      <c r="E28" s="71"/>
      <c r="F28" s="103"/>
      <c r="G28" s="103">
        <f>IF(F28&gt;0,VLOOKUP(C28,'PPU '!$J$6:$O$98,5,FALSE)+VLOOKUP(C28,'PPU '!$J$6:$O$98,6,FALSE),0)</f>
        <v>0</v>
      </c>
      <c r="H28" s="103">
        <f t="shared" si="0"/>
        <v>0</v>
      </c>
    </row>
    <row r="29" spans="1:8">
      <c r="A29" s="45"/>
      <c r="B29" s="48" t="s">
        <v>150</v>
      </c>
      <c r="C29" s="48" t="e">
        <f>VLOOKUP(D29,'PPU '!$K$8:$O$30,8,FALSE)</f>
        <v>#N/A</v>
      </c>
      <c r="D29" s="50" t="s">
        <v>81</v>
      </c>
      <c r="E29" s="71" t="s">
        <v>3</v>
      </c>
      <c r="F29" s="103">
        <v>1</v>
      </c>
      <c r="G29" s="103" t="e">
        <f>IF(F29&gt;0,VLOOKUP(C29,'PPU '!$J$6:$O$98,5,FALSE)+VLOOKUP(C29,'PPU '!$J$6:$O$98,6,FALSE),0)</f>
        <v>#N/A</v>
      </c>
      <c r="H29" s="103" t="e">
        <f t="shared" si="0"/>
        <v>#N/A</v>
      </c>
    </row>
    <row r="30" spans="1:8">
      <c r="A30" s="45"/>
      <c r="B30" s="48" t="s">
        <v>150</v>
      </c>
      <c r="C30" s="48" t="e">
        <f>VLOOKUP(D30,'PPU '!$K$8:$O$30,8,FALSE)</f>
        <v>#N/A</v>
      </c>
      <c r="D30" s="50" t="s">
        <v>130</v>
      </c>
      <c r="E30" s="71" t="s">
        <v>3</v>
      </c>
      <c r="F30" s="103">
        <v>1</v>
      </c>
      <c r="G30" s="103" t="e">
        <f>IF(F30&gt;0,VLOOKUP(C30,'PPU '!$J$6:$O$98,5,FALSE)+VLOOKUP(C30,'PPU '!$J$6:$O$98,6,FALSE),0)</f>
        <v>#N/A</v>
      </c>
      <c r="H30" s="103" t="e">
        <f t="shared" si="0"/>
        <v>#N/A</v>
      </c>
    </row>
    <row r="31" spans="1:8">
      <c r="A31" s="45"/>
      <c r="B31" s="48" t="s">
        <v>150</v>
      </c>
      <c r="C31" s="48" t="e">
        <f>VLOOKUP(D31,'PPU '!$K$8:$O$30,8,FALSE)</f>
        <v>#N/A</v>
      </c>
      <c r="D31" s="50" t="s">
        <v>81</v>
      </c>
      <c r="E31" s="71" t="s">
        <v>3</v>
      </c>
      <c r="F31" s="103">
        <v>1</v>
      </c>
      <c r="G31" s="103" t="e">
        <f>IF(F31&gt;0,VLOOKUP(C31,'PPU '!$J$6:$O$98,5,FALSE)+VLOOKUP(C31,'PPU '!$J$6:$O$98,6,FALSE),0)</f>
        <v>#N/A</v>
      </c>
      <c r="H31" s="103" t="e">
        <f t="shared" si="0"/>
        <v>#N/A</v>
      </c>
    </row>
    <row r="32" spans="1:8" ht="24">
      <c r="A32" s="45">
        <v>10</v>
      </c>
      <c r="B32" s="43" t="s">
        <v>152</v>
      </c>
      <c r="C32" s="43"/>
      <c r="D32" s="44" t="s">
        <v>196</v>
      </c>
      <c r="E32" s="71"/>
      <c r="F32" s="103"/>
      <c r="G32" s="103">
        <f>IF(F32&gt;0,VLOOKUP(C32,'PPU '!$J$6:$O$98,5,FALSE)+VLOOKUP(C32,'PPU '!$J$6:$O$98,6,FALSE),0)</f>
        <v>0</v>
      </c>
      <c r="H32" s="103">
        <f t="shared" si="0"/>
        <v>0</v>
      </c>
    </row>
    <row r="33" spans="1:8">
      <c r="A33" s="45"/>
      <c r="B33" s="48" t="s">
        <v>152</v>
      </c>
      <c r="C33" s="48" t="e">
        <f>VLOOKUP(D33,'PPU '!$K$8:$O$30,8,FALSE)</f>
        <v>#N/A</v>
      </c>
      <c r="D33" s="50" t="s">
        <v>33</v>
      </c>
      <c r="E33" s="71" t="s">
        <v>1</v>
      </c>
      <c r="F33" s="103">
        <v>7.1999999999999993</v>
      </c>
      <c r="G33" s="103" t="e">
        <f>IF(F33&gt;0,VLOOKUP(C33,'PPU '!$J$6:$O$98,5,FALSE)+VLOOKUP(C33,'PPU '!$J$6:$O$98,6,FALSE),0)</f>
        <v>#N/A</v>
      </c>
      <c r="H33" s="103" t="e">
        <f t="shared" si="0"/>
        <v>#N/A</v>
      </c>
    </row>
    <row r="34" spans="1:8">
      <c r="A34" s="45"/>
      <c r="B34" s="48" t="s">
        <v>152</v>
      </c>
      <c r="C34" s="48" t="e">
        <f>VLOOKUP(D34,'PPU '!$K$8:$O$30,8,FALSE)</f>
        <v>#N/A</v>
      </c>
      <c r="D34" s="50" t="s">
        <v>38</v>
      </c>
      <c r="E34" s="71" t="s">
        <v>1</v>
      </c>
      <c r="F34" s="103">
        <v>7.1999999999999993</v>
      </c>
      <c r="G34" s="103" t="e">
        <f>IF(F34&gt;0,VLOOKUP(C34,'PPU '!$J$6:$O$98,5,FALSE)+VLOOKUP(C34,'PPU '!$J$6:$O$98,6,FALSE),0)</f>
        <v>#N/A</v>
      </c>
      <c r="H34" s="103" t="e">
        <f t="shared" si="0"/>
        <v>#N/A</v>
      </c>
    </row>
    <row r="35" spans="1:8">
      <c r="A35" s="45">
        <v>11</v>
      </c>
      <c r="B35" s="43" t="s">
        <v>152</v>
      </c>
      <c r="C35" s="43"/>
      <c r="D35" s="44" t="s">
        <v>197</v>
      </c>
      <c r="E35" s="71"/>
      <c r="F35" s="103"/>
      <c r="G35" s="103">
        <f>IF(F35&gt;0,VLOOKUP(C35,'PPU '!$J$6:$O$98,5,FALSE)+VLOOKUP(C35,'PPU '!$J$6:$O$98,6,FALSE),0)</f>
        <v>0</v>
      </c>
      <c r="H35" s="103">
        <f t="shared" si="0"/>
        <v>0</v>
      </c>
    </row>
    <row r="36" spans="1:8">
      <c r="A36" s="45"/>
      <c r="B36" s="48" t="s">
        <v>152</v>
      </c>
      <c r="C36" s="48" t="e">
        <f>VLOOKUP(D36,'PPU '!$K$8:$O$30,8,FALSE)</f>
        <v>#N/A</v>
      </c>
      <c r="D36" s="50" t="s">
        <v>33</v>
      </c>
      <c r="E36" s="71" t="s">
        <v>1</v>
      </c>
      <c r="F36" s="103">
        <v>130</v>
      </c>
      <c r="G36" s="103" t="e">
        <f>IF(F36&gt;0,VLOOKUP(C36,'PPU '!$J$6:$O$98,5,FALSE)+VLOOKUP(C36,'PPU '!$J$6:$O$98,6,FALSE),0)</f>
        <v>#N/A</v>
      </c>
      <c r="H36" s="103" t="e">
        <f t="shared" si="0"/>
        <v>#N/A</v>
      </c>
    </row>
    <row r="37" spans="1:8">
      <c r="A37" s="45"/>
      <c r="B37" s="48" t="s">
        <v>152</v>
      </c>
      <c r="C37" s="48" t="e">
        <f>VLOOKUP(D37,'PPU '!$K$8:$O$30,8,FALSE)</f>
        <v>#N/A</v>
      </c>
      <c r="D37" s="50" t="s">
        <v>392</v>
      </c>
      <c r="E37" s="71" t="s">
        <v>1</v>
      </c>
      <c r="F37" s="103">
        <v>130</v>
      </c>
      <c r="G37" s="103" t="e">
        <f>IF(F37&gt;0,VLOOKUP(C37,'PPU '!$J$6:$O$98,5,FALSE)+VLOOKUP(C37,'PPU '!$J$6:$O$98,6,FALSE),0)</f>
        <v>#N/A</v>
      </c>
      <c r="H37" s="103" t="e">
        <f t="shared" si="0"/>
        <v>#N/A</v>
      </c>
    </row>
    <row r="38" spans="1:8" ht="24">
      <c r="A38" s="45">
        <v>12</v>
      </c>
      <c r="B38" s="43" t="s">
        <v>152</v>
      </c>
      <c r="C38" s="43"/>
      <c r="D38" s="44" t="s">
        <v>198</v>
      </c>
      <c r="E38" s="71"/>
      <c r="F38" s="103"/>
      <c r="G38" s="103">
        <f>IF(F38&gt;0,VLOOKUP(C38,'PPU '!$J$6:$O$98,5,FALSE)+VLOOKUP(C38,'PPU '!$J$6:$O$98,6,FALSE),0)</f>
        <v>0</v>
      </c>
      <c r="H38" s="103">
        <f t="shared" si="0"/>
        <v>0</v>
      </c>
    </row>
    <row r="39" spans="1:8">
      <c r="A39" s="45"/>
      <c r="B39" s="48" t="s">
        <v>152</v>
      </c>
      <c r="C39" s="48" t="e">
        <f>VLOOKUP(D39,'PPU '!$K$8:$O$30,8,FALSE)</f>
        <v>#N/A</v>
      </c>
      <c r="D39" s="50" t="s">
        <v>33</v>
      </c>
      <c r="E39" s="71" t="s">
        <v>1</v>
      </c>
      <c r="F39" s="103">
        <v>75</v>
      </c>
      <c r="G39" s="103" t="e">
        <f>IF(F39&gt;0,VLOOKUP(C39,'PPU '!$J$6:$O$98,5,FALSE)+VLOOKUP(C39,'PPU '!$J$6:$O$98,6,FALSE),0)</f>
        <v>#N/A</v>
      </c>
      <c r="H39" s="103" t="e">
        <f t="shared" si="0"/>
        <v>#N/A</v>
      </c>
    </row>
    <row r="40" spans="1:8">
      <c r="A40" s="45"/>
      <c r="B40" s="48" t="s">
        <v>152</v>
      </c>
      <c r="C40" s="48" t="e">
        <f>VLOOKUP(D40,'PPU '!$K$8:$O$30,8,FALSE)</f>
        <v>#N/A</v>
      </c>
      <c r="D40" s="50" t="s">
        <v>392</v>
      </c>
      <c r="E40" s="71" t="s">
        <v>1</v>
      </c>
      <c r="F40" s="103">
        <v>75</v>
      </c>
      <c r="G40" s="103" t="e">
        <f>IF(F40&gt;0,VLOOKUP(C40,'PPU '!$J$6:$O$98,5,FALSE)+VLOOKUP(C40,'PPU '!$J$6:$O$98,6,FALSE),0)</f>
        <v>#N/A</v>
      </c>
      <c r="H40" s="103" t="e">
        <f t="shared" si="0"/>
        <v>#N/A</v>
      </c>
    </row>
    <row r="41" spans="1:8" ht="22.5" customHeight="1">
      <c r="A41" s="45">
        <v>13</v>
      </c>
      <c r="B41" s="43" t="s">
        <v>152</v>
      </c>
      <c r="C41" s="43"/>
      <c r="D41" s="44" t="s">
        <v>199</v>
      </c>
      <c r="E41" s="71"/>
      <c r="F41" s="103"/>
      <c r="G41" s="103">
        <f>IF(F41&gt;0,VLOOKUP(C41,'PPU '!$J$6:$O$98,5,FALSE)+VLOOKUP(C41,'PPU '!$J$6:$O$98,6,FALSE),0)</f>
        <v>0</v>
      </c>
      <c r="H41" s="103">
        <f t="shared" si="0"/>
        <v>0</v>
      </c>
    </row>
    <row r="42" spans="1:8">
      <c r="A42" s="45"/>
      <c r="B42" s="48" t="s">
        <v>150</v>
      </c>
      <c r="C42" s="48" t="e">
        <f>VLOOKUP(D42,'PPU '!$K$8:$O$30,8,FALSE)</f>
        <v>#N/A</v>
      </c>
      <c r="D42" s="50" t="s">
        <v>131</v>
      </c>
      <c r="E42" s="71" t="s">
        <v>3</v>
      </c>
      <c r="F42" s="103">
        <v>7</v>
      </c>
      <c r="G42" s="103" t="e">
        <f>IF(F42&gt;0,VLOOKUP(C42,'PPU '!$J$6:$O$98,5,FALSE)+VLOOKUP(C42,'PPU '!$J$6:$O$98,6,FALSE),0)</f>
        <v>#N/A</v>
      </c>
      <c r="H42" s="103" t="e">
        <f t="shared" si="0"/>
        <v>#N/A</v>
      </c>
    </row>
    <row r="43" spans="1:8">
      <c r="A43" s="45"/>
      <c r="B43" s="48" t="s">
        <v>152</v>
      </c>
      <c r="C43" s="48" t="e">
        <f>VLOOKUP(D43,'PPU '!$K$8:$O$30,8,FALSE)</f>
        <v>#N/A</v>
      </c>
      <c r="D43" s="50" t="s">
        <v>32</v>
      </c>
      <c r="E43" s="71" t="s">
        <v>1</v>
      </c>
      <c r="F43" s="103">
        <v>2.6332829622389644</v>
      </c>
      <c r="G43" s="103" t="e">
        <f>IF(F43&gt;0,VLOOKUP(C43,'PPU '!$J$6:$O$98,5,FALSE)+VLOOKUP(C43,'PPU '!$J$6:$O$98,6,FALSE),0)</f>
        <v>#N/A</v>
      </c>
      <c r="H43" s="103" t="e">
        <f t="shared" si="0"/>
        <v>#N/A</v>
      </c>
    </row>
    <row r="44" spans="1:8">
      <c r="A44" s="45"/>
      <c r="B44" s="48" t="s">
        <v>152</v>
      </c>
      <c r="C44" s="48" t="e">
        <f>VLOOKUP(D44,'PPU '!$K$8:$O$30,8,FALSE)</f>
        <v>#N/A</v>
      </c>
      <c r="D44" s="50" t="s">
        <v>392</v>
      </c>
      <c r="E44" s="71" t="s">
        <v>1</v>
      </c>
      <c r="F44" s="103">
        <v>2.6332829622389644</v>
      </c>
      <c r="G44" s="103" t="e">
        <f>IF(F44&gt;0,VLOOKUP(C44,'PPU '!$J$6:$O$98,5,FALSE)+VLOOKUP(C44,'PPU '!$J$6:$O$98,6,FALSE),0)</f>
        <v>#N/A</v>
      </c>
      <c r="H44" s="103" t="e">
        <f t="shared" si="0"/>
        <v>#N/A</v>
      </c>
    </row>
    <row r="45" spans="1:8">
      <c r="A45" s="45"/>
      <c r="B45" s="48" t="s">
        <v>150</v>
      </c>
      <c r="C45" s="48" t="e">
        <f>VLOOKUP(D45,'PPU '!$K$8:$O$30,8,FALSE)</f>
        <v>#N/A</v>
      </c>
      <c r="D45" s="50" t="s">
        <v>131</v>
      </c>
      <c r="E45" s="71" t="s">
        <v>3</v>
      </c>
      <c r="F45" s="103">
        <v>7</v>
      </c>
      <c r="G45" s="103" t="e">
        <f>IF(F45&gt;0,VLOOKUP(C45,'PPU '!$J$6:$O$98,5,FALSE)+VLOOKUP(C45,'PPU '!$J$6:$O$98,6,FALSE),0)</f>
        <v>#N/A</v>
      </c>
      <c r="H45" s="103" t="e">
        <f t="shared" si="0"/>
        <v>#N/A</v>
      </c>
    </row>
    <row r="46" spans="1:8" ht="24">
      <c r="A46" s="45">
        <v>14</v>
      </c>
      <c r="B46" s="43" t="s">
        <v>150</v>
      </c>
      <c r="C46" s="43"/>
      <c r="D46" s="44" t="s">
        <v>200</v>
      </c>
      <c r="E46" s="71"/>
      <c r="F46" s="103"/>
      <c r="G46" s="103">
        <f>IF(F46&gt;0,VLOOKUP(C46,'PPU '!$J$6:$O$98,5,FALSE)+VLOOKUP(C46,'PPU '!$J$6:$O$98,6,FALSE),0)</f>
        <v>0</v>
      </c>
      <c r="H46" s="103">
        <f t="shared" si="0"/>
        <v>0</v>
      </c>
    </row>
    <row r="47" spans="1:8">
      <c r="A47" s="45"/>
      <c r="B47" s="48" t="s">
        <v>150</v>
      </c>
      <c r="C47" s="48" t="e">
        <f>VLOOKUP(D47,'PPU '!$K$8:$O$30,8,FALSE)</f>
        <v>#N/A</v>
      </c>
      <c r="D47" s="50" t="s">
        <v>28</v>
      </c>
      <c r="E47" s="71" t="s">
        <v>39</v>
      </c>
      <c r="F47" s="103">
        <v>1</v>
      </c>
      <c r="G47" s="103" t="e">
        <f>IF(F47&gt;0,VLOOKUP(C47,'PPU '!$J$6:$O$98,5,FALSE)+VLOOKUP(C47,'PPU '!$J$6:$O$98,6,FALSE),0)</f>
        <v>#N/A</v>
      </c>
      <c r="H47" s="103" t="e">
        <f t="shared" si="0"/>
        <v>#N/A</v>
      </c>
    </row>
    <row r="48" spans="1:8">
      <c r="A48" s="45"/>
      <c r="B48" s="48" t="s">
        <v>152</v>
      </c>
      <c r="C48" s="48" t="e">
        <f>VLOOKUP(D48,'PPU '!$K$8:$O$30,8,FALSE)</f>
        <v>#N/A</v>
      </c>
      <c r="D48" s="50" t="s">
        <v>38</v>
      </c>
      <c r="E48" s="71" t="s">
        <v>1</v>
      </c>
      <c r="F48" s="103">
        <v>0.2</v>
      </c>
      <c r="G48" s="103" t="e">
        <f>IF(F48&gt;0,VLOOKUP(C48,'PPU '!$J$6:$O$98,5,FALSE)+VLOOKUP(C48,'PPU '!$J$6:$O$98,6,FALSE),0)</f>
        <v>#N/A</v>
      </c>
      <c r="H48" s="103" t="e">
        <f t="shared" si="0"/>
        <v>#N/A</v>
      </c>
    </row>
    <row r="49" spans="1:8" ht="24">
      <c r="A49" s="45">
        <v>15</v>
      </c>
      <c r="B49" s="43" t="s">
        <v>150</v>
      </c>
      <c r="C49" s="43"/>
      <c r="D49" s="44" t="s">
        <v>201</v>
      </c>
      <c r="E49" s="71"/>
      <c r="F49" s="103"/>
      <c r="G49" s="103">
        <f>IF(F49&gt;0,VLOOKUP(C49,'PPU '!$J$6:$O$98,5,FALSE)+VLOOKUP(C49,'PPU '!$J$6:$O$98,6,FALSE),0)</f>
        <v>0</v>
      </c>
      <c r="H49" s="103">
        <f t="shared" si="0"/>
        <v>0</v>
      </c>
    </row>
    <row r="50" spans="1:8" ht="36">
      <c r="A50" s="45"/>
      <c r="B50" s="48" t="s">
        <v>150</v>
      </c>
      <c r="C50" s="48" t="e">
        <f>VLOOKUP(D50,'PPU '!$K$8:$O$30,8,FALSE)</f>
        <v>#N/A</v>
      </c>
      <c r="D50" s="50" t="s">
        <v>127</v>
      </c>
      <c r="E50" s="71" t="s">
        <v>39</v>
      </c>
      <c r="F50" s="103">
        <v>4</v>
      </c>
      <c r="G50" s="103" t="e">
        <f>IF(F50&gt;0,VLOOKUP(C50,'PPU '!$J$6:$O$98,5,FALSE)+VLOOKUP(C50,'PPU '!$J$6:$O$98,6,FALSE),0)</f>
        <v>#N/A</v>
      </c>
      <c r="H50" s="103" t="e">
        <f t="shared" si="0"/>
        <v>#N/A</v>
      </c>
    </row>
    <row r="51" spans="1:8">
      <c r="A51" s="45"/>
      <c r="B51" s="48" t="s">
        <v>152</v>
      </c>
      <c r="C51" s="48" t="e">
        <f>VLOOKUP(D51,'PPU '!$K$8:$O$30,8,FALSE)</f>
        <v>#N/A</v>
      </c>
      <c r="D51" s="50" t="s">
        <v>38</v>
      </c>
      <c r="E51" s="71" t="s">
        <v>1</v>
      </c>
      <c r="F51" s="103">
        <v>0.3</v>
      </c>
      <c r="G51" s="103" t="e">
        <f>IF(F51&gt;0,VLOOKUP(C51,'PPU '!$J$6:$O$98,5,FALSE)+VLOOKUP(C51,'PPU '!$J$6:$O$98,6,FALSE),0)</f>
        <v>#N/A</v>
      </c>
      <c r="H51" s="103" t="e">
        <f t="shared" si="0"/>
        <v>#N/A</v>
      </c>
    </row>
    <row r="52" spans="1:8">
      <c r="A52" s="45">
        <v>16</v>
      </c>
      <c r="B52" s="43" t="s">
        <v>150</v>
      </c>
      <c r="C52" s="43"/>
      <c r="D52" s="44" t="s">
        <v>202</v>
      </c>
      <c r="E52" s="71"/>
      <c r="F52" s="103"/>
      <c r="G52" s="103">
        <f>IF(F52&gt;0,VLOOKUP(C52,'PPU '!$J$6:$O$98,5,FALSE)+VLOOKUP(C52,'PPU '!$J$6:$O$98,6,FALSE),0)</f>
        <v>0</v>
      </c>
      <c r="H52" s="103">
        <f t="shared" si="0"/>
        <v>0</v>
      </c>
    </row>
    <row r="53" spans="1:8" ht="24">
      <c r="A53" s="45"/>
      <c r="B53" s="48" t="s">
        <v>150</v>
      </c>
      <c r="C53" s="48" t="e">
        <f>VLOOKUP(D53,'PPU '!$K$8:$O$30,8,FALSE)</f>
        <v>#N/A</v>
      </c>
      <c r="D53" s="50" t="s">
        <v>14</v>
      </c>
      <c r="E53" s="71" t="s">
        <v>3</v>
      </c>
      <c r="F53" s="103">
        <v>1</v>
      </c>
      <c r="G53" s="103" t="e">
        <f>IF(F53&gt;0,VLOOKUP(C53,'PPU '!$J$6:$O$98,5,FALSE)+VLOOKUP(C53,'PPU '!$J$6:$O$98,6,FALSE),0)</f>
        <v>#N/A</v>
      </c>
      <c r="H53" s="103" t="e">
        <f t="shared" si="0"/>
        <v>#N/A</v>
      </c>
    </row>
    <row r="54" spans="1:8">
      <c r="A54" s="45"/>
      <c r="B54" s="48" t="s">
        <v>150</v>
      </c>
      <c r="C54" s="48" t="e">
        <f>VLOOKUP(D54,'PPU '!$K$8:$O$30,8,FALSE)</f>
        <v>#N/A</v>
      </c>
      <c r="D54" s="50" t="s">
        <v>86</v>
      </c>
      <c r="E54" s="71" t="s">
        <v>3</v>
      </c>
      <c r="F54" s="103">
        <v>1</v>
      </c>
      <c r="G54" s="103" t="e">
        <f>IF(F54&gt;0,VLOOKUP(C54,'PPU '!$J$6:$O$98,5,FALSE)+VLOOKUP(C54,'PPU '!$J$6:$O$98,6,FALSE),0)</f>
        <v>#N/A</v>
      </c>
      <c r="H54" s="103" t="e">
        <f t="shared" si="0"/>
        <v>#N/A</v>
      </c>
    </row>
    <row r="55" spans="1:8" ht="24">
      <c r="A55" s="45"/>
      <c r="B55" s="48" t="s">
        <v>150</v>
      </c>
      <c r="C55" s="48" t="e">
        <f>VLOOKUP(D55,'PPU '!$K$8:$O$30,8,FALSE)</f>
        <v>#N/A</v>
      </c>
      <c r="D55" s="50" t="s">
        <v>14</v>
      </c>
      <c r="E55" s="71" t="s">
        <v>3</v>
      </c>
      <c r="F55" s="103">
        <v>1</v>
      </c>
      <c r="G55" s="103" t="e">
        <f>IF(F55&gt;0,VLOOKUP(C55,'PPU '!$J$6:$O$98,5,FALSE)+VLOOKUP(C55,'PPU '!$J$6:$O$98,6,FALSE),0)</f>
        <v>#N/A</v>
      </c>
      <c r="H55" s="103" t="e">
        <f t="shared" si="0"/>
        <v>#N/A</v>
      </c>
    </row>
    <row r="56" spans="1:8">
      <c r="A56" s="45">
        <v>17</v>
      </c>
      <c r="B56" s="43" t="s">
        <v>150</v>
      </c>
      <c r="C56" s="43"/>
      <c r="D56" s="44" t="s">
        <v>203</v>
      </c>
      <c r="E56" s="71"/>
      <c r="F56" s="103"/>
      <c r="G56" s="103">
        <f>IF(F56&gt;0,VLOOKUP(C56,'PPU '!$J$6:$O$98,5,FALSE)+VLOOKUP(C56,'PPU '!$J$6:$O$98,6,FALSE),0)</f>
        <v>0</v>
      </c>
      <c r="H56" s="103">
        <f t="shared" si="0"/>
        <v>0</v>
      </c>
    </row>
    <row r="57" spans="1:8">
      <c r="A57" s="45"/>
      <c r="B57" s="48" t="s">
        <v>150</v>
      </c>
      <c r="C57" s="48" t="e">
        <f>VLOOKUP(D57,'PPU '!$K$8:$O$30,8,FALSE)</f>
        <v>#N/A</v>
      </c>
      <c r="D57" s="50" t="s">
        <v>18</v>
      </c>
      <c r="E57" s="71" t="s">
        <v>3</v>
      </c>
      <c r="F57" s="103">
        <v>2</v>
      </c>
      <c r="G57" s="103" t="e">
        <f>IF(F57&gt;0,VLOOKUP(C57,'PPU '!$J$6:$O$98,5,FALSE)+VLOOKUP(C57,'PPU '!$J$6:$O$98,6,FALSE),0)</f>
        <v>#N/A</v>
      </c>
      <c r="H57" s="103" t="e">
        <f t="shared" si="0"/>
        <v>#N/A</v>
      </c>
    </row>
    <row r="58" spans="1:8" ht="24">
      <c r="A58" s="45">
        <v>18</v>
      </c>
      <c r="B58" s="43" t="s">
        <v>150</v>
      </c>
      <c r="C58" s="43"/>
      <c r="D58" s="44" t="s">
        <v>204</v>
      </c>
      <c r="E58" s="71"/>
      <c r="F58" s="103"/>
      <c r="G58" s="103">
        <f>IF(F58&gt;0,VLOOKUP(C58,'PPU '!$J$6:$O$98,5,FALSE)+VLOOKUP(C58,'PPU '!$J$6:$O$98,6,FALSE),0)</f>
        <v>0</v>
      </c>
      <c r="H58" s="103">
        <f t="shared" si="0"/>
        <v>0</v>
      </c>
    </row>
    <row r="59" spans="1:8">
      <c r="A59" s="45"/>
      <c r="B59" s="48" t="s">
        <v>150</v>
      </c>
      <c r="C59" s="48" t="e">
        <f>VLOOKUP(D59,'PPU '!$K$8:$O$30,8,FALSE)</f>
        <v>#N/A</v>
      </c>
      <c r="D59" s="50" t="s">
        <v>12</v>
      </c>
      <c r="E59" s="71" t="s">
        <v>3</v>
      </c>
      <c r="F59" s="103">
        <v>2</v>
      </c>
      <c r="G59" s="103" t="e">
        <f>IF(F59&gt;0,VLOOKUP(C59,'PPU '!$J$6:$O$98,5,FALSE)+VLOOKUP(C59,'PPU '!$J$6:$O$98,6,FALSE),0)</f>
        <v>#N/A</v>
      </c>
      <c r="H59" s="103" t="e">
        <f t="shared" si="0"/>
        <v>#N/A</v>
      </c>
    </row>
    <row r="60" spans="1:8">
      <c r="A60" s="45"/>
      <c r="B60" s="48" t="s">
        <v>150</v>
      </c>
      <c r="C60" s="48" t="e">
        <f>VLOOKUP(D60,'PPU '!$K$8:$O$30,8,FALSE)</f>
        <v>#N/A</v>
      </c>
      <c r="D60" s="50" t="s">
        <v>15</v>
      </c>
      <c r="E60" s="71" t="s">
        <v>4</v>
      </c>
      <c r="F60" s="103">
        <v>3</v>
      </c>
      <c r="G60" s="103" t="e">
        <f>IF(F60&gt;0,VLOOKUP(C60,'PPU '!$J$6:$O$98,5,FALSE)+VLOOKUP(C60,'PPU '!$J$6:$O$98,6,FALSE),0)</f>
        <v>#N/A</v>
      </c>
      <c r="H60" s="103" t="e">
        <f t="shared" si="0"/>
        <v>#N/A</v>
      </c>
    </row>
    <row r="61" spans="1:8">
      <c r="A61" s="45"/>
      <c r="B61" s="48" t="s">
        <v>150</v>
      </c>
      <c r="C61" s="48" t="e">
        <f>VLOOKUP(D61,'PPU '!$K$8:$O$30,8,FALSE)</f>
        <v>#N/A</v>
      </c>
      <c r="D61" s="50" t="s">
        <v>12</v>
      </c>
      <c r="E61" s="71" t="s">
        <v>3</v>
      </c>
      <c r="F61" s="103">
        <v>2</v>
      </c>
      <c r="G61" s="103" t="e">
        <f>IF(F61&gt;0,VLOOKUP(C61,'PPU '!$J$6:$O$98,5,FALSE)+VLOOKUP(C61,'PPU '!$J$6:$O$98,6,FALSE),0)</f>
        <v>#N/A</v>
      </c>
      <c r="H61" s="103" t="e">
        <f t="shared" si="0"/>
        <v>#N/A</v>
      </c>
    </row>
    <row r="62" spans="1:8" ht="36">
      <c r="A62" s="45">
        <v>19</v>
      </c>
      <c r="B62" s="43" t="s">
        <v>150</v>
      </c>
      <c r="C62" s="43"/>
      <c r="D62" s="44" t="s">
        <v>205</v>
      </c>
      <c r="E62" s="71"/>
      <c r="F62" s="103"/>
      <c r="G62" s="103">
        <f>IF(F62&gt;0,VLOOKUP(C62,'PPU '!$J$6:$O$98,5,FALSE)+VLOOKUP(C62,'PPU '!$J$6:$O$98,6,FALSE),0)</f>
        <v>0</v>
      </c>
      <c r="H62" s="103">
        <f t="shared" si="0"/>
        <v>0</v>
      </c>
    </row>
    <row r="63" spans="1:8">
      <c r="A63" s="45"/>
      <c r="B63" s="48" t="s">
        <v>150</v>
      </c>
      <c r="C63" s="48" t="e">
        <f>VLOOKUP(D63,'PPU '!$K$8:$O$30,8,FALSE)</f>
        <v>#N/A</v>
      </c>
      <c r="D63" s="50" t="s">
        <v>70</v>
      </c>
      <c r="E63" s="71" t="s">
        <v>39</v>
      </c>
      <c r="F63" s="103">
        <v>20.25</v>
      </c>
      <c r="G63" s="103" t="e">
        <f>IF(F63&gt;0,VLOOKUP(C63,'PPU '!$J$6:$O$98,5,FALSE)+VLOOKUP(C63,'PPU '!$J$6:$O$98,6,FALSE),0)</f>
        <v>#N/A</v>
      </c>
      <c r="H63" s="103" t="e">
        <f t="shared" si="0"/>
        <v>#N/A</v>
      </c>
    </row>
    <row r="64" spans="1:8">
      <c r="A64" s="45">
        <v>20</v>
      </c>
      <c r="B64" s="43" t="s">
        <v>150</v>
      </c>
      <c r="C64" s="43"/>
      <c r="D64" s="44" t="s">
        <v>206</v>
      </c>
      <c r="E64" s="71"/>
      <c r="F64" s="103"/>
      <c r="G64" s="103">
        <f>IF(F64&gt;0,VLOOKUP(C64,'PPU '!$J$6:$O$98,5,FALSE)+VLOOKUP(C64,'PPU '!$J$6:$O$98,6,FALSE),0)</f>
        <v>0</v>
      </c>
      <c r="H64" s="103">
        <f t="shared" si="0"/>
        <v>0</v>
      </c>
    </row>
    <row r="65" spans="1:8" ht="24">
      <c r="A65" s="45"/>
      <c r="B65" s="48" t="s">
        <v>150</v>
      </c>
      <c r="C65" s="48" t="e">
        <f>VLOOKUP(D65,'PPU '!$K$8:$O$30,8,FALSE)</f>
        <v>#N/A</v>
      </c>
      <c r="D65" s="50" t="s">
        <v>128</v>
      </c>
      <c r="E65" s="71" t="s">
        <v>111</v>
      </c>
      <c r="F65" s="103">
        <v>1</v>
      </c>
      <c r="G65" s="103" t="e">
        <f>IF(F65&gt;0,VLOOKUP(C65,'PPU '!$J$6:$O$98,5,FALSE)+VLOOKUP(C65,'PPU '!$J$6:$O$98,6,FALSE),0)</f>
        <v>#N/A</v>
      </c>
      <c r="H65" s="103" t="e">
        <f t="shared" si="0"/>
        <v>#N/A</v>
      </c>
    </row>
    <row r="66" spans="1:8" ht="24">
      <c r="A66" s="45">
        <v>21</v>
      </c>
      <c r="B66" s="43" t="s">
        <v>150</v>
      </c>
      <c r="C66" s="43"/>
      <c r="D66" s="44" t="s">
        <v>207</v>
      </c>
      <c r="E66" s="71"/>
      <c r="F66" s="103"/>
      <c r="G66" s="103">
        <f>IF(F66&gt;0,VLOOKUP(C66,'PPU '!$J$6:$O$98,5,FALSE)+VLOOKUP(C66,'PPU '!$J$6:$O$98,6,FALSE),0)</f>
        <v>0</v>
      </c>
      <c r="H66" s="103">
        <f t="shared" si="0"/>
        <v>0</v>
      </c>
    </row>
    <row r="67" spans="1:8">
      <c r="A67" s="45"/>
      <c r="B67" s="48" t="s">
        <v>150</v>
      </c>
      <c r="C67" s="48" t="e">
        <f>VLOOKUP(D67,'PPU '!$K$8:$O$30,8,FALSE)</f>
        <v>#N/A</v>
      </c>
      <c r="D67" s="50" t="s">
        <v>71</v>
      </c>
      <c r="E67" s="71" t="s">
        <v>39</v>
      </c>
      <c r="F67" s="103">
        <v>1.5</v>
      </c>
      <c r="G67" s="103" t="e">
        <f>IF(F67&gt;0,VLOOKUP(C67,'PPU '!$J$6:$O$98,5,FALSE)+VLOOKUP(C67,'PPU '!$J$6:$O$98,6,FALSE),0)</f>
        <v>#N/A</v>
      </c>
      <c r="H67" s="103" t="e">
        <f t="shared" si="0"/>
        <v>#N/A</v>
      </c>
    </row>
    <row r="68" spans="1:8">
      <c r="A68" s="45">
        <v>22</v>
      </c>
      <c r="B68" s="43" t="s">
        <v>150</v>
      </c>
      <c r="C68" s="43"/>
      <c r="D68" s="44" t="s">
        <v>208</v>
      </c>
      <c r="E68" s="71"/>
      <c r="F68" s="103"/>
      <c r="G68" s="103">
        <f>IF(F68&gt;0,VLOOKUP(C68,'PPU '!$J$6:$O$98,5,FALSE)+VLOOKUP(C68,'PPU '!$J$6:$O$98,6,FALSE),0)</f>
        <v>0</v>
      </c>
      <c r="H68" s="103">
        <f t="shared" si="0"/>
        <v>0</v>
      </c>
    </row>
    <row r="69" spans="1:8" ht="22.5" customHeight="1">
      <c r="A69" s="45"/>
      <c r="B69" s="48" t="s">
        <v>150</v>
      </c>
      <c r="C69" s="48" t="e">
        <f>VLOOKUP(D69,'PPU '!$K$8:$O$30,8,FALSE)</f>
        <v>#N/A</v>
      </c>
      <c r="D69" s="50" t="s">
        <v>69</v>
      </c>
      <c r="E69" s="71" t="s">
        <v>3</v>
      </c>
      <c r="F69" s="103">
        <v>1</v>
      </c>
      <c r="G69" s="103" t="e">
        <f>IF(F69&gt;0,VLOOKUP(C69,'PPU '!$J$6:$O$98,5,FALSE)+VLOOKUP(C69,'PPU '!$J$6:$O$98,6,FALSE),0)</f>
        <v>#N/A</v>
      </c>
      <c r="H69" s="103" t="e">
        <f t="shared" si="0"/>
        <v>#N/A</v>
      </c>
    </row>
    <row r="70" spans="1:8">
      <c r="A70" s="52"/>
      <c r="B70" s="51" t="s">
        <v>150</v>
      </c>
      <c r="C70" s="51" t="e">
        <f>VLOOKUP(D70,'PPU '!$K$8:$O$30,8,FALSE)</f>
        <v>#N/A</v>
      </c>
      <c r="D70" s="50" t="s">
        <v>25</v>
      </c>
      <c r="E70" s="71" t="s">
        <v>3</v>
      </c>
      <c r="F70" s="103">
        <v>1</v>
      </c>
      <c r="G70" s="103" t="e">
        <f>IF(F70&gt;0,VLOOKUP(C70,'PPU '!$J$6:$O$98,5,FALSE)+VLOOKUP(C70,'PPU '!$J$6:$O$98,6,FALSE),0)</f>
        <v>#N/A</v>
      </c>
      <c r="H70" s="103" t="e">
        <f t="shared" si="0"/>
        <v>#N/A</v>
      </c>
    </row>
    <row r="71" spans="1:8">
      <c r="A71" s="142"/>
      <c r="B71" s="143"/>
      <c r="C71" s="143"/>
      <c r="D71" s="144" t="s">
        <v>395</v>
      </c>
      <c r="E71" s="145"/>
      <c r="F71" s="146"/>
      <c r="G71" s="146"/>
      <c r="H71" s="147"/>
    </row>
    <row r="72" spans="1:8">
      <c r="A72" s="52"/>
      <c r="B72" s="51" t="s">
        <v>399</v>
      </c>
      <c r="C72" s="51" t="e">
        <f>VLOOKUP(D72,'PPU '!$K$8:$O$30,8,FALSE)</f>
        <v>#N/A</v>
      </c>
      <c r="D72" s="122" t="s">
        <v>89</v>
      </c>
      <c r="E72" s="96" t="s">
        <v>2</v>
      </c>
      <c r="F72" s="120">
        <v>150</v>
      </c>
      <c r="G72" s="46" t="e">
        <f>IF(F72&gt;0,VLOOKUP(C72,'PPU '!$J$6:$O$98,5,FALSE)+VLOOKUP(C72,'PPU '!$J$6:$O$98,6,FALSE),0)</f>
        <v>#N/A</v>
      </c>
      <c r="H72" s="116" t="e">
        <f t="shared" ref="H72:H78" si="1">G72*F72</f>
        <v>#N/A</v>
      </c>
    </row>
    <row r="73" spans="1:8">
      <c r="A73" s="52"/>
      <c r="B73" s="51" t="s">
        <v>399</v>
      </c>
      <c r="C73" s="51" t="e">
        <f>VLOOKUP(D73,'PPU '!$K$8:$O$30,8,FALSE)</f>
        <v>#N/A</v>
      </c>
      <c r="D73" s="122" t="s">
        <v>90</v>
      </c>
      <c r="E73" s="96" t="s">
        <v>2</v>
      </c>
      <c r="F73" s="120">
        <v>150</v>
      </c>
      <c r="G73" s="46" t="e">
        <f>IF(F73&gt;0,VLOOKUP(C73,'PPU '!$J$6:$O$98,5,FALSE)+VLOOKUP(C73,'PPU '!$J$6:$O$98,6,FALSE),0)</f>
        <v>#N/A</v>
      </c>
      <c r="H73" s="116" t="e">
        <f t="shared" si="1"/>
        <v>#N/A</v>
      </c>
    </row>
    <row r="74" spans="1:8">
      <c r="A74" s="52"/>
      <c r="B74" s="51" t="s">
        <v>399</v>
      </c>
      <c r="C74" s="51" t="e">
        <f>VLOOKUP(D74,'PPU '!$K$8:$O$30,8,FALSE)</f>
        <v>#N/A</v>
      </c>
      <c r="D74" s="122" t="s">
        <v>398</v>
      </c>
      <c r="E74" s="96" t="s">
        <v>74</v>
      </c>
      <c r="F74" s="120">
        <v>300</v>
      </c>
      <c r="G74" s="46" t="e">
        <f>IF(F74&gt;0,VLOOKUP(C74,'PPU '!$J$6:$O$98,5,FALSE)+VLOOKUP(C74,'PPU '!$J$6:$O$98,6,FALSE),0)</f>
        <v>#N/A</v>
      </c>
      <c r="H74" s="116" t="e">
        <f t="shared" si="1"/>
        <v>#N/A</v>
      </c>
    </row>
    <row r="75" spans="1:8">
      <c r="A75" s="52"/>
      <c r="B75" s="51"/>
      <c r="C75" s="51"/>
      <c r="D75" s="49"/>
      <c r="E75" s="45"/>
      <c r="F75" s="46"/>
      <c r="G75" s="46">
        <f>IF(F75&gt;0,VLOOKUP(C75,'PPU '!$J$6:$O$98,5,FALSE)+VLOOKUP(C75,'PPU '!$J$6:$O$98,6,FALSE),0)</f>
        <v>0</v>
      </c>
      <c r="H75" s="116">
        <f t="shared" si="1"/>
        <v>0</v>
      </c>
    </row>
    <row r="76" spans="1:8">
      <c r="A76" s="52"/>
      <c r="B76" s="51"/>
      <c r="C76" s="51"/>
      <c r="D76" s="49"/>
      <c r="E76" s="45"/>
      <c r="F76" s="46"/>
      <c r="G76" s="46">
        <f>IF(F76&gt;0,VLOOKUP(C76,'PPU '!$J$6:$O$98,5,FALSE)+VLOOKUP(C76,'PPU '!$J$6:$O$98,6,FALSE),0)</f>
        <v>0</v>
      </c>
      <c r="H76" s="116">
        <f t="shared" si="1"/>
        <v>0</v>
      </c>
    </row>
    <row r="77" spans="1:8">
      <c r="A77" s="52"/>
      <c r="B77" s="51"/>
      <c r="C77" s="51"/>
      <c r="D77" s="49"/>
      <c r="E77" s="45"/>
      <c r="F77" s="46"/>
      <c r="G77" s="46">
        <f>IF(F77&gt;0,VLOOKUP(C77,'PPU '!$J$6:$O$98,5,FALSE)+VLOOKUP(C77,'PPU '!$J$6:$O$98,6,FALSE),0)</f>
        <v>0</v>
      </c>
      <c r="H77" s="116">
        <f t="shared" si="1"/>
        <v>0</v>
      </c>
    </row>
    <row r="78" spans="1:8">
      <c r="A78" s="52"/>
      <c r="B78" s="51"/>
      <c r="C78" s="51"/>
      <c r="D78" s="49"/>
      <c r="E78" s="45"/>
      <c r="F78" s="46"/>
      <c r="G78" s="46">
        <f>IF(F78&gt;0,VLOOKUP(C78,'PPU '!$J$6:$O$98,5,FALSE)+VLOOKUP(C78,'PPU '!$J$6:$O$98,6,FALSE),0)</f>
        <v>0</v>
      </c>
      <c r="H78" s="116">
        <f t="shared" si="1"/>
        <v>0</v>
      </c>
    </row>
    <row r="79" spans="1:8">
      <c r="A79" s="52"/>
      <c r="B79" s="51"/>
      <c r="C79" s="51"/>
      <c r="D79" s="49"/>
      <c r="E79" s="71"/>
      <c r="F79" s="103"/>
      <c r="G79" s="103">
        <f>IF(F79&gt;0,VLOOKUP(C79,'PPU '!$J$6:$O$98,5,FALSE)+VLOOKUP(C79,'PPU '!$J$6:$O$98,6,FALSE),0)</f>
        <v>0</v>
      </c>
      <c r="H79" s="103">
        <f t="shared" si="0"/>
        <v>0</v>
      </c>
    </row>
    <row r="80" spans="1:8">
      <c r="A80" s="52"/>
      <c r="B80" s="51"/>
      <c r="C80" s="51"/>
      <c r="D80" s="49"/>
      <c r="E80" s="71"/>
      <c r="F80" s="47"/>
      <c r="G80" s="103">
        <f>IF(F80&gt;0,VLOOKUP(C80,'PPU '!$J$6:$O$98,5,FALSE)+VLOOKUP(C80,'PPU '!$J$6:$O$98,6,FALSE),0)</f>
        <v>0</v>
      </c>
      <c r="H80" s="103">
        <f t="shared" si="0"/>
        <v>0</v>
      </c>
    </row>
    <row r="81" spans="1:8">
      <c r="A81" s="155"/>
      <c r="B81" s="156"/>
      <c r="C81" s="156"/>
      <c r="D81" s="157"/>
      <c r="E81" s="158"/>
      <c r="F81" s="159"/>
      <c r="G81" s="160" t="s">
        <v>185</v>
      </c>
      <c r="H81" s="164" t="e">
        <f>SUM(H5:H80)</f>
        <v>#N/A</v>
      </c>
    </row>
    <row r="504" spans="1:8">
      <c r="A504" s="52"/>
      <c r="B504" s="51"/>
      <c r="C504" s="51"/>
      <c r="D504" s="122" t="str">
        <f>IFERROR(VLOOKUP(C504,'PPU '!$J$6:$L$274,2,FALSE),"")</f>
        <v/>
      </c>
      <c r="E504" s="96" t="str">
        <f>IFERROR(VLOOKUP(C504,'PPU '!$J$6:$L$274,3,FALSE),"")</f>
        <v/>
      </c>
      <c r="F504" s="120"/>
      <c r="G504" s="46">
        <f>IF(F504&gt;0,VLOOKUP(C504,'PPU '!$J$6:$O$98,5,FALSE)+VLOOKUP(C504,'PPU '!$J$6:$O$98,6,FALSE),0)</f>
        <v>0</v>
      </c>
      <c r="H504" s="116">
        <f t="shared" ref="H504" si="2">G504*F504</f>
        <v>0</v>
      </c>
    </row>
  </sheetData>
  <sheetProtection algorithmName="SHA-512" hashValue="OhOpX+YUkjBnS2gmCiPit+N5mtCidJy7oGjFHUKn/XmHkrrR/DhRDob/QXbN372l8bZNwi5sPU3Eb8EADWdSXw==" saltValue="r1nf2+g84BXAr8EdZOtfUw==" spinCount="100000" sheet="1" objects="1" scenarios="1" selectLockedCells="1"/>
  <autoFilter ref="A4:M80" xr:uid="{00000000-0009-0000-0000-000003000000}"/>
  <mergeCells count="3">
    <mergeCell ref="D1:D3"/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M500"/>
  <sheetViews>
    <sheetView zoomScaleNormal="100" workbookViewId="0">
      <pane ySplit="4" topLeftCell="A11" activePane="bottomLeft" state="frozen"/>
      <selection activeCell="K155" sqref="K155"/>
      <selection pane="bottomLeft" activeCell="K155" sqref="K155"/>
    </sheetView>
  </sheetViews>
  <sheetFormatPr defaultColWidth="9.140625" defaultRowHeight="14.25"/>
  <cols>
    <col min="1" max="1" width="6" style="21" customWidth="1"/>
    <col min="2" max="2" width="17.42578125" style="21" customWidth="1"/>
    <col min="3" max="3" width="9.28515625" style="21" bestFit="1" customWidth="1"/>
    <col min="4" max="4" width="67.7109375" style="21" customWidth="1"/>
    <col min="5" max="5" width="25.140625" style="21" customWidth="1"/>
    <col min="6" max="6" width="10.42578125" style="21" customWidth="1"/>
    <col min="7" max="7" width="12.42578125" style="26" customWidth="1"/>
    <col min="8" max="8" width="13.28515625" style="21" bestFit="1" customWidth="1"/>
    <col min="9" max="9" width="13.42578125" style="21" bestFit="1" customWidth="1"/>
    <col min="10" max="16384" width="9.140625" style="21"/>
  </cols>
  <sheetData>
    <row r="1" spans="1:9" ht="26.25" customHeight="1">
      <c r="A1" s="165"/>
      <c r="B1" s="139"/>
      <c r="C1" s="139"/>
      <c r="D1" s="287" t="s">
        <v>137</v>
      </c>
      <c r="E1" s="287"/>
      <c r="F1" s="140"/>
      <c r="G1" s="140"/>
      <c r="H1" s="162"/>
      <c r="I1" s="163"/>
    </row>
    <row r="2" spans="1:9" ht="18.75" customHeight="1">
      <c r="A2" s="80"/>
      <c r="B2" s="135"/>
      <c r="C2" s="135"/>
      <c r="D2" s="288"/>
      <c r="E2" s="288"/>
      <c r="F2" s="30"/>
      <c r="G2" s="31"/>
      <c r="H2" s="99"/>
      <c r="I2" s="100"/>
    </row>
    <row r="3" spans="1:9" ht="18.75" customHeight="1">
      <c r="A3" s="83"/>
      <c r="B3" s="136"/>
      <c r="C3" s="136"/>
      <c r="D3" s="289"/>
      <c r="E3" s="289"/>
      <c r="F3" s="35"/>
      <c r="G3" s="36"/>
      <c r="H3" s="101"/>
      <c r="I3" s="102"/>
    </row>
    <row r="4" spans="1:9" ht="29.25" customHeight="1">
      <c r="A4" s="166" t="s">
        <v>51</v>
      </c>
      <c r="B4" s="167" t="s">
        <v>142</v>
      </c>
      <c r="C4" s="167" t="s">
        <v>242</v>
      </c>
      <c r="D4" s="167" t="s">
        <v>390</v>
      </c>
      <c r="E4" s="168" t="s">
        <v>243</v>
      </c>
      <c r="F4" s="168" t="s">
        <v>3</v>
      </c>
      <c r="G4" s="169" t="s">
        <v>145</v>
      </c>
      <c r="H4" s="168" t="s">
        <v>146</v>
      </c>
      <c r="I4" s="170" t="s">
        <v>147</v>
      </c>
    </row>
    <row r="5" spans="1:9" ht="38.25">
      <c r="A5" s="88">
        <v>1</v>
      </c>
      <c r="B5" s="68" t="s">
        <v>150</v>
      </c>
      <c r="C5" s="68"/>
      <c r="D5" s="25" t="s">
        <v>244</v>
      </c>
      <c r="E5" s="23" t="s">
        <v>245</v>
      </c>
      <c r="F5" s="23"/>
      <c r="G5" s="24"/>
      <c r="H5" s="24"/>
      <c r="I5" s="24"/>
    </row>
    <row r="6" spans="1:9" ht="25.5">
      <c r="A6" s="88"/>
      <c r="B6" s="68"/>
      <c r="C6" s="48" t="e">
        <f>VLOOKUP(D6,'PPU '!$K$8:$O$30,8,FALSE)</f>
        <v>#N/A</v>
      </c>
      <c r="D6" s="70" t="s">
        <v>16</v>
      </c>
      <c r="E6" s="66"/>
      <c r="F6" s="67" t="s">
        <v>4</v>
      </c>
      <c r="G6" s="24">
        <v>1</v>
      </c>
      <c r="H6" s="103" t="e">
        <f>IF(G6&gt;0,VLOOKUP(C6,'PPU '!$J$6:$O$98,5,FALSE)+VLOOKUP(C6,'PPU '!$J$6:$O$98,6,FALSE),0)</f>
        <v>#N/A</v>
      </c>
      <c r="I6" s="24" t="e">
        <f>H6*G6</f>
        <v>#N/A</v>
      </c>
    </row>
    <row r="7" spans="1:9" ht="76.5">
      <c r="A7" s="88">
        <v>2</v>
      </c>
      <c r="B7" s="68" t="s">
        <v>152</v>
      </c>
      <c r="C7" s="68"/>
      <c r="D7" s="25" t="s">
        <v>246</v>
      </c>
      <c r="E7" s="23"/>
      <c r="F7" s="23"/>
      <c r="G7" s="24"/>
      <c r="H7" s="24"/>
      <c r="I7" s="24"/>
    </row>
    <row r="8" spans="1:9" ht="25.5">
      <c r="A8" s="88"/>
      <c r="B8" s="68"/>
      <c r="C8" s="48" t="e">
        <f>VLOOKUP(D8,'PPU '!$K$8:$O$30,8,FALSE)</f>
        <v>#N/A</v>
      </c>
      <c r="D8" s="70" t="s">
        <v>16</v>
      </c>
      <c r="E8" s="66"/>
      <c r="F8" s="67" t="s">
        <v>4</v>
      </c>
      <c r="G8" s="24">
        <v>20</v>
      </c>
      <c r="H8" s="24" t="e">
        <f>IF(G8&gt;0,VLOOKUP(C8,'PPU '!$J$6:$O$98,5,FALSE)+VLOOKUP(C8,'PPU '!$J$6:$O$98,6,FALSE),0)</f>
        <v>#N/A</v>
      </c>
      <c r="I8" s="24" t="e">
        <f t="shared" ref="I8:I12" si="0">H8*G8</f>
        <v>#N/A</v>
      </c>
    </row>
    <row r="9" spans="1:9">
      <c r="A9" s="88"/>
      <c r="B9" s="68"/>
      <c r="C9" s="48" t="e">
        <f>VLOOKUP(D9,'PPU '!$K$8:$O$30,8,FALSE)</f>
        <v>#N/A</v>
      </c>
      <c r="D9" s="70" t="s">
        <v>29</v>
      </c>
      <c r="E9" s="66"/>
      <c r="F9" s="67" t="s">
        <v>1</v>
      </c>
      <c r="G9" s="24">
        <v>96</v>
      </c>
      <c r="H9" s="24" t="e">
        <f>IF(G9&gt;0,VLOOKUP(C9,'PPU '!$J$6:$O$98,5,FALSE)+VLOOKUP(C9,'PPU '!$J$6:$O$98,6,FALSE),0)</f>
        <v>#N/A</v>
      </c>
      <c r="I9" s="24" t="e">
        <f t="shared" si="0"/>
        <v>#N/A</v>
      </c>
    </row>
    <row r="10" spans="1:9">
      <c r="A10" s="88"/>
      <c r="B10" s="68"/>
      <c r="C10" s="48" t="e">
        <f>VLOOKUP(D10,'PPU '!$K$8:$O$30,8,FALSE)</f>
        <v>#N/A</v>
      </c>
      <c r="D10" s="70" t="s">
        <v>32</v>
      </c>
      <c r="E10" s="66"/>
      <c r="F10" s="67" t="s">
        <v>1</v>
      </c>
      <c r="G10" s="24">
        <v>12.8</v>
      </c>
      <c r="H10" s="24" t="e">
        <f>IF(G10&gt;0,VLOOKUP(C10,'PPU '!$J$6:$O$98,5,FALSE)+VLOOKUP(C10,'PPU '!$J$6:$O$98,6,FALSE),0)</f>
        <v>#N/A</v>
      </c>
      <c r="I10" s="24" t="e">
        <f t="shared" si="0"/>
        <v>#N/A</v>
      </c>
    </row>
    <row r="11" spans="1:9">
      <c r="A11" s="88"/>
      <c r="B11" s="68"/>
      <c r="C11" s="48" t="e">
        <f>VLOOKUP(D11,'PPU '!$K$8:$O$30,8,FALSE)</f>
        <v>#N/A</v>
      </c>
      <c r="D11" s="70" t="s">
        <v>38</v>
      </c>
      <c r="E11" s="66"/>
      <c r="F11" s="67" t="s">
        <v>1</v>
      </c>
      <c r="G11" s="24">
        <v>12.8</v>
      </c>
      <c r="H11" s="24" t="e">
        <f>IF(G11&gt;0,VLOOKUP(C11,'PPU '!$J$6:$O$98,5,FALSE)+VLOOKUP(C11,'PPU '!$J$6:$O$98,6,FALSE),0)</f>
        <v>#N/A</v>
      </c>
      <c r="I11" s="24" t="e">
        <f t="shared" si="0"/>
        <v>#N/A</v>
      </c>
    </row>
    <row r="12" spans="1:9">
      <c r="A12" s="88"/>
      <c r="B12" s="68"/>
      <c r="C12" s="48" t="e">
        <f>VLOOKUP(D12,'PPU '!$K$8:$O$30,8,FALSE)</f>
        <v>#N/A</v>
      </c>
      <c r="D12" s="70" t="s">
        <v>135</v>
      </c>
      <c r="E12" s="66"/>
      <c r="F12" s="67" t="s">
        <v>39</v>
      </c>
      <c r="G12" s="24">
        <v>12</v>
      </c>
      <c r="H12" s="24" t="e">
        <f>IF(G12&gt;0,VLOOKUP(C12,'PPU '!$J$6:$O$98,5,FALSE)+VLOOKUP(C12,'PPU '!$J$6:$O$98,6,FALSE),0)</f>
        <v>#N/A</v>
      </c>
      <c r="I12" s="24" t="e">
        <f t="shared" si="0"/>
        <v>#N/A</v>
      </c>
    </row>
    <row r="13" spans="1:9" ht="25.5">
      <c r="A13" s="88">
        <f>+A7+1</f>
        <v>3</v>
      </c>
      <c r="B13" s="68" t="s">
        <v>152</v>
      </c>
      <c r="C13" s="68"/>
      <c r="D13" s="25" t="s">
        <v>247</v>
      </c>
      <c r="E13" s="23"/>
      <c r="F13" s="23"/>
      <c r="G13" s="24"/>
      <c r="H13" s="24"/>
      <c r="I13" s="24"/>
    </row>
    <row r="14" spans="1:9">
      <c r="A14" s="88"/>
      <c r="B14" s="68"/>
      <c r="C14" s="48" t="e">
        <f>VLOOKUP(D14,'PPU '!$K$8:$O$30,8,FALSE)</f>
        <v>#N/A</v>
      </c>
      <c r="D14" s="70" t="s">
        <v>29</v>
      </c>
      <c r="E14" s="66"/>
      <c r="F14" s="67" t="s">
        <v>1</v>
      </c>
      <c r="G14" s="24">
        <v>3.254</v>
      </c>
      <c r="H14" s="24" t="e">
        <f>IF(G14&gt;0,VLOOKUP(C14,'PPU '!$J$6:$O$98,5,FALSE)+VLOOKUP(C14,'PPU '!$J$6:$O$98,6,FALSE),0)</f>
        <v>#N/A</v>
      </c>
      <c r="I14" s="24" t="e">
        <f>H14*G14</f>
        <v>#N/A</v>
      </c>
    </row>
    <row r="15" spans="1:9">
      <c r="A15" s="88">
        <f>A13+1</f>
        <v>4</v>
      </c>
      <c r="B15" s="68" t="s">
        <v>150</v>
      </c>
      <c r="C15" s="68"/>
      <c r="D15" s="25" t="s">
        <v>248</v>
      </c>
      <c r="E15" s="23"/>
      <c r="F15" s="23"/>
      <c r="G15" s="24"/>
      <c r="H15" s="24"/>
      <c r="I15" s="24"/>
    </row>
    <row r="16" spans="1:9">
      <c r="A16" s="88"/>
      <c r="B16" s="68"/>
      <c r="C16" s="48" t="e">
        <f>VLOOKUP(D16,'PPU '!$K$8:$O$30,8,FALSE)</f>
        <v>#N/A</v>
      </c>
      <c r="D16" s="70" t="s">
        <v>135</v>
      </c>
      <c r="E16" s="66"/>
      <c r="F16" s="67" t="s">
        <v>39</v>
      </c>
      <c r="G16" s="24">
        <v>0.65800000000000003</v>
      </c>
      <c r="H16" s="24" t="e">
        <f>IF(G16&gt;0,VLOOKUP(C16,'PPU '!$J$6:$O$98,5,FALSE)+VLOOKUP(C16,'PPU '!$J$6:$O$98,6,FALSE),0)</f>
        <v>#N/A</v>
      </c>
      <c r="I16" s="24" t="e">
        <f>H16*G16</f>
        <v>#N/A</v>
      </c>
    </row>
    <row r="17" spans="1:9 16366:16367">
      <c r="A17" s="66"/>
      <c r="B17" s="45"/>
      <c r="C17" s="45"/>
      <c r="D17" s="23"/>
      <c r="E17" s="23"/>
      <c r="F17" s="23"/>
      <c r="G17" s="24"/>
      <c r="H17" s="24"/>
      <c r="I17" s="24"/>
      <c r="XEL17" s="66"/>
      <c r="XEM17" s="45"/>
    </row>
    <row r="18" spans="1:9 16366:16367">
      <c r="A18" s="66"/>
      <c r="B18" s="45"/>
      <c r="C18" s="45"/>
      <c r="D18" s="23"/>
      <c r="E18" s="23"/>
      <c r="F18" s="23"/>
      <c r="G18" s="24"/>
      <c r="H18" s="24"/>
      <c r="I18" s="24"/>
      <c r="XEL18" s="66"/>
      <c r="XEM18" s="45"/>
    </row>
    <row r="19" spans="1:9 16366:16367">
      <c r="A19" s="171"/>
      <c r="B19" s="172"/>
      <c r="C19" s="172"/>
      <c r="D19" s="144" t="s">
        <v>395</v>
      </c>
      <c r="E19" s="173"/>
      <c r="F19" s="173"/>
      <c r="G19" s="174"/>
      <c r="H19" s="174"/>
      <c r="I19" s="175"/>
      <c r="XEL19" s="66"/>
      <c r="XEM19" s="45"/>
    </row>
    <row r="20" spans="1:9 16366:16367">
      <c r="A20" s="66"/>
      <c r="B20" s="51" t="s">
        <v>399</v>
      </c>
      <c r="C20" s="48" t="e">
        <f>VLOOKUP(D20,'PPU '!$K$8:$O$30,8,FALSE)</f>
        <v>#N/A</v>
      </c>
      <c r="D20" s="122" t="s">
        <v>92</v>
      </c>
      <c r="E20" s="23"/>
      <c r="F20" s="67" t="s">
        <v>35</v>
      </c>
      <c r="G20" s="24">
        <v>10</v>
      </c>
      <c r="H20" s="24" t="e">
        <f>IF(G20&gt;0,VLOOKUP(C20,'PPU '!$J$6:$O$98,5,FALSE)+VLOOKUP(C20,'PPU '!$J$6:$O$98,6,FALSE),0)</f>
        <v>#N/A</v>
      </c>
      <c r="I20" s="24" t="e">
        <f>H20*G20</f>
        <v>#N/A</v>
      </c>
      <c r="XEL20" s="66"/>
      <c r="XEM20" s="45"/>
    </row>
    <row r="21" spans="1:9 16366:16367">
      <c r="A21" s="66"/>
      <c r="B21" s="45"/>
      <c r="C21" s="45"/>
      <c r="D21" s="23"/>
      <c r="E21" s="23"/>
      <c r="F21" s="67" t="s">
        <v>404</v>
      </c>
      <c r="G21" s="24"/>
      <c r="H21" s="24">
        <f>IF(G21&gt;0,VLOOKUP(C21,'PPU '!$J$6:$O$98,5,FALSE)+VLOOKUP(C21,'PPU '!$J$6:$O$98,6,FALSE),0)</f>
        <v>0</v>
      </c>
      <c r="I21" s="24">
        <f t="shared" ref="I21:I26" si="1">H21*G21</f>
        <v>0</v>
      </c>
      <c r="XEL21" s="66"/>
      <c r="XEM21" s="45"/>
    </row>
    <row r="22" spans="1:9 16366:16367">
      <c r="A22" s="66"/>
      <c r="B22" s="45"/>
      <c r="C22" s="45"/>
      <c r="D22" s="23"/>
      <c r="E22" s="23"/>
      <c r="F22" s="67" t="s">
        <v>404</v>
      </c>
      <c r="G22" s="24"/>
      <c r="H22" s="24">
        <f>IF(G22&gt;0,VLOOKUP(C22,'PPU '!$J$6:$O$98,5,FALSE)+VLOOKUP(C22,'PPU '!$J$6:$O$98,6,FALSE),0)</f>
        <v>0</v>
      </c>
      <c r="I22" s="24">
        <f t="shared" si="1"/>
        <v>0</v>
      </c>
      <c r="XEL22" s="66"/>
      <c r="XEM22" s="45"/>
    </row>
    <row r="23" spans="1:9 16366:16367">
      <c r="A23" s="66"/>
      <c r="B23" s="45"/>
      <c r="C23" s="45"/>
      <c r="D23" s="23"/>
      <c r="E23" s="23"/>
      <c r="F23" s="67" t="str">
        <f>IFERROR(VLOOKUP(C23,'PPU '!$J$6:$L$274,3,FALSE),"")</f>
        <v/>
      </c>
      <c r="G23" s="24"/>
      <c r="H23" s="24">
        <f>IF(G23&gt;0,VLOOKUP(C23,'PPU '!$J$6:$O$98,5,FALSE)+VLOOKUP(C23,'PPU '!$J$6:$O$98,6,FALSE),0)</f>
        <v>0</v>
      </c>
      <c r="I23" s="24">
        <f t="shared" si="1"/>
        <v>0</v>
      </c>
      <c r="XEL23" s="66"/>
      <c r="XEM23" s="45"/>
    </row>
    <row r="24" spans="1:9 16366:16367">
      <c r="A24" s="66"/>
      <c r="B24" s="45"/>
      <c r="C24" s="45"/>
      <c r="D24" s="23"/>
      <c r="E24" s="23"/>
      <c r="F24" s="67" t="str">
        <f>IFERROR(VLOOKUP(C24,'PPU '!$J$6:$L$274,3,FALSE),"")</f>
        <v/>
      </c>
      <c r="G24" s="24"/>
      <c r="H24" s="24">
        <f>IF(G24&gt;0,VLOOKUP(C24,'PPU '!$J$6:$O$98,5,FALSE)+VLOOKUP(C24,'PPU '!$J$6:$O$98,6,FALSE),0)</f>
        <v>0</v>
      </c>
      <c r="I24" s="24">
        <f t="shared" si="1"/>
        <v>0</v>
      </c>
      <c r="XEL24" s="66"/>
      <c r="XEM24" s="45"/>
    </row>
    <row r="25" spans="1:9 16366:16367">
      <c r="A25" s="66"/>
      <c r="B25" s="45"/>
      <c r="C25" s="45"/>
      <c r="D25" s="23"/>
      <c r="E25" s="23"/>
      <c r="F25" s="67" t="str">
        <f>IFERROR(VLOOKUP(C25,'PPU '!$J$6:$L$274,3,FALSE),"")</f>
        <v/>
      </c>
      <c r="G25" s="24"/>
      <c r="H25" s="24">
        <f>IF(G25&gt;0,VLOOKUP(C25,'PPU '!$J$6:$O$98,5,FALSE)+VLOOKUP(C25,'PPU '!$J$6:$O$98,6,FALSE),0)</f>
        <v>0</v>
      </c>
      <c r="I25" s="24">
        <f t="shared" si="1"/>
        <v>0</v>
      </c>
      <c r="XEL25" s="66"/>
      <c r="XEM25" s="45"/>
    </row>
    <row r="26" spans="1:9 16366:16367">
      <c r="A26" s="66"/>
      <c r="B26" s="45"/>
      <c r="C26" s="45"/>
      <c r="D26" s="23"/>
      <c r="E26" s="23"/>
      <c r="F26" s="67" t="str">
        <f>IFERROR(VLOOKUP(C26,'PPU '!$J$6:$L$274,3,FALSE),"")</f>
        <v/>
      </c>
      <c r="G26" s="24"/>
      <c r="H26" s="24">
        <f>IF(G26&gt;0,VLOOKUP(C26,'PPU '!$J$6:$O$98,5,FALSE)+VLOOKUP(C26,'PPU '!$J$6:$O$98,6,FALSE),0)</f>
        <v>0</v>
      </c>
      <c r="I26" s="24">
        <f t="shared" si="1"/>
        <v>0</v>
      </c>
      <c r="XEL26" s="66"/>
      <c r="XEM26" s="45"/>
    </row>
    <row r="27" spans="1:9 16366:16367">
      <c r="A27" s="66"/>
      <c r="B27" s="45"/>
      <c r="C27" s="45"/>
      <c r="D27" s="23"/>
      <c r="E27" s="23"/>
      <c r="F27" s="23"/>
      <c r="G27" s="24"/>
      <c r="H27" s="24"/>
      <c r="I27" s="24"/>
      <c r="XEL27" s="66"/>
      <c r="XEM27" s="45"/>
    </row>
    <row r="28" spans="1:9 16366:16367">
      <c r="A28" s="155"/>
      <c r="B28" s="156"/>
      <c r="C28" s="156"/>
      <c r="D28" s="157"/>
      <c r="E28" s="158"/>
      <c r="F28" s="159"/>
      <c r="G28" s="159"/>
      <c r="H28" s="160" t="s">
        <v>185</v>
      </c>
      <c r="I28" s="164" t="e">
        <f>SUM(I5:I27)</f>
        <v>#N/A</v>
      </c>
    </row>
    <row r="500" spans="1:9">
      <c r="A500" s="88"/>
      <c r="B500" s="68"/>
      <c r="C500" s="68"/>
      <c r="D500" s="70" t="e">
        <f>VLOOKUP(C500,'PPU '!$J$6:$L$30,2,FALSE)</f>
        <v>#N/A</v>
      </c>
      <c r="E500" s="66"/>
      <c r="F500" s="67" t="e">
        <f>VLOOKUP(C500,'PPU '!$J$6:$L$30,3,FALSE)</f>
        <v>#N/A</v>
      </c>
      <c r="G500" s="24"/>
      <c r="H500" s="24">
        <f>IF(G500&gt;0,VLOOKUP(C500,'PPU '!$J$6:$O$98,5,FALSE)+VLOOKUP(C500,'PPU '!$J$6:$O$98,6,FALSE),0)</f>
        <v>0</v>
      </c>
      <c r="I500" s="24">
        <f>H500*G500</f>
        <v>0</v>
      </c>
    </row>
  </sheetData>
  <sheetProtection algorithmName="SHA-512" hashValue="8c1FmEFVmbaGNjbmRvyLDXEhvUTYGHyklos2f9kGd0D5dY2FOWmbLt8XefMrY0+lqwhtiNjYUvIaDg7ya1LzHQ==" saltValue="TnK+lw3x3UUcHHzaffZ2CQ==" spinCount="100000" sheet="1" objects="1" scenarios="1" selectLockedCells="1"/>
  <autoFilter ref="A4:O16" xr:uid="{00000000-0009-0000-0000-000004000000}"/>
  <mergeCells count="1">
    <mergeCell ref="D1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EO518"/>
  <sheetViews>
    <sheetView zoomScale="85" zoomScaleNormal="85" workbookViewId="0">
      <pane ySplit="4" topLeftCell="A5" activePane="bottomLeft" state="frozen"/>
      <selection activeCell="K155" sqref="K155"/>
      <selection pane="bottomLeft" activeCell="K155" sqref="K155"/>
    </sheetView>
  </sheetViews>
  <sheetFormatPr defaultColWidth="9.140625" defaultRowHeight="14.25"/>
  <cols>
    <col min="1" max="1" width="6" style="21" customWidth="1"/>
    <col min="2" max="2" width="13.85546875" style="65" bestFit="1" customWidth="1"/>
    <col min="3" max="3" width="70.7109375" style="21" customWidth="1"/>
    <col min="4" max="4" width="32.42578125" style="21" customWidth="1"/>
    <col min="5" max="5" width="7.7109375" style="21" customWidth="1"/>
    <col min="6" max="6" width="10.28515625" style="26" bestFit="1" customWidth="1"/>
    <col min="7" max="7" width="17.140625" style="26" bestFit="1" customWidth="1"/>
    <col min="8" max="8" width="17.42578125" style="26" bestFit="1" customWidth="1"/>
    <col min="9" max="16384" width="9.140625" style="21"/>
  </cols>
  <sheetData>
    <row r="1" spans="1:10" s="65" customFormat="1" ht="30.75" customHeight="1">
      <c r="A1" s="75"/>
      <c r="B1" s="76"/>
      <c r="C1" s="287" t="s">
        <v>137</v>
      </c>
      <c r="D1" s="287"/>
      <c r="E1" s="76"/>
      <c r="F1" s="76"/>
      <c r="G1" s="77"/>
      <c r="H1" s="78"/>
      <c r="I1" s="79"/>
      <c r="J1" s="32"/>
    </row>
    <row r="2" spans="1:10" s="65" customFormat="1" ht="18">
      <c r="A2" s="80"/>
      <c r="B2" s="81"/>
      <c r="C2" s="288"/>
      <c r="D2" s="288"/>
      <c r="E2" s="81"/>
      <c r="F2" s="81"/>
      <c r="G2" s="79"/>
      <c r="H2" s="82"/>
      <c r="I2" s="79"/>
      <c r="J2" s="32"/>
    </row>
    <row r="3" spans="1:10" s="65" customFormat="1" ht="18">
      <c r="A3" s="83"/>
      <c r="B3" s="85"/>
      <c r="C3" s="289"/>
      <c r="D3" s="289"/>
      <c r="E3" s="84"/>
      <c r="F3" s="84"/>
      <c r="G3" s="86"/>
      <c r="H3" s="87"/>
      <c r="I3" s="79"/>
      <c r="J3" s="32"/>
    </row>
    <row r="4" spans="1:10" s="65" customFormat="1" ht="21" customHeight="1">
      <c r="A4" s="176" t="s">
        <v>51</v>
      </c>
      <c r="B4" s="167" t="s">
        <v>143</v>
      </c>
      <c r="C4" s="167" t="s">
        <v>144</v>
      </c>
      <c r="D4" s="168" t="s">
        <v>243</v>
      </c>
      <c r="E4" s="168" t="s">
        <v>249</v>
      </c>
      <c r="F4" s="169" t="s">
        <v>105</v>
      </c>
      <c r="G4" s="177" t="s">
        <v>146</v>
      </c>
      <c r="H4" s="178" t="s">
        <v>147</v>
      </c>
    </row>
    <row r="5" spans="1:10" ht="25.5">
      <c r="A5" s="88">
        <v>1</v>
      </c>
      <c r="B5" s="68"/>
      <c r="C5" s="69" t="s">
        <v>250</v>
      </c>
      <c r="D5" s="90"/>
      <c r="E5" s="90"/>
      <c r="F5" s="91"/>
      <c r="G5" s="92"/>
      <c r="H5" s="93"/>
    </row>
    <row r="6" spans="1:10">
      <c r="A6" s="88"/>
      <c r="B6" s="48" t="e">
        <f>VLOOKUP(C6,'PPU '!$K$8:$O$30,8,FALSE)</f>
        <v>#N/A</v>
      </c>
      <c r="C6" s="94" t="s">
        <v>33</v>
      </c>
      <c r="D6" s="66"/>
      <c r="E6" s="67" t="s">
        <v>1</v>
      </c>
      <c r="F6" s="91">
        <v>15</v>
      </c>
      <c r="G6" s="92" t="e">
        <f>IF(F6&gt;0,VLOOKUP(B6,'PPU '!$J$6:$O$98,5,FALSE)+VLOOKUP(B6,'PPU '!$J$6:$O$98,6,FALSE),0)</f>
        <v>#N/A</v>
      </c>
      <c r="H6" s="93" t="e">
        <f>G6*F6</f>
        <v>#N/A</v>
      </c>
    </row>
    <row r="7" spans="1:10">
      <c r="A7" s="88"/>
      <c r="B7" s="68" t="e">
        <f>VLOOKUP(C7,'PPU '!$K$8:$O$30,8,FALSE)</f>
        <v>#N/A</v>
      </c>
      <c r="C7" s="94" t="s">
        <v>38</v>
      </c>
      <c r="D7" s="66"/>
      <c r="E7" s="67" t="s">
        <v>1</v>
      </c>
      <c r="F7" s="91">
        <v>15</v>
      </c>
      <c r="G7" s="92" t="e">
        <f>IF(F7&gt;0,VLOOKUP(B7,'PPU '!$J$6:$O$98,5,FALSE)+VLOOKUP(B7,'PPU '!$J$6:$O$98,6,FALSE),0)</f>
        <v>#N/A</v>
      </c>
      <c r="H7" s="93" t="e">
        <f t="shared" ref="H7:H77" si="0">G7*F7</f>
        <v>#N/A</v>
      </c>
    </row>
    <row r="8" spans="1:10">
      <c r="A8" s="88">
        <v>2</v>
      </c>
      <c r="B8" s="68"/>
      <c r="C8" s="95" t="s">
        <v>252</v>
      </c>
      <c r="D8" s="90"/>
      <c r="E8" s="90"/>
      <c r="F8" s="91"/>
      <c r="G8" s="92"/>
      <c r="H8" s="93">
        <f t="shared" si="0"/>
        <v>0</v>
      </c>
    </row>
    <row r="9" spans="1:10">
      <c r="A9" s="88"/>
      <c r="B9" s="68" t="e">
        <f>VLOOKUP(C9,'PPU '!$K$8:$O$30,8,FALSE)</f>
        <v>#N/A</v>
      </c>
      <c r="C9" s="94" t="s">
        <v>136</v>
      </c>
      <c r="D9" s="66"/>
      <c r="E9" s="67" t="s">
        <v>3</v>
      </c>
      <c r="F9" s="91">
        <v>2</v>
      </c>
      <c r="G9" s="92" t="e">
        <f>IF(F9&gt;0,VLOOKUP(B9,'PPU '!$J$6:$O$98,5,FALSE)+VLOOKUP(B9,'PPU '!$J$6:$O$98,6,FALSE),0)</f>
        <v>#N/A</v>
      </c>
      <c r="H9" s="93" t="e">
        <f t="shared" si="0"/>
        <v>#N/A</v>
      </c>
    </row>
    <row r="10" spans="1:10" ht="51">
      <c r="A10" s="88">
        <f>A8+1</f>
        <v>3</v>
      </c>
      <c r="B10" s="68"/>
      <c r="C10" s="69" t="s">
        <v>253</v>
      </c>
      <c r="D10" s="90" t="s">
        <v>254</v>
      </c>
      <c r="E10" s="90"/>
      <c r="F10" s="91"/>
      <c r="G10" s="92"/>
      <c r="H10" s="93">
        <f t="shared" si="0"/>
        <v>0</v>
      </c>
    </row>
    <row r="11" spans="1:10" ht="25.5">
      <c r="A11" s="88"/>
      <c r="B11" s="68" t="e">
        <f>VLOOKUP(C11,'PPU '!$K$8:$O$30,8,FALSE)</f>
        <v>#N/A</v>
      </c>
      <c r="C11" s="94" t="s">
        <v>14</v>
      </c>
      <c r="D11" s="66"/>
      <c r="E11" s="67" t="s">
        <v>3</v>
      </c>
      <c r="F11" s="91">
        <v>1</v>
      </c>
      <c r="G11" s="92" t="e">
        <f>IF(F11&gt;0,VLOOKUP(B11,'PPU '!$J$6:$O$98,5,FALSE)+VLOOKUP(B11,'PPU '!$J$6:$O$98,6,FALSE),0)</f>
        <v>#N/A</v>
      </c>
      <c r="H11" s="93" t="e">
        <f t="shared" si="0"/>
        <v>#N/A</v>
      </c>
    </row>
    <row r="12" spans="1:10" ht="25.5">
      <c r="A12" s="88"/>
      <c r="B12" s="68" t="e">
        <f>VLOOKUP(C12,'PPU '!$K$8:$O$30,8,FALSE)</f>
        <v>#N/A</v>
      </c>
      <c r="C12" s="94" t="s">
        <v>16</v>
      </c>
      <c r="D12" s="66"/>
      <c r="E12" s="67" t="s">
        <v>4</v>
      </c>
      <c r="F12" s="91">
        <v>4</v>
      </c>
      <c r="G12" s="92" t="e">
        <f>IF(F12&gt;0,VLOOKUP(B12,'PPU '!$J$6:$O$98,5,FALSE)+VLOOKUP(B12,'PPU '!$J$6:$O$98,6,FALSE),0)</f>
        <v>#N/A</v>
      </c>
      <c r="H12" s="93" t="e">
        <f t="shared" si="0"/>
        <v>#N/A</v>
      </c>
    </row>
    <row r="13" spans="1:10" ht="25.5">
      <c r="A13" s="88"/>
      <c r="B13" s="68" t="e">
        <f>VLOOKUP(C13,'PPU '!$K$8:$O$30,8,FALSE)</f>
        <v>#N/A</v>
      </c>
      <c r="C13" s="94" t="s">
        <v>14</v>
      </c>
      <c r="D13" s="66"/>
      <c r="E13" s="67" t="s">
        <v>3</v>
      </c>
      <c r="F13" s="91">
        <v>1</v>
      </c>
      <c r="G13" s="92" t="e">
        <f>IF(F13&gt;0,VLOOKUP(B13,'PPU '!$J$6:$O$98,5,FALSE)+VLOOKUP(B13,'PPU '!$J$6:$O$98,6,FALSE),0)</f>
        <v>#N/A</v>
      </c>
      <c r="H13" s="93" t="e">
        <f t="shared" si="0"/>
        <v>#N/A</v>
      </c>
    </row>
    <row r="14" spans="1:10" ht="89.25">
      <c r="A14" s="88">
        <f>A10+1</f>
        <v>4</v>
      </c>
      <c r="B14" s="68"/>
      <c r="C14" s="69" t="s">
        <v>255</v>
      </c>
      <c r="D14" s="90" t="s">
        <v>256</v>
      </c>
      <c r="E14" s="90"/>
      <c r="F14" s="91"/>
      <c r="G14" s="92"/>
      <c r="H14" s="93">
        <f t="shared" si="0"/>
        <v>0</v>
      </c>
    </row>
    <row r="15" spans="1:10" ht="25.5">
      <c r="A15" s="88"/>
      <c r="B15" s="68" t="e">
        <f>VLOOKUP(C15,'PPU '!$K$8:$O$30,8,FALSE)</f>
        <v>#N/A</v>
      </c>
      <c r="C15" s="94" t="s">
        <v>14</v>
      </c>
      <c r="D15" s="66"/>
      <c r="E15" s="67" t="s">
        <v>3</v>
      </c>
      <c r="F15" s="91">
        <v>1</v>
      </c>
      <c r="G15" s="92" t="e">
        <f>IF(F15&gt;0,VLOOKUP(B15,'PPU '!$J$6:$O$98,5,FALSE)+VLOOKUP(B15,'PPU '!$J$6:$O$98,6,FALSE),0)</f>
        <v>#N/A</v>
      </c>
      <c r="H15" s="93" t="e">
        <f t="shared" si="0"/>
        <v>#N/A</v>
      </c>
    </row>
    <row r="16" spans="1:10" ht="25.5">
      <c r="A16" s="88"/>
      <c r="B16" s="68" t="e">
        <f>VLOOKUP(C16,'PPU '!$K$8:$O$30,8,FALSE)</f>
        <v>#N/A</v>
      </c>
      <c r="C16" s="94" t="s">
        <v>16</v>
      </c>
      <c r="D16" s="66"/>
      <c r="E16" s="67" t="s">
        <v>4</v>
      </c>
      <c r="F16" s="91">
        <v>4</v>
      </c>
      <c r="G16" s="92" t="e">
        <f>IF(F16&gt;0,VLOOKUP(B16,'PPU '!$J$6:$O$98,5,FALSE)+VLOOKUP(B16,'PPU '!$J$6:$O$98,6,FALSE),0)</f>
        <v>#N/A</v>
      </c>
      <c r="H16" s="93" t="e">
        <f t="shared" si="0"/>
        <v>#N/A</v>
      </c>
    </row>
    <row r="17" spans="1:8" ht="25.5">
      <c r="A17" s="88"/>
      <c r="B17" s="68" t="e">
        <f>VLOOKUP(C17,'PPU '!$K$8:$O$30,8,FALSE)</f>
        <v>#N/A</v>
      </c>
      <c r="C17" s="94" t="s">
        <v>14</v>
      </c>
      <c r="D17" s="66"/>
      <c r="E17" s="67" t="s">
        <v>3</v>
      </c>
      <c r="F17" s="91">
        <v>1</v>
      </c>
      <c r="G17" s="92" t="e">
        <f>IF(F17&gt;0,VLOOKUP(B17,'PPU '!$J$6:$O$98,5,FALSE)+VLOOKUP(B17,'PPU '!$J$6:$O$98,6,FALSE),0)</f>
        <v>#N/A</v>
      </c>
      <c r="H17" s="93" t="e">
        <f t="shared" si="0"/>
        <v>#N/A</v>
      </c>
    </row>
    <row r="18" spans="1:8" ht="38.25">
      <c r="A18" s="88">
        <f>A14+1</f>
        <v>5</v>
      </c>
      <c r="B18" s="68"/>
      <c r="C18" s="69" t="s">
        <v>257</v>
      </c>
      <c r="D18" s="90"/>
      <c r="E18" s="90"/>
      <c r="F18" s="91"/>
      <c r="G18" s="92"/>
      <c r="H18" s="93">
        <f t="shared" si="0"/>
        <v>0</v>
      </c>
    </row>
    <row r="19" spans="1:8" ht="25.5">
      <c r="A19" s="88"/>
      <c r="B19" s="68" t="e">
        <f>VLOOKUP(C19,'PPU '!$K$8:$O$30,8,FALSE)</f>
        <v>#N/A</v>
      </c>
      <c r="C19" s="94" t="s">
        <v>14</v>
      </c>
      <c r="D19" s="66"/>
      <c r="E19" s="67" t="s">
        <v>3</v>
      </c>
      <c r="F19" s="91">
        <v>1</v>
      </c>
      <c r="G19" s="92" t="e">
        <f>IF(F19&gt;0,VLOOKUP(B19,'PPU '!$J$6:$O$98,5,FALSE)+VLOOKUP(B19,'PPU '!$J$6:$O$98,6,FALSE),0)</f>
        <v>#N/A</v>
      </c>
      <c r="H19" s="93" t="e">
        <f t="shared" si="0"/>
        <v>#N/A</v>
      </c>
    </row>
    <row r="20" spans="1:8" ht="25.5">
      <c r="A20" s="88"/>
      <c r="B20" s="68" t="e">
        <f>VLOOKUP(C20,'PPU '!$K$8:$O$30,8,FALSE)</f>
        <v>#N/A</v>
      </c>
      <c r="C20" s="94" t="s">
        <v>16</v>
      </c>
      <c r="D20" s="66"/>
      <c r="E20" s="67" t="s">
        <v>4</v>
      </c>
      <c r="F20" s="91">
        <v>4</v>
      </c>
      <c r="G20" s="92" t="e">
        <f>IF(F20&gt;0,VLOOKUP(B20,'PPU '!$J$6:$O$98,5,FALSE)+VLOOKUP(B20,'PPU '!$J$6:$O$98,6,FALSE),0)</f>
        <v>#N/A</v>
      </c>
      <c r="H20" s="93" t="e">
        <f t="shared" si="0"/>
        <v>#N/A</v>
      </c>
    </row>
    <row r="21" spans="1:8" ht="25.5">
      <c r="A21" s="88"/>
      <c r="B21" s="68" t="e">
        <f>VLOOKUP(C21,'PPU '!$K$8:$O$30,8,FALSE)</f>
        <v>#N/A</v>
      </c>
      <c r="C21" s="94" t="s">
        <v>14</v>
      </c>
      <c r="D21" s="66"/>
      <c r="E21" s="67" t="s">
        <v>3</v>
      </c>
      <c r="F21" s="91">
        <v>1</v>
      </c>
      <c r="G21" s="92" t="e">
        <f>IF(F21&gt;0,VLOOKUP(B21,'PPU '!$J$6:$O$98,5,FALSE)+VLOOKUP(B21,'PPU '!$J$6:$O$98,6,FALSE),0)</f>
        <v>#N/A</v>
      </c>
      <c r="H21" s="93" t="e">
        <f t="shared" si="0"/>
        <v>#N/A</v>
      </c>
    </row>
    <row r="22" spans="1:8" ht="25.5">
      <c r="A22" s="88">
        <f>A18+1</f>
        <v>6</v>
      </c>
      <c r="B22" s="68"/>
      <c r="C22" s="25" t="s">
        <v>258</v>
      </c>
      <c r="D22" s="23" t="s">
        <v>259</v>
      </c>
      <c r="E22" s="97"/>
      <c r="F22" s="24"/>
      <c r="G22" s="98"/>
      <c r="H22" s="24">
        <f t="shared" si="0"/>
        <v>0</v>
      </c>
    </row>
    <row r="23" spans="1:8" ht="25.5">
      <c r="A23" s="88"/>
      <c r="B23" s="68" t="e">
        <f>VLOOKUP(C23,'PPU '!$K$8:$O$30,8,FALSE)</f>
        <v>#N/A</v>
      </c>
      <c r="C23" s="94" t="s">
        <v>14</v>
      </c>
      <c r="D23" s="66"/>
      <c r="E23" s="67" t="s">
        <v>3</v>
      </c>
      <c r="F23" s="91">
        <v>1</v>
      </c>
      <c r="G23" s="92" t="e">
        <f>IF(F23&gt;0,VLOOKUP(B23,'PPU '!$J$6:$O$98,5,FALSE)+VLOOKUP(B23,'PPU '!$J$6:$O$98,6,FALSE),0)</f>
        <v>#N/A</v>
      </c>
      <c r="H23" s="93" t="e">
        <f t="shared" si="0"/>
        <v>#N/A</v>
      </c>
    </row>
    <row r="24" spans="1:8" ht="25.5">
      <c r="A24" s="88"/>
      <c r="B24" s="68" t="e">
        <f>VLOOKUP(C24,'PPU '!$K$8:$O$30,8,FALSE)</f>
        <v>#N/A</v>
      </c>
      <c r="C24" s="94" t="s">
        <v>16</v>
      </c>
      <c r="D24" s="66"/>
      <c r="E24" s="67" t="s">
        <v>4</v>
      </c>
      <c r="F24" s="91">
        <v>1</v>
      </c>
      <c r="G24" s="92" t="e">
        <f>IF(F24&gt;0,VLOOKUP(B24,'PPU '!$J$6:$O$98,5,FALSE)+VLOOKUP(B24,'PPU '!$J$6:$O$98,6,FALSE),0)</f>
        <v>#N/A</v>
      </c>
      <c r="H24" s="24" t="e">
        <f t="shared" si="0"/>
        <v>#N/A</v>
      </c>
    </row>
    <row r="25" spans="1:8" ht="25.5">
      <c r="A25" s="88"/>
      <c r="B25" s="68" t="e">
        <f>VLOOKUP(C25,'PPU '!$K$8:$O$30,8,FALSE)</f>
        <v>#N/A</v>
      </c>
      <c r="C25" s="94" t="s">
        <v>14</v>
      </c>
      <c r="D25" s="66"/>
      <c r="E25" s="67" t="s">
        <v>3</v>
      </c>
      <c r="F25" s="91">
        <v>1</v>
      </c>
      <c r="G25" s="92" t="e">
        <f>IF(F25&gt;0,VLOOKUP(B25,'PPU '!$J$6:$O$98,5,FALSE)+VLOOKUP(B25,'PPU '!$J$6:$O$98,6,FALSE),0)</f>
        <v>#N/A</v>
      </c>
      <c r="H25" s="93" t="e">
        <f t="shared" si="0"/>
        <v>#N/A</v>
      </c>
    </row>
    <row r="26" spans="1:8">
      <c r="A26" s="88">
        <f>A22+1</f>
        <v>7</v>
      </c>
      <c r="B26" s="68"/>
      <c r="C26" s="25" t="s">
        <v>260</v>
      </c>
      <c r="D26" s="23" t="s">
        <v>261</v>
      </c>
      <c r="E26" s="23"/>
      <c r="F26" s="24"/>
      <c r="G26" s="92"/>
      <c r="H26" s="24">
        <f t="shared" si="0"/>
        <v>0</v>
      </c>
    </row>
    <row r="27" spans="1:8">
      <c r="A27" s="88"/>
      <c r="B27" s="68" t="e">
        <f>VLOOKUP(C27,'PPU '!$K$8:$O$30,8,FALSE)</f>
        <v>#N/A</v>
      </c>
      <c r="C27" s="94" t="s">
        <v>135</v>
      </c>
      <c r="D27" s="66"/>
      <c r="E27" s="67" t="s">
        <v>39</v>
      </c>
      <c r="F27" s="91">
        <v>13.499999999999998</v>
      </c>
      <c r="G27" s="92" t="e">
        <f>IF(F27&gt;0,VLOOKUP(B27,'PPU '!$J$6:$O$98,5,FALSE)+VLOOKUP(B27,'PPU '!$J$6:$O$98,6,FALSE),0)</f>
        <v>#N/A</v>
      </c>
      <c r="H27" s="24" t="e">
        <f t="shared" si="0"/>
        <v>#N/A</v>
      </c>
    </row>
    <row r="28" spans="1:8" ht="25.5">
      <c r="A28" s="88">
        <f>A26+1</f>
        <v>8</v>
      </c>
      <c r="B28" s="68"/>
      <c r="C28" s="25" t="s">
        <v>262</v>
      </c>
      <c r="D28" s="23"/>
      <c r="E28" s="97"/>
      <c r="F28" s="24"/>
      <c r="G28" s="98"/>
      <c r="H28" s="24">
        <f t="shared" si="0"/>
        <v>0</v>
      </c>
    </row>
    <row r="29" spans="1:8">
      <c r="A29" s="88"/>
      <c r="B29" s="68" t="e">
        <f>VLOOKUP(C29,'PPU '!$K$8:$O$30,8,FALSE)</f>
        <v>#N/A</v>
      </c>
      <c r="C29" s="94" t="s">
        <v>135</v>
      </c>
      <c r="D29" s="66"/>
      <c r="E29" s="67" t="s">
        <v>39</v>
      </c>
      <c r="F29" s="91">
        <v>13.5</v>
      </c>
      <c r="G29" s="92" t="e">
        <f>IF(F29&gt;0,VLOOKUP(B29,'PPU '!$J$6:$O$98,5,FALSE)+VLOOKUP(B29,'PPU '!$J$6:$O$98,6,FALSE),0)</f>
        <v>#N/A</v>
      </c>
      <c r="H29" s="24" t="e">
        <f t="shared" si="0"/>
        <v>#N/A</v>
      </c>
    </row>
    <row r="30" spans="1:8">
      <c r="A30" s="88">
        <v>9</v>
      </c>
      <c r="B30" s="68"/>
      <c r="C30" s="25" t="s">
        <v>263</v>
      </c>
      <c r="D30" s="23"/>
      <c r="E30" s="23"/>
      <c r="F30" s="24"/>
      <c r="G30" s="24"/>
      <c r="H30" s="24">
        <f t="shared" si="0"/>
        <v>0</v>
      </c>
    </row>
    <row r="31" spans="1:8">
      <c r="A31" s="88"/>
      <c r="B31" s="68" t="e">
        <f>VLOOKUP(C31,'PPU '!$K$8:$O$30,8,FALSE)</f>
        <v>#N/A</v>
      </c>
      <c r="C31" s="94" t="s">
        <v>33</v>
      </c>
      <c r="D31" s="66"/>
      <c r="E31" s="67" t="s">
        <v>1</v>
      </c>
      <c r="F31" s="91">
        <v>51.2</v>
      </c>
      <c r="G31" s="92" t="e">
        <f>IF(F31&gt;0,VLOOKUP(B31,'PPU '!$J$6:$O$98,5,FALSE)+VLOOKUP(B31,'PPU '!$J$6:$O$98,6,FALSE),0)</f>
        <v>#N/A</v>
      </c>
      <c r="H31" s="24" t="e">
        <f t="shared" si="0"/>
        <v>#N/A</v>
      </c>
    </row>
    <row r="32" spans="1:8" ht="76.5">
      <c r="A32" s="88">
        <v>10</v>
      </c>
      <c r="B32" s="68"/>
      <c r="C32" s="25" t="s">
        <v>264</v>
      </c>
      <c r="D32" s="23"/>
      <c r="E32" s="23"/>
      <c r="F32" s="24"/>
      <c r="G32" s="24"/>
      <c r="H32" s="24">
        <f t="shared" si="0"/>
        <v>0</v>
      </c>
    </row>
    <row r="33" spans="1:8" ht="25.5">
      <c r="A33" s="88"/>
      <c r="B33" s="68" t="e">
        <f>VLOOKUP(C33,'PPU '!$K$8:$O$30,8,FALSE)</f>
        <v>#N/A</v>
      </c>
      <c r="C33" s="94" t="s">
        <v>19</v>
      </c>
      <c r="D33" s="66"/>
      <c r="E33" s="67" t="s">
        <v>3</v>
      </c>
      <c r="F33" s="91">
        <v>4</v>
      </c>
      <c r="G33" s="92" t="e">
        <f>IF(F33&gt;0,VLOOKUP(B33,'PPU '!$J$6:$O$98,5,FALSE)+VLOOKUP(B33,'PPU '!$J$6:$O$98,6,FALSE),0)</f>
        <v>#N/A</v>
      </c>
      <c r="H33" s="24" t="e">
        <f t="shared" si="0"/>
        <v>#N/A</v>
      </c>
    </row>
    <row r="34" spans="1:8">
      <c r="A34" s="88"/>
      <c r="B34" s="68" t="e">
        <f>VLOOKUP(C34,'PPU '!$K$8:$O$30,8,FALSE)</f>
        <v>#N/A</v>
      </c>
      <c r="C34" s="94" t="s">
        <v>10</v>
      </c>
      <c r="D34" s="66"/>
      <c r="E34" s="67" t="s">
        <v>3</v>
      </c>
      <c r="F34" s="91">
        <v>1</v>
      </c>
      <c r="G34" s="92" t="e">
        <f>IF(F34&gt;0,VLOOKUP(B34,'PPU '!$J$6:$O$98,5,FALSE)+VLOOKUP(B34,'PPU '!$J$6:$O$98,6,FALSE),0)</f>
        <v>#N/A</v>
      </c>
      <c r="H34" s="24" t="e">
        <f t="shared" si="0"/>
        <v>#N/A</v>
      </c>
    </row>
    <row r="35" spans="1:8">
      <c r="A35" s="88"/>
      <c r="B35" s="68" t="e">
        <f>VLOOKUP(C35,'PPU '!$K$8:$O$30,8,FALSE)</f>
        <v>#N/A</v>
      </c>
      <c r="C35" s="94" t="s">
        <v>33</v>
      </c>
      <c r="D35" s="66"/>
      <c r="E35" s="67" t="s">
        <v>1</v>
      </c>
      <c r="F35" s="91">
        <v>2</v>
      </c>
      <c r="G35" s="92" t="e">
        <f>IF(F35&gt;0,VLOOKUP(B35,'PPU '!$J$6:$O$98,5,FALSE)+VLOOKUP(B35,'PPU '!$J$6:$O$98,6,FALSE),0)</f>
        <v>#N/A</v>
      </c>
      <c r="H35" s="24" t="e">
        <f t="shared" si="0"/>
        <v>#N/A</v>
      </c>
    </row>
    <row r="36" spans="1:8">
      <c r="A36" s="88"/>
      <c r="B36" s="68" t="e">
        <f>VLOOKUP(C36,'PPU '!$K$8:$O$30,8,FALSE)</f>
        <v>#N/A</v>
      </c>
      <c r="C36" s="94" t="s">
        <v>38</v>
      </c>
      <c r="D36" s="66"/>
      <c r="E36" s="67" t="s">
        <v>1</v>
      </c>
      <c r="F36" s="91">
        <v>2</v>
      </c>
      <c r="G36" s="92" t="e">
        <f>IF(F36&gt;0,VLOOKUP(B36,'PPU '!$J$6:$O$98,5,FALSE)+VLOOKUP(B36,'PPU '!$J$6:$O$98,6,FALSE),0)</f>
        <v>#N/A</v>
      </c>
      <c r="H36" s="24" t="e">
        <f t="shared" si="0"/>
        <v>#N/A</v>
      </c>
    </row>
    <row r="37" spans="1:8">
      <c r="A37" s="88">
        <f>A32+1</f>
        <v>11</v>
      </c>
      <c r="B37" s="68"/>
      <c r="C37" s="25" t="s">
        <v>265</v>
      </c>
      <c r="D37" s="23"/>
      <c r="E37" s="23"/>
      <c r="F37" s="24"/>
      <c r="G37" s="24"/>
      <c r="H37" s="24">
        <f t="shared" si="0"/>
        <v>0</v>
      </c>
    </row>
    <row r="38" spans="1:8">
      <c r="A38" s="88"/>
      <c r="B38" s="68" t="e">
        <f>VLOOKUP(C38,'PPU '!$K$8:$O$30,8,FALSE)</f>
        <v>#N/A</v>
      </c>
      <c r="C38" s="94" t="s">
        <v>135</v>
      </c>
      <c r="D38" s="66"/>
      <c r="E38" s="67" t="s">
        <v>39</v>
      </c>
      <c r="F38" s="91">
        <v>3</v>
      </c>
      <c r="G38" s="92" t="e">
        <f>IF(F38&gt;0,VLOOKUP(B38,'PPU '!$J$6:$O$98,5,FALSE)+VLOOKUP(B38,'PPU '!$J$6:$O$98,6,FALSE),0)</f>
        <v>#N/A</v>
      </c>
      <c r="H38" s="24" t="e">
        <f t="shared" si="0"/>
        <v>#N/A</v>
      </c>
    </row>
    <row r="39" spans="1:8">
      <c r="A39" s="88">
        <f>A37+1</f>
        <v>12</v>
      </c>
      <c r="B39" s="68"/>
      <c r="C39" s="25" t="s">
        <v>266</v>
      </c>
      <c r="D39" s="23"/>
      <c r="E39" s="23"/>
      <c r="F39" s="24"/>
      <c r="G39" s="24"/>
      <c r="H39" s="24">
        <f t="shared" si="0"/>
        <v>0</v>
      </c>
    </row>
    <row r="40" spans="1:8">
      <c r="A40" s="88"/>
      <c r="B40" s="68" t="e">
        <f>VLOOKUP(C40,'PPU '!$K$8:$O$30,8,FALSE)</f>
        <v>#N/A</v>
      </c>
      <c r="C40" s="94" t="s">
        <v>135</v>
      </c>
      <c r="D40" s="66"/>
      <c r="E40" s="67" t="s">
        <v>39</v>
      </c>
      <c r="F40" s="91">
        <v>0.5</v>
      </c>
      <c r="G40" s="92" t="e">
        <f>IF(F40&gt;0,VLOOKUP(B40,'PPU '!$J$6:$O$98,5,FALSE)+VLOOKUP(B40,'PPU '!$J$6:$O$98,6,FALSE),0)</f>
        <v>#N/A</v>
      </c>
      <c r="H40" s="24" t="e">
        <f t="shared" si="0"/>
        <v>#N/A</v>
      </c>
    </row>
    <row r="41" spans="1:8">
      <c r="A41" s="88">
        <f>A39+1</f>
        <v>13</v>
      </c>
      <c r="B41" s="68"/>
      <c r="C41" s="25" t="s">
        <v>267</v>
      </c>
      <c r="D41" s="23"/>
      <c r="E41" s="23"/>
      <c r="F41" s="24"/>
      <c r="G41" s="24"/>
      <c r="H41" s="24">
        <f t="shared" si="0"/>
        <v>0</v>
      </c>
    </row>
    <row r="42" spans="1:8">
      <c r="A42" s="88"/>
      <c r="B42" s="68" t="e">
        <f>VLOOKUP(C42,'PPU '!$K$8:$O$30,8,FALSE)</f>
        <v>#N/A</v>
      </c>
      <c r="C42" s="94" t="s">
        <v>135</v>
      </c>
      <c r="D42" s="66"/>
      <c r="E42" s="67" t="s">
        <v>39</v>
      </c>
      <c r="F42" s="91">
        <v>2</v>
      </c>
      <c r="G42" s="92" t="e">
        <f>IF(F42&gt;0,VLOOKUP(B42,'PPU '!$J$6:$O$98,5,FALSE)+VLOOKUP(B42,'PPU '!$J$6:$O$98,6,FALSE),0)</f>
        <v>#N/A</v>
      </c>
      <c r="H42" s="24" t="e">
        <f t="shared" si="0"/>
        <v>#N/A</v>
      </c>
    </row>
    <row r="43" spans="1:8">
      <c r="A43" s="88">
        <f>A41+1</f>
        <v>14</v>
      </c>
      <c r="B43" s="68"/>
      <c r="C43" s="25" t="s">
        <v>268</v>
      </c>
      <c r="D43" s="23"/>
      <c r="E43" s="23"/>
      <c r="F43" s="24"/>
      <c r="G43" s="24"/>
      <c r="H43" s="24">
        <f t="shared" si="0"/>
        <v>0</v>
      </c>
    </row>
    <row r="44" spans="1:8">
      <c r="A44" s="88"/>
      <c r="B44" s="68" t="e">
        <f>VLOOKUP(C44,'PPU '!$K$8:$O$30,8,FALSE)</f>
        <v>#N/A</v>
      </c>
      <c r="C44" s="94" t="s">
        <v>135</v>
      </c>
      <c r="D44" s="66"/>
      <c r="E44" s="67" t="s">
        <v>39</v>
      </c>
      <c r="F44" s="91">
        <v>2</v>
      </c>
      <c r="G44" s="92" t="e">
        <f>IF(F44&gt;0,VLOOKUP(B44,'PPU '!$J$6:$O$98,5,FALSE)+VLOOKUP(B44,'PPU '!$J$6:$O$98,6,FALSE),0)</f>
        <v>#N/A</v>
      </c>
      <c r="H44" s="24" t="e">
        <f t="shared" si="0"/>
        <v>#N/A</v>
      </c>
    </row>
    <row r="45" spans="1:8" ht="25.5">
      <c r="A45" s="88">
        <f>A43+1</f>
        <v>15</v>
      </c>
      <c r="B45" s="68"/>
      <c r="C45" s="25" t="s">
        <v>269</v>
      </c>
      <c r="D45" s="23"/>
      <c r="E45" s="23"/>
      <c r="F45" s="24"/>
      <c r="G45" s="24"/>
      <c r="H45" s="24">
        <f t="shared" si="0"/>
        <v>0</v>
      </c>
    </row>
    <row r="46" spans="1:8">
      <c r="A46" s="88"/>
      <c r="B46" s="68" t="e">
        <f>VLOOKUP(C46,'PPU '!$K$8:$O$30,8,FALSE)</f>
        <v>#N/A</v>
      </c>
      <c r="C46" s="94" t="s">
        <v>135</v>
      </c>
      <c r="D46" s="66"/>
      <c r="E46" s="67" t="s">
        <v>39</v>
      </c>
      <c r="F46" s="91">
        <v>2</v>
      </c>
      <c r="G46" s="92" t="e">
        <f>IF(F46&gt;0,VLOOKUP(B46,'PPU '!$J$6:$O$98,5,FALSE)+VLOOKUP(B46,'PPU '!$J$6:$O$98,6,FALSE),0)</f>
        <v>#N/A</v>
      </c>
      <c r="H46" s="24" t="e">
        <f t="shared" si="0"/>
        <v>#N/A</v>
      </c>
    </row>
    <row r="47" spans="1:8">
      <c r="A47" s="88">
        <f>A45+1</f>
        <v>16</v>
      </c>
      <c r="B47" s="68"/>
      <c r="C47" s="25" t="s">
        <v>270</v>
      </c>
      <c r="D47" s="23"/>
      <c r="E47" s="23"/>
      <c r="F47" s="24"/>
      <c r="G47" s="24"/>
      <c r="H47" s="24">
        <f t="shared" si="0"/>
        <v>0</v>
      </c>
    </row>
    <row r="48" spans="1:8">
      <c r="A48" s="88"/>
      <c r="B48" s="68" t="e">
        <f>VLOOKUP(C48,'PPU '!$K$8:$O$30,8,FALSE)</f>
        <v>#N/A</v>
      </c>
      <c r="C48" s="94" t="s">
        <v>33</v>
      </c>
      <c r="D48" s="66"/>
      <c r="E48" s="67" t="s">
        <v>1</v>
      </c>
      <c r="F48" s="91">
        <v>20</v>
      </c>
      <c r="G48" s="92" t="e">
        <f>IF(F48&gt;0,VLOOKUP(B48,'PPU '!$J$6:$O$98,5,FALSE)+VLOOKUP(B48,'PPU '!$J$6:$O$98,6,FALSE),0)</f>
        <v>#N/A</v>
      </c>
      <c r="H48" s="24" t="e">
        <f t="shared" si="0"/>
        <v>#N/A</v>
      </c>
    </row>
    <row r="49" spans="1:8">
      <c r="A49" s="88"/>
      <c r="B49" s="68" t="e">
        <f>VLOOKUP(C49,'PPU '!$K$8:$O$30,8,FALSE)</f>
        <v>#N/A</v>
      </c>
      <c r="C49" s="94" t="s">
        <v>132</v>
      </c>
      <c r="D49" s="66"/>
      <c r="E49" s="67" t="s">
        <v>1</v>
      </c>
      <c r="F49" s="91">
        <v>20</v>
      </c>
      <c r="G49" s="92" t="e">
        <f>IF(F49&gt;0,VLOOKUP(B49,'PPU '!$J$6:$O$98,5,FALSE)+VLOOKUP(B49,'PPU '!$J$6:$O$98,6,FALSE),0)</f>
        <v>#N/A</v>
      </c>
      <c r="H49" s="24" t="e">
        <f t="shared" si="0"/>
        <v>#N/A</v>
      </c>
    </row>
    <row r="50" spans="1:8">
      <c r="A50" s="88">
        <f>A47+1</f>
        <v>17</v>
      </c>
      <c r="B50" s="68"/>
      <c r="C50" s="25" t="s">
        <v>271</v>
      </c>
      <c r="D50" s="23"/>
      <c r="E50" s="23"/>
      <c r="F50" s="24"/>
      <c r="G50" s="24"/>
      <c r="H50" s="24">
        <f t="shared" si="0"/>
        <v>0</v>
      </c>
    </row>
    <row r="51" spans="1:8">
      <c r="A51" s="88"/>
      <c r="B51" s="68" t="e">
        <f>VLOOKUP(C51,'PPU '!$K$8:$O$30,8,FALSE)</f>
        <v>#N/A</v>
      </c>
      <c r="C51" s="94" t="s">
        <v>135</v>
      </c>
      <c r="D51" s="66"/>
      <c r="E51" s="67" t="s">
        <v>39</v>
      </c>
      <c r="F51" s="91">
        <v>20</v>
      </c>
      <c r="G51" s="92" t="e">
        <f>IF(F51&gt;0,VLOOKUP(B51,'PPU '!$J$6:$O$98,5,FALSE)+VLOOKUP(B51,'PPU '!$J$6:$O$98,6,FALSE),0)</f>
        <v>#N/A</v>
      </c>
      <c r="H51" s="24" t="e">
        <f t="shared" si="0"/>
        <v>#N/A</v>
      </c>
    </row>
    <row r="52" spans="1:8" ht="51">
      <c r="A52" s="88">
        <f>A50+1</f>
        <v>18</v>
      </c>
      <c r="B52" s="68"/>
      <c r="C52" s="25" t="s">
        <v>272</v>
      </c>
      <c r="D52" s="23"/>
      <c r="E52" s="23"/>
      <c r="F52" s="24"/>
      <c r="G52" s="24"/>
      <c r="H52" s="24">
        <f t="shared" si="0"/>
        <v>0</v>
      </c>
    </row>
    <row r="53" spans="1:8">
      <c r="A53" s="88"/>
      <c r="B53" s="68" t="e">
        <f>VLOOKUP(C53,'PPU '!$K$8:$O$30,8,FALSE)</f>
        <v>#N/A</v>
      </c>
      <c r="C53" s="94" t="s">
        <v>33</v>
      </c>
      <c r="D53" s="66"/>
      <c r="E53" s="67" t="s">
        <v>1</v>
      </c>
      <c r="F53" s="91">
        <v>4</v>
      </c>
      <c r="G53" s="92" t="e">
        <f>IF(F53&gt;0,VLOOKUP(B53,'PPU '!$J$6:$O$98,5,FALSE)+VLOOKUP(B53,'PPU '!$J$6:$O$98,6,FALSE),0)</f>
        <v>#N/A</v>
      </c>
      <c r="H53" s="24" t="e">
        <f t="shared" si="0"/>
        <v>#N/A</v>
      </c>
    </row>
    <row r="54" spans="1:8">
      <c r="A54" s="88"/>
      <c r="B54" s="68" t="e">
        <f>VLOOKUP(C54,'PPU '!$K$8:$O$30,8,FALSE)</f>
        <v>#N/A</v>
      </c>
      <c r="C54" s="94" t="s">
        <v>132</v>
      </c>
      <c r="D54" s="66"/>
      <c r="E54" s="67" t="s">
        <v>1</v>
      </c>
      <c r="F54" s="91">
        <v>4</v>
      </c>
      <c r="G54" s="92" t="e">
        <f>IF(F54&gt;0,VLOOKUP(B54,'PPU '!$J$6:$O$98,5,FALSE)+VLOOKUP(B54,'PPU '!$J$6:$O$98,6,FALSE),0)</f>
        <v>#N/A</v>
      </c>
      <c r="H54" s="24" t="e">
        <f t="shared" si="0"/>
        <v>#N/A</v>
      </c>
    </row>
    <row r="55" spans="1:8" ht="38.25">
      <c r="A55" s="88">
        <f>A52+1</f>
        <v>19</v>
      </c>
      <c r="B55" s="68"/>
      <c r="C55" s="25" t="s">
        <v>273</v>
      </c>
      <c r="D55" s="23"/>
      <c r="E55" s="23"/>
      <c r="F55" s="24"/>
      <c r="G55" s="24"/>
      <c r="H55" s="24">
        <f t="shared" si="0"/>
        <v>0</v>
      </c>
    </row>
    <row r="56" spans="1:8">
      <c r="A56" s="88"/>
      <c r="B56" s="68" t="e">
        <f>VLOOKUP(C56,'PPU '!$K$8:$O$30,8,FALSE)</f>
        <v>#N/A</v>
      </c>
      <c r="C56" s="94" t="s">
        <v>32</v>
      </c>
      <c r="D56" s="66"/>
      <c r="E56" s="67" t="s">
        <v>1</v>
      </c>
      <c r="F56" s="91">
        <v>4</v>
      </c>
      <c r="G56" s="92" t="e">
        <f>IF(F56&gt;0,VLOOKUP(B56,'PPU '!$J$6:$O$98,5,FALSE)+VLOOKUP(B56,'PPU '!$J$6:$O$98,6,FALSE),0)</f>
        <v>#N/A</v>
      </c>
      <c r="H56" s="24" t="e">
        <f t="shared" si="0"/>
        <v>#N/A</v>
      </c>
    </row>
    <row r="57" spans="1:8" ht="25.5">
      <c r="A57" s="88">
        <f>A55+1</f>
        <v>20</v>
      </c>
      <c r="B57" s="68"/>
      <c r="C57" s="25" t="s">
        <v>274</v>
      </c>
      <c r="D57" s="23"/>
      <c r="E57" s="23"/>
      <c r="F57" s="24"/>
      <c r="G57" s="24"/>
      <c r="H57" s="24">
        <f t="shared" si="0"/>
        <v>0</v>
      </c>
    </row>
    <row r="58" spans="1:8">
      <c r="A58" s="88"/>
      <c r="B58" s="68" t="e">
        <f>VLOOKUP(C58,'PPU '!$K$8:$O$30,8,FALSE)</f>
        <v>#N/A</v>
      </c>
      <c r="C58" s="94" t="s">
        <v>32</v>
      </c>
      <c r="D58" s="66"/>
      <c r="E58" s="67" t="s">
        <v>1</v>
      </c>
      <c r="F58" s="91">
        <v>6</v>
      </c>
      <c r="G58" s="92" t="e">
        <f>IF(F58&gt;0,VLOOKUP(B58,'PPU '!$J$6:$O$98,5,FALSE)+VLOOKUP(B58,'PPU '!$J$6:$O$98,6,FALSE),0)</f>
        <v>#N/A</v>
      </c>
      <c r="H58" s="24" t="e">
        <f t="shared" si="0"/>
        <v>#N/A</v>
      </c>
    </row>
    <row r="59" spans="1:8">
      <c r="A59" s="88"/>
      <c r="B59" s="68" t="e">
        <f>VLOOKUP(C59,'PPU '!$K$8:$O$30,8,FALSE)</f>
        <v>#N/A</v>
      </c>
      <c r="C59" s="94" t="s">
        <v>132</v>
      </c>
      <c r="D59" s="66"/>
      <c r="E59" s="67" t="s">
        <v>1</v>
      </c>
      <c r="F59" s="91">
        <v>6</v>
      </c>
      <c r="G59" s="92" t="e">
        <f>IF(F59&gt;0,VLOOKUP(B59,'PPU '!$J$6:$O$98,5,FALSE)+VLOOKUP(B59,'PPU '!$J$6:$O$98,6,FALSE),0)</f>
        <v>#N/A</v>
      </c>
      <c r="H59" s="24" t="e">
        <f t="shared" si="0"/>
        <v>#N/A</v>
      </c>
    </row>
    <row r="60" spans="1:8" ht="25.5">
      <c r="A60" s="88">
        <f>A57+1</f>
        <v>21</v>
      </c>
      <c r="B60" s="68"/>
      <c r="C60" s="25" t="s">
        <v>275</v>
      </c>
      <c r="D60" s="23"/>
      <c r="E60" s="23"/>
      <c r="F60" s="24"/>
      <c r="G60" s="24"/>
      <c r="H60" s="24">
        <f t="shared" si="0"/>
        <v>0</v>
      </c>
    </row>
    <row r="61" spans="1:8" ht="25.5">
      <c r="A61" s="88">
        <f t="shared" ref="A61:A62" si="1">A60+1</f>
        <v>22</v>
      </c>
      <c r="B61" s="68"/>
      <c r="C61" s="25" t="s">
        <v>276</v>
      </c>
      <c r="D61" s="23"/>
      <c r="E61" s="23"/>
      <c r="F61" s="24"/>
      <c r="G61" s="24"/>
      <c r="H61" s="24">
        <f t="shared" si="0"/>
        <v>0</v>
      </c>
    </row>
    <row r="62" spans="1:8" ht="38.25">
      <c r="A62" s="88">
        <f t="shared" si="1"/>
        <v>23</v>
      </c>
      <c r="B62" s="68"/>
      <c r="C62" s="25" t="s">
        <v>277</v>
      </c>
      <c r="D62" s="23"/>
      <c r="E62" s="23"/>
      <c r="F62" s="24"/>
      <c r="G62" s="24"/>
      <c r="H62" s="24">
        <f t="shared" si="0"/>
        <v>0</v>
      </c>
    </row>
    <row r="63" spans="1:8">
      <c r="A63" s="88"/>
      <c r="B63" s="68" t="e">
        <f>VLOOKUP(C63,'PPU '!$K$8:$O$30,8,FALSE)</f>
        <v>#N/A</v>
      </c>
      <c r="C63" s="94" t="s">
        <v>135</v>
      </c>
      <c r="D63" s="66"/>
      <c r="E63" s="67" t="s">
        <v>39</v>
      </c>
      <c r="F63" s="91">
        <v>20</v>
      </c>
      <c r="G63" s="92" t="e">
        <f>IF(F63&gt;0,VLOOKUP(B63,'PPU '!$J$6:$O$98,5,FALSE)+VLOOKUP(B63,'PPU '!$J$6:$O$98,6,FALSE),0)</f>
        <v>#N/A</v>
      </c>
      <c r="H63" s="24" t="e">
        <f t="shared" si="0"/>
        <v>#N/A</v>
      </c>
    </row>
    <row r="64" spans="1:8" ht="38.25">
      <c r="A64" s="88">
        <f>A62+1</f>
        <v>24</v>
      </c>
      <c r="B64" s="68"/>
      <c r="C64" s="25" t="s">
        <v>278</v>
      </c>
      <c r="D64" s="23"/>
      <c r="E64" s="23"/>
      <c r="F64" s="24"/>
      <c r="G64" s="24"/>
      <c r="H64" s="24">
        <f t="shared" si="0"/>
        <v>0</v>
      </c>
    </row>
    <row r="65" spans="1:8">
      <c r="A65" s="88"/>
      <c r="B65" s="68" t="e">
        <f>VLOOKUP(C65,'PPU '!$K$8:$O$30,8,FALSE)</f>
        <v>#N/A</v>
      </c>
      <c r="C65" s="94" t="s">
        <v>32</v>
      </c>
      <c r="D65" s="66"/>
      <c r="E65" s="67" t="s">
        <v>1</v>
      </c>
      <c r="F65" s="91">
        <v>23.04</v>
      </c>
      <c r="G65" s="92" t="e">
        <f>IF(F65&gt;0,VLOOKUP(B65,'PPU '!$J$6:$O$98,5,FALSE)+VLOOKUP(B65,'PPU '!$J$6:$O$98,6,FALSE),0)</f>
        <v>#N/A</v>
      </c>
      <c r="H65" s="24" t="e">
        <f t="shared" si="0"/>
        <v>#N/A</v>
      </c>
    </row>
    <row r="66" spans="1:8" ht="63.75">
      <c r="A66" s="88">
        <f>A64+1</f>
        <v>25</v>
      </c>
      <c r="B66" s="68"/>
      <c r="C66" s="25" t="s">
        <v>279</v>
      </c>
      <c r="D66" s="23" t="s">
        <v>280</v>
      </c>
      <c r="E66" s="23"/>
      <c r="F66" s="24"/>
      <c r="G66" s="24"/>
      <c r="H66" s="24">
        <f t="shared" si="0"/>
        <v>0</v>
      </c>
    </row>
    <row r="67" spans="1:8" ht="25.5">
      <c r="A67" s="88"/>
      <c r="B67" s="68" t="e">
        <f>VLOOKUP(C67,'PPU '!$K$8:$O$30,8,FALSE)</f>
        <v>#N/A</v>
      </c>
      <c r="C67" s="94" t="s">
        <v>16</v>
      </c>
      <c r="D67" s="66"/>
      <c r="E67" s="67" t="s">
        <v>4</v>
      </c>
      <c r="F67" s="91">
        <v>0.5</v>
      </c>
      <c r="G67" s="92" t="e">
        <f>IF(F67&gt;0,VLOOKUP(B67,'PPU '!$J$6:$O$98,5,FALSE)+VLOOKUP(B67,'PPU '!$J$6:$O$98,6,FALSE),0)</f>
        <v>#N/A</v>
      </c>
      <c r="H67" s="24" t="e">
        <f t="shared" si="0"/>
        <v>#N/A</v>
      </c>
    </row>
    <row r="68" spans="1:8" ht="25.5">
      <c r="A68" s="88">
        <f>A66+1</f>
        <v>26</v>
      </c>
      <c r="B68" s="68"/>
      <c r="C68" s="25" t="s">
        <v>281</v>
      </c>
      <c r="D68" s="23"/>
      <c r="E68" s="23"/>
      <c r="F68" s="24"/>
      <c r="G68" s="24"/>
      <c r="H68" s="24">
        <f t="shared" si="0"/>
        <v>0</v>
      </c>
    </row>
    <row r="69" spans="1:8" ht="25.5">
      <c r="A69" s="88"/>
      <c r="B69" s="68" t="e">
        <f>VLOOKUP(C69,'PPU '!$K$8:$O$30,8,FALSE)</f>
        <v>#N/A</v>
      </c>
      <c r="C69" s="94" t="s">
        <v>14</v>
      </c>
      <c r="D69" s="66"/>
      <c r="E69" s="67" t="s">
        <v>3</v>
      </c>
      <c r="F69" s="91">
        <v>1</v>
      </c>
      <c r="G69" s="92" t="e">
        <f>IF(F69&gt;0,VLOOKUP(B69,'PPU '!$J$6:$O$98,5,FALSE)+VLOOKUP(B69,'PPU '!$J$6:$O$98,6,FALSE),0)</f>
        <v>#N/A</v>
      </c>
      <c r="H69" s="24" t="e">
        <f t="shared" si="0"/>
        <v>#N/A</v>
      </c>
    </row>
    <row r="70" spans="1:8" ht="25.5">
      <c r="A70" s="88">
        <f>A68+1</f>
        <v>27</v>
      </c>
      <c r="B70" s="68"/>
      <c r="C70" s="25" t="s">
        <v>282</v>
      </c>
      <c r="D70" s="23"/>
      <c r="E70" s="23"/>
      <c r="F70" s="24"/>
      <c r="G70" s="24"/>
      <c r="H70" s="24">
        <f t="shared" si="0"/>
        <v>0</v>
      </c>
    </row>
    <row r="71" spans="1:8" ht="25.5">
      <c r="A71" s="88"/>
      <c r="B71" s="48" t="e">
        <f>VLOOKUP(C71,'PPU '!$K$8:$O$30,8,FALSE)</f>
        <v>#N/A</v>
      </c>
      <c r="C71" s="94" t="s">
        <v>16</v>
      </c>
      <c r="D71" s="66"/>
      <c r="E71" s="67" t="s">
        <v>4</v>
      </c>
      <c r="F71" s="91">
        <v>5</v>
      </c>
      <c r="G71" s="92" t="e">
        <f>IF(F71&gt;0,VLOOKUP(B71,'PPU '!$J$6:$O$98,5,FALSE)+VLOOKUP(B71,'PPU '!$J$6:$O$98,6,FALSE),0)</f>
        <v>#N/A</v>
      </c>
      <c r="H71" s="24" t="e">
        <f t="shared" si="0"/>
        <v>#N/A</v>
      </c>
    </row>
    <row r="72" spans="1:8">
      <c r="A72" s="88">
        <f>A70+1</f>
        <v>28</v>
      </c>
      <c r="B72" s="68"/>
      <c r="C72" s="25" t="s">
        <v>283</v>
      </c>
      <c r="D72" s="23"/>
      <c r="E72" s="23"/>
      <c r="F72" s="24"/>
      <c r="G72" s="24"/>
      <c r="H72" s="24">
        <f t="shared" si="0"/>
        <v>0</v>
      </c>
    </row>
    <row r="73" spans="1:8">
      <c r="A73" s="88"/>
      <c r="B73" s="48" t="e">
        <f>VLOOKUP(C73,'PPU '!$K$8:$O$30,8,FALSE)</f>
        <v>#N/A</v>
      </c>
      <c r="C73" s="94" t="s">
        <v>32</v>
      </c>
      <c r="D73" s="66"/>
      <c r="E73" s="67" t="s">
        <v>1</v>
      </c>
      <c r="F73" s="91">
        <v>30.800000000000004</v>
      </c>
      <c r="G73" s="92" t="e">
        <f>IF(F73&gt;0,VLOOKUP(B73,'PPU '!$J$6:$O$98,5,FALSE)+VLOOKUP(B73,'PPU '!$J$6:$O$98,6,FALSE),0)</f>
        <v>#N/A</v>
      </c>
      <c r="H73" s="24" t="e">
        <f t="shared" si="0"/>
        <v>#N/A</v>
      </c>
    </row>
    <row r="74" spans="1:8" ht="63.75">
      <c r="A74" s="88">
        <v>29</v>
      </c>
      <c r="B74" s="68"/>
      <c r="C74" s="25" t="s">
        <v>284</v>
      </c>
      <c r="D74" s="23"/>
      <c r="E74" s="23"/>
      <c r="F74" s="24"/>
      <c r="G74" s="24"/>
      <c r="H74" s="24">
        <f t="shared" si="0"/>
        <v>0</v>
      </c>
    </row>
    <row r="75" spans="1:8">
      <c r="A75" s="88"/>
      <c r="B75" s="48" t="e">
        <f>VLOOKUP(C75,'PPU '!$K$8:$O$30,8,FALSE)</f>
        <v>#N/A</v>
      </c>
      <c r="C75" s="94" t="s">
        <v>32</v>
      </c>
      <c r="D75" s="66"/>
      <c r="E75" s="67" t="s">
        <v>1</v>
      </c>
      <c r="F75" s="91">
        <v>3</v>
      </c>
      <c r="G75" s="92" t="e">
        <f>IF(F75&gt;0,VLOOKUP(B75,'PPU '!$J$6:$O$98,5,FALSE)+VLOOKUP(B75,'PPU '!$J$6:$O$98,6,FALSE),0)</f>
        <v>#N/A</v>
      </c>
      <c r="H75" s="24" t="e">
        <f t="shared" si="0"/>
        <v>#N/A</v>
      </c>
    </row>
    <row r="76" spans="1:8">
      <c r="A76" s="88"/>
      <c r="B76" s="48" t="e">
        <f>VLOOKUP(C76,'PPU '!$K$8:$O$30,8,FALSE)</f>
        <v>#N/A</v>
      </c>
      <c r="C76" s="94" t="s">
        <v>38</v>
      </c>
      <c r="D76" s="66"/>
      <c r="E76" s="67" t="s">
        <v>1</v>
      </c>
      <c r="F76" s="91">
        <v>3</v>
      </c>
      <c r="G76" s="92" t="e">
        <f>IF(F76&gt;0,VLOOKUP(B76,'PPU '!$J$6:$O$98,5,FALSE)+VLOOKUP(B76,'PPU '!$J$6:$O$98,6,FALSE),0)</f>
        <v>#N/A</v>
      </c>
      <c r="H76" s="24" t="e">
        <f t="shared" si="0"/>
        <v>#N/A</v>
      </c>
    </row>
    <row r="77" spans="1:8" ht="25.5">
      <c r="A77" s="88">
        <f>A74+1</f>
        <v>30</v>
      </c>
      <c r="B77" s="68"/>
      <c r="C77" s="25" t="s">
        <v>285</v>
      </c>
      <c r="D77" s="23"/>
      <c r="E77" s="23"/>
      <c r="F77" s="24"/>
      <c r="G77" s="24"/>
      <c r="H77" s="24">
        <f t="shared" si="0"/>
        <v>0</v>
      </c>
    </row>
    <row r="78" spans="1:8">
      <c r="A78" s="88"/>
      <c r="B78" s="48" t="e">
        <f>VLOOKUP(C78,'PPU '!$K$8:$O$30,8,FALSE)</f>
        <v>#N/A</v>
      </c>
      <c r="C78" s="94" t="s">
        <v>136</v>
      </c>
      <c r="D78" s="66"/>
      <c r="E78" s="67" t="s">
        <v>3</v>
      </c>
      <c r="F78" s="91">
        <v>1</v>
      </c>
      <c r="G78" s="92" t="e">
        <f>IF(F78&gt;0,VLOOKUP(B78,'PPU '!$J$6:$O$98,5,FALSE)+VLOOKUP(B78,'PPU '!$J$6:$O$98,6,FALSE),0)</f>
        <v>#N/A</v>
      </c>
      <c r="H78" s="24" t="e">
        <f t="shared" ref="H78:H108" si="2">G78*F78</f>
        <v>#N/A</v>
      </c>
    </row>
    <row r="79" spans="1:8">
      <c r="A79" s="88"/>
      <c r="B79" s="48" t="e">
        <f>VLOOKUP(C79,'PPU '!$K$8:$O$30,8,FALSE)</f>
        <v>#N/A</v>
      </c>
      <c r="C79" s="94" t="s">
        <v>136</v>
      </c>
      <c r="D79" s="66"/>
      <c r="E79" s="67" t="s">
        <v>3</v>
      </c>
      <c r="F79" s="91">
        <v>1</v>
      </c>
      <c r="G79" s="92" t="e">
        <f>IF(F79&gt;0,VLOOKUP(B79,'PPU '!$J$6:$O$98,5,FALSE)+VLOOKUP(B79,'PPU '!$J$6:$O$98,6,FALSE),0)</f>
        <v>#N/A</v>
      </c>
      <c r="H79" s="24" t="e">
        <f t="shared" si="2"/>
        <v>#N/A</v>
      </c>
    </row>
    <row r="80" spans="1:8">
      <c r="A80" s="88">
        <f>A77+1</f>
        <v>31</v>
      </c>
      <c r="B80" s="68"/>
      <c r="C80" s="25" t="s">
        <v>286</v>
      </c>
      <c r="D80" s="23"/>
      <c r="E80" s="23"/>
      <c r="F80" s="24"/>
      <c r="G80" s="24"/>
      <c r="H80" s="24">
        <f t="shared" si="2"/>
        <v>0</v>
      </c>
    </row>
    <row r="81" spans="1:8 16368:16369">
      <c r="A81" s="88"/>
      <c r="B81" s="48" t="e">
        <f>VLOOKUP(C81,'PPU '!$K$8:$O$30,8,FALSE)</f>
        <v>#N/A</v>
      </c>
      <c r="C81" s="94" t="s">
        <v>135</v>
      </c>
      <c r="D81" s="66"/>
      <c r="E81" s="67" t="s">
        <v>39</v>
      </c>
      <c r="F81" s="91">
        <v>0.5</v>
      </c>
      <c r="G81" s="92" t="e">
        <f>IF(F81&gt;0,VLOOKUP(B81,'PPU '!$J$6:$O$98,5,FALSE)+VLOOKUP(B81,'PPU '!$J$6:$O$98,6,FALSE),0)</f>
        <v>#N/A</v>
      </c>
      <c r="H81" s="24" t="e">
        <f t="shared" si="2"/>
        <v>#N/A</v>
      </c>
    </row>
    <row r="82" spans="1:8 16368:16369">
      <c r="A82" s="88">
        <f>A80+1</f>
        <v>32</v>
      </c>
      <c r="B82" s="68"/>
      <c r="C82" s="25" t="s">
        <v>287</v>
      </c>
      <c r="D82" s="23"/>
      <c r="E82" s="23"/>
      <c r="F82" s="24"/>
      <c r="G82" s="24"/>
      <c r="H82" s="24">
        <f t="shared" si="2"/>
        <v>0</v>
      </c>
    </row>
    <row r="83" spans="1:8 16368:16369">
      <c r="A83" s="88"/>
      <c r="B83" s="48" t="e">
        <f>VLOOKUP(C83,'PPU '!$K$8:$O$30,8,FALSE)</f>
        <v>#N/A</v>
      </c>
      <c r="C83" s="94" t="s">
        <v>32</v>
      </c>
      <c r="D83" s="66"/>
      <c r="E83" s="67" t="s">
        <v>1</v>
      </c>
      <c r="F83" s="91">
        <v>13.2</v>
      </c>
      <c r="G83" s="92" t="e">
        <f>IF(F83&gt;0,VLOOKUP(B83,'PPU '!$J$6:$O$98,5,FALSE)+VLOOKUP(B83,'PPU '!$J$6:$O$98,6,FALSE),0)</f>
        <v>#N/A</v>
      </c>
      <c r="H83" s="24" t="e">
        <f t="shared" si="2"/>
        <v>#N/A</v>
      </c>
    </row>
    <row r="84" spans="1:8 16368:16369">
      <c r="A84" s="88"/>
      <c r="B84" s="48" t="e">
        <f>VLOOKUP(C84,'PPU '!$K$8:$O$30,8,FALSE)</f>
        <v>#N/A</v>
      </c>
      <c r="C84" s="94" t="s">
        <v>38</v>
      </c>
      <c r="D84" s="66"/>
      <c r="E84" s="67" t="s">
        <v>1</v>
      </c>
      <c r="F84" s="91">
        <v>13.2</v>
      </c>
      <c r="G84" s="92" t="e">
        <f>IF(F84&gt;0,VLOOKUP(B84,'PPU '!$J$6:$O$98,5,FALSE)+VLOOKUP(B84,'PPU '!$J$6:$O$98,6,FALSE),0)</f>
        <v>#N/A</v>
      </c>
      <c r="H84" s="24" t="e">
        <f t="shared" si="2"/>
        <v>#N/A</v>
      </c>
    </row>
    <row r="85" spans="1:8 16368:16369">
      <c r="A85" s="88">
        <f>A82+1</f>
        <v>33</v>
      </c>
      <c r="B85" s="96"/>
      <c r="C85" s="25" t="s">
        <v>283</v>
      </c>
      <c r="D85" s="23"/>
      <c r="E85" s="23"/>
      <c r="F85" s="24"/>
      <c r="G85" s="24"/>
      <c r="H85" s="47">
        <f t="shared" si="2"/>
        <v>0</v>
      </c>
      <c r="XEN85" s="66"/>
      <c r="XEO85" s="45"/>
    </row>
    <row r="86" spans="1:8 16368:16369">
      <c r="A86" s="88"/>
      <c r="B86" s="48" t="e">
        <f>VLOOKUP(C86,'PPU '!$K$8:$O$30,8,FALSE)</f>
        <v>#N/A</v>
      </c>
      <c r="C86" s="94" t="s">
        <v>32</v>
      </c>
      <c r="D86" s="66"/>
      <c r="E86" s="67" t="s">
        <v>1</v>
      </c>
      <c r="F86" s="91">
        <v>66</v>
      </c>
      <c r="G86" s="92" t="e">
        <f>IF(F86&gt;0,VLOOKUP(B86,'PPU '!$J$6:$O$98,5,FALSE)+VLOOKUP(B86,'PPU '!$J$6:$O$98,6,FALSE),0)</f>
        <v>#N/A</v>
      </c>
      <c r="H86" s="24" t="e">
        <f t="shared" si="2"/>
        <v>#N/A</v>
      </c>
    </row>
    <row r="87" spans="1:8 16368:16369" ht="25.5">
      <c r="A87" s="88">
        <f>A85+1</f>
        <v>34</v>
      </c>
      <c r="B87" s="96"/>
      <c r="C87" s="25" t="s">
        <v>288</v>
      </c>
      <c r="D87" s="23"/>
      <c r="E87" s="23"/>
      <c r="F87" s="24"/>
      <c r="G87" s="24"/>
      <c r="H87" s="47">
        <f t="shared" si="2"/>
        <v>0</v>
      </c>
      <c r="XEN87" s="66"/>
      <c r="XEO87" s="45"/>
    </row>
    <row r="88" spans="1:8 16368:16369">
      <c r="A88" s="88"/>
      <c r="B88" s="48" t="e">
        <f>VLOOKUP(C88,'PPU '!$K$8:$O$30,8,FALSE)</f>
        <v>#N/A</v>
      </c>
      <c r="C88" s="94" t="s">
        <v>29</v>
      </c>
      <c r="D88" s="66"/>
      <c r="E88" s="67" t="s">
        <v>1</v>
      </c>
      <c r="F88" s="91">
        <v>1.1000000000000001</v>
      </c>
      <c r="G88" s="92" t="e">
        <f>IF(F88&gt;0,VLOOKUP(B88,'PPU '!$J$6:$O$98,5,FALSE)+VLOOKUP(B88,'PPU '!$J$6:$O$98,6,FALSE),0)</f>
        <v>#N/A</v>
      </c>
      <c r="H88" s="24" t="e">
        <f t="shared" si="2"/>
        <v>#N/A</v>
      </c>
    </row>
    <row r="89" spans="1:8 16368:16369" ht="89.25">
      <c r="A89" s="88">
        <f>A87+1</f>
        <v>35</v>
      </c>
      <c r="B89" s="96"/>
      <c r="C89" s="25" t="s">
        <v>289</v>
      </c>
      <c r="D89" s="23"/>
      <c r="E89" s="23"/>
      <c r="F89" s="24"/>
      <c r="G89" s="24"/>
      <c r="H89" s="47">
        <f t="shared" si="2"/>
        <v>0</v>
      </c>
      <c r="XEN89" s="66"/>
      <c r="XEO89" s="45"/>
    </row>
    <row r="90" spans="1:8 16368:16369">
      <c r="A90" s="88"/>
      <c r="B90" s="48" t="e">
        <f>VLOOKUP(C90,'PPU '!$K$8:$O$30,8,FALSE)</f>
        <v>#N/A</v>
      </c>
      <c r="C90" s="94" t="s">
        <v>30</v>
      </c>
      <c r="D90" s="66"/>
      <c r="E90" s="67" t="s">
        <v>1</v>
      </c>
      <c r="F90" s="91">
        <v>3</v>
      </c>
      <c r="G90" s="92" t="e">
        <f>IF(F90&gt;0,VLOOKUP(B90,'PPU '!$J$6:$O$98,5,FALSE)+VLOOKUP(B90,'PPU '!$J$6:$O$98,6,FALSE),0)</f>
        <v>#N/A</v>
      </c>
      <c r="H90" s="24" t="e">
        <f t="shared" si="2"/>
        <v>#N/A</v>
      </c>
    </row>
    <row r="91" spans="1:8 16368:16369">
      <c r="A91" s="88"/>
      <c r="B91" s="48" t="e">
        <f>VLOOKUP(C91,'PPU '!$K$8:$O$30,8,FALSE)</f>
        <v>#N/A</v>
      </c>
      <c r="C91" s="94" t="s">
        <v>38</v>
      </c>
      <c r="D91" s="66"/>
      <c r="E91" s="67" t="s">
        <v>1</v>
      </c>
      <c r="F91" s="91">
        <v>13.2</v>
      </c>
      <c r="G91" s="92" t="e">
        <f>IF(F91&gt;0,VLOOKUP(B91,'PPU '!$J$6:$O$98,5,FALSE)+VLOOKUP(B91,'PPU '!$J$6:$O$98,6,FALSE),0)</f>
        <v>#N/A</v>
      </c>
      <c r="H91" s="24" t="e">
        <f t="shared" si="2"/>
        <v>#N/A</v>
      </c>
    </row>
    <row r="92" spans="1:8 16368:16369" ht="25.5">
      <c r="A92" s="88">
        <f>A89+1</f>
        <v>36</v>
      </c>
      <c r="B92" s="96"/>
      <c r="C92" s="25" t="s">
        <v>290</v>
      </c>
      <c r="D92" s="23"/>
      <c r="E92" s="23"/>
      <c r="F92" s="24"/>
      <c r="G92" s="24"/>
      <c r="H92" s="47">
        <f t="shared" si="2"/>
        <v>0</v>
      </c>
      <c r="XEN92" s="66"/>
      <c r="XEO92" s="45"/>
    </row>
    <row r="93" spans="1:8 16368:16369">
      <c r="A93" s="88"/>
      <c r="B93" s="48" t="e">
        <f>VLOOKUP(C93,'PPU '!$K$8:$O$30,8,FALSE)</f>
        <v>#N/A</v>
      </c>
      <c r="C93" s="94" t="s">
        <v>136</v>
      </c>
      <c r="D93" s="66"/>
      <c r="E93" s="67" t="s">
        <v>3</v>
      </c>
      <c r="F93" s="91">
        <v>1</v>
      </c>
      <c r="G93" s="92" t="e">
        <f>IF(F93&gt;0,VLOOKUP(B93,'PPU '!$J$6:$O$98,5,FALSE)+VLOOKUP(B93,'PPU '!$J$6:$O$98,6,FALSE),0)</f>
        <v>#N/A</v>
      </c>
      <c r="H93" s="24" t="e">
        <f t="shared" si="2"/>
        <v>#N/A</v>
      </c>
    </row>
    <row r="94" spans="1:8 16368:16369">
      <c r="A94" s="88"/>
      <c r="B94" s="48" t="e">
        <f>VLOOKUP(C94,'PPU '!$K$8:$O$30,8,FALSE)</f>
        <v>#N/A</v>
      </c>
      <c r="C94" s="94" t="s">
        <v>136</v>
      </c>
      <c r="D94" s="66"/>
      <c r="E94" s="67" t="s">
        <v>3</v>
      </c>
      <c r="F94" s="91">
        <v>1</v>
      </c>
      <c r="G94" s="92" t="e">
        <f>IF(F94&gt;0,VLOOKUP(B94,'PPU '!$J$6:$O$98,5,FALSE)+VLOOKUP(B94,'PPU '!$J$6:$O$98,6,FALSE),0)</f>
        <v>#N/A</v>
      </c>
      <c r="H94" s="24" t="e">
        <f t="shared" si="2"/>
        <v>#N/A</v>
      </c>
    </row>
    <row r="95" spans="1:8 16368:16369" ht="25.5">
      <c r="A95" s="88">
        <f>A92+1</f>
        <v>37</v>
      </c>
      <c r="B95" s="96"/>
      <c r="C95" s="25" t="s">
        <v>291</v>
      </c>
      <c r="D95" s="23"/>
      <c r="E95" s="23"/>
      <c r="F95" s="24"/>
      <c r="G95" s="24"/>
      <c r="H95" s="47">
        <f t="shared" si="2"/>
        <v>0</v>
      </c>
      <c r="XEN95" s="66"/>
      <c r="XEO95" s="45"/>
    </row>
    <row r="96" spans="1:8 16368:16369">
      <c r="A96" s="88"/>
      <c r="B96" s="48" t="e">
        <f>VLOOKUP(C96,'PPU '!$K$8:$O$30,8,FALSE)</f>
        <v>#N/A</v>
      </c>
      <c r="C96" s="94" t="s">
        <v>32</v>
      </c>
      <c r="D96" s="66"/>
      <c r="E96" s="67" t="s">
        <v>1</v>
      </c>
      <c r="F96" s="91">
        <v>3</v>
      </c>
      <c r="G96" s="92" t="e">
        <f>IF(F96&gt;0,VLOOKUP(B96,'PPU '!$J$6:$O$98,5,FALSE)+VLOOKUP(B96,'PPU '!$J$6:$O$98,6,FALSE),0)</f>
        <v>#N/A</v>
      </c>
      <c r="H96" s="24" t="e">
        <f t="shared" si="2"/>
        <v>#N/A</v>
      </c>
    </row>
    <row r="97" spans="1:8 16368:16369">
      <c r="A97" s="88"/>
      <c r="B97" s="48" t="e">
        <f>VLOOKUP(C97,'PPU '!$K$8:$O$30,8,FALSE)</f>
        <v>#N/A</v>
      </c>
      <c r="C97" s="94" t="s">
        <v>38</v>
      </c>
      <c r="D97" s="66"/>
      <c r="E97" s="67" t="s">
        <v>1</v>
      </c>
      <c r="F97" s="91">
        <v>3</v>
      </c>
      <c r="G97" s="92" t="e">
        <f>IF(F97&gt;0,VLOOKUP(B97,'PPU '!$J$6:$O$98,5,FALSE)+VLOOKUP(B97,'PPU '!$J$6:$O$98,6,FALSE),0)</f>
        <v>#N/A</v>
      </c>
      <c r="H97" s="24" t="e">
        <f t="shared" si="2"/>
        <v>#N/A</v>
      </c>
    </row>
    <row r="98" spans="1:8 16368:16369" ht="25.5">
      <c r="A98" s="88">
        <v>38</v>
      </c>
      <c r="B98" s="45"/>
      <c r="C98" s="25" t="s">
        <v>292</v>
      </c>
      <c r="D98" s="23"/>
      <c r="E98" s="23"/>
      <c r="F98" s="24"/>
      <c r="G98" s="24"/>
      <c r="H98" s="47">
        <f t="shared" si="2"/>
        <v>0</v>
      </c>
      <c r="XEN98" s="66"/>
      <c r="XEO98" s="45"/>
    </row>
    <row r="99" spans="1:8 16368:16369">
      <c r="A99" s="88"/>
      <c r="B99" s="48" t="e">
        <f>VLOOKUP(C99,'PPU '!$K$8:$O$30,8,FALSE)</f>
        <v>#N/A</v>
      </c>
      <c r="C99" s="70" t="s">
        <v>135</v>
      </c>
      <c r="D99" s="66"/>
      <c r="E99" s="67" t="s">
        <v>39</v>
      </c>
      <c r="F99" s="91">
        <v>9.35</v>
      </c>
      <c r="G99" s="92" t="e">
        <f>IF(F99&gt;0,VLOOKUP(B99,'PPU '!$J$6:$O$98,5,FALSE)+VLOOKUP(B99,'PPU '!$J$6:$O$98,6,FALSE),0)</f>
        <v>#N/A</v>
      </c>
      <c r="H99" s="24" t="e">
        <f t="shared" si="2"/>
        <v>#N/A</v>
      </c>
    </row>
    <row r="100" spans="1:8 16368:16369">
      <c r="A100" s="88">
        <f>A98+1</f>
        <v>39</v>
      </c>
      <c r="B100" s="96"/>
      <c r="C100" s="25" t="s">
        <v>293</v>
      </c>
      <c r="D100" s="23" t="s">
        <v>294</v>
      </c>
      <c r="E100" s="23"/>
      <c r="F100" s="24"/>
      <c r="G100" s="24"/>
      <c r="H100" s="47">
        <f t="shared" si="2"/>
        <v>0</v>
      </c>
      <c r="XEN100" s="66"/>
      <c r="XEO100" s="45"/>
    </row>
    <row r="101" spans="1:8 16368:16369">
      <c r="A101" s="88"/>
      <c r="B101" s="48" t="e">
        <f>VLOOKUP(C101,'PPU '!$K$8:$O$30,8,FALSE)</f>
        <v>#N/A</v>
      </c>
      <c r="C101" s="94" t="s">
        <v>32</v>
      </c>
      <c r="D101" s="66"/>
      <c r="E101" s="67" t="s">
        <v>1</v>
      </c>
      <c r="F101" s="91">
        <v>3</v>
      </c>
      <c r="G101" s="92" t="e">
        <f>IF(F101&gt;0,VLOOKUP(B101,'PPU '!$J$6:$O$98,5,FALSE)+VLOOKUP(B101,'PPU '!$J$6:$O$98,6,FALSE),0)</f>
        <v>#N/A</v>
      </c>
      <c r="H101" s="24" t="e">
        <f t="shared" si="2"/>
        <v>#N/A</v>
      </c>
    </row>
    <row r="102" spans="1:8 16368:16369">
      <c r="A102" s="88"/>
      <c r="B102" s="48" t="e">
        <f>VLOOKUP(C102,'PPU '!$K$8:$O$30,8,FALSE)</f>
        <v>#N/A</v>
      </c>
      <c r="C102" s="94" t="s">
        <v>38</v>
      </c>
      <c r="D102" s="66"/>
      <c r="E102" s="67" t="s">
        <v>1</v>
      </c>
      <c r="F102" s="91">
        <v>3</v>
      </c>
      <c r="G102" s="92" t="e">
        <f>IF(F102&gt;0,VLOOKUP(B102,'PPU '!$J$6:$O$98,5,FALSE)+VLOOKUP(B102,'PPU '!$J$6:$O$98,6,FALSE),0)</f>
        <v>#N/A</v>
      </c>
      <c r="H102" s="24" t="e">
        <f t="shared" si="2"/>
        <v>#N/A</v>
      </c>
    </row>
    <row r="103" spans="1:8 16368:16369">
      <c r="A103" s="88">
        <f>A100+1</f>
        <v>40</v>
      </c>
      <c r="B103" s="45"/>
      <c r="C103" s="25" t="s">
        <v>295</v>
      </c>
      <c r="D103" s="23"/>
      <c r="E103" s="23"/>
      <c r="F103" s="24"/>
      <c r="G103" s="24"/>
      <c r="H103" s="47">
        <f t="shared" si="2"/>
        <v>0</v>
      </c>
      <c r="XEN103" s="66"/>
      <c r="XEO103" s="45"/>
    </row>
    <row r="104" spans="1:8 16368:16369">
      <c r="A104" s="88"/>
      <c r="B104" s="48" t="e">
        <f>VLOOKUP(C104,'PPU '!$K$8:$O$30,8,FALSE)</f>
        <v>#N/A</v>
      </c>
      <c r="C104" s="94" t="s">
        <v>136</v>
      </c>
      <c r="D104" s="66"/>
      <c r="E104" s="67" t="s">
        <v>3</v>
      </c>
      <c r="F104" s="91">
        <v>3</v>
      </c>
      <c r="G104" s="92" t="e">
        <f>IF(F104&gt;0,VLOOKUP(B104,'PPU '!$J$6:$O$98,5,FALSE)+VLOOKUP(B104,'PPU '!$J$6:$O$98,6,FALSE),0)</f>
        <v>#N/A</v>
      </c>
      <c r="H104" s="24" t="e">
        <f t="shared" si="2"/>
        <v>#N/A</v>
      </c>
    </row>
    <row r="105" spans="1:8 16368:16369">
      <c r="A105" s="88">
        <f>A103+1</f>
        <v>41</v>
      </c>
      <c r="B105" s="45"/>
      <c r="C105" s="25" t="s">
        <v>296</v>
      </c>
      <c r="D105" s="23"/>
      <c r="E105" s="23"/>
      <c r="F105" s="24"/>
      <c r="G105" s="24"/>
      <c r="H105" s="47">
        <f t="shared" si="2"/>
        <v>0</v>
      </c>
      <c r="XEN105" s="66"/>
      <c r="XEO105" s="45"/>
    </row>
    <row r="106" spans="1:8 16368:16369">
      <c r="A106" s="88"/>
      <c r="B106" s="48" t="e">
        <f>VLOOKUP(C106,'PPU '!$K$8:$O$30,8,FALSE)</f>
        <v>#N/A</v>
      </c>
      <c r="C106" s="70" t="s">
        <v>135</v>
      </c>
      <c r="D106" s="66"/>
      <c r="E106" s="67" t="s">
        <v>39</v>
      </c>
      <c r="F106" s="91">
        <v>32</v>
      </c>
      <c r="G106" s="92" t="e">
        <f>IF(F106&gt;0,VLOOKUP(B106,'PPU '!$J$6:$O$98,5,FALSE)+VLOOKUP(B106,'PPU '!$J$6:$O$98,6,FALSE),0)</f>
        <v>#N/A</v>
      </c>
      <c r="H106" s="24" t="e">
        <f t="shared" si="2"/>
        <v>#N/A</v>
      </c>
    </row>
    <row r="107" spans="1:8 16368:16369">
      <c r="A107" s="88">
        <f>A105+1</f>
        <v>42</v>
      </c>
      <c r="B107" s="96"/>
      <c r="C107" s="25" t="s">
        <v>297</v>
      </c>
      <c r="D107" s="23"/>
      <c r="E107" s="23"/>
      <c r="F107" s="24"/>
      <c r="G107" s="24"/>
      <c r="H107" s="47">
        <f t="shared" si="2"/>
        <v>0</v>
      </c>
      <c r="XEN107" s="66"/>
      <c r="XEO107" s="45"/>
    </row>
    <row r="108" spans="1:8 16368:16369">
      <c r="A108" s="88"/>
      <c r="B108" s="48" t="e">
        <f>VLOOKUP(C108,'PPU '!$K$8:$O$30,8,FALSE)</f>
        <v>#N/A</v>
      </c>
      <c r="C108" s="70" t="s">
        <v>31</v>
      </c>
      <c r="D108" s="66"/>
      <c r="E108" s="67" t="s">
        <v>1</v>
      </c>
      <c r="F108" s="91">
        <v>32</v>
      </c>
      <c r="G108" s="92" t="e">
        <f>IF(F108&gt;0,VLOOKUP(B108,'PPU '!$J$6:$O$98,5,FALSE)+VLOOKUP(B108,'PPU '!$J$6:$O$98,6,FALSE),0)</f>
        <v>#N/A</v>
      </c>
      <c r="H108" s="24" t="e">
        <f t="shared" si="2"/>
        <v>#N/A</v>
      </c>
    </row>
    <row r="109" spans="1:8 16368:16369">
      <c r="A109" s="179"/>
      <c r="B109" s="180"/>
      <c r="C109" s="144" t="s">
        <v>395</v>
      </c>
      <c r="D109" s="181"/>
      <c r="E109" s="182"/>
      <c r="F109" s="183"/>
      <c r="G109" s="184"/>
      <c r="H109" s="175"/>
    </row>
    <row r="110" spans="1:8 16368:16369">
      <c r="A110" s="88"/>
      <c r="B110" s="48" t="e">
        <f>VLOOKUP(C110,'PPU '!$K$8:$O$30,8,FALSE)</f>
        <v>#N/A</v>
      </c>
      <c r="C110" s="70" t="s">
        <v>92</v>
      </c>
      <c r="D110" s="66"/>
      <c r="E110" s="67" t="s">
        <v>35</v>
      </c>
      <c r="F110" s="91">
        <v>20</v>
      </c>
      <c r="G110" s="92" t="e">
        <f>IF(F110&gt;0,VLOOKUP(B110,'PPU '!$J$6:$O$98,5,FALSE)+VLOOKUP(B110,'PPU '!$J$6:$O$98,6,FALSE),0)</f>
        <v>#N/A</v>
      </c>
      <c r="H110" s="24" t="e">
        <f>G110*F110</f>
        <v>#N/A</v>
      </c>
    </row>
    <row r="111" spans="1:8 16368:16369">
      <c r="A111" s="88"/>
      <c r="B111" s="68"/>
      <c r="C111" s="70" t="s">
        <v>404</v>
      </c>
      <c r="D111" s="66"/>
      <c r="E111" s="67" t="s">
        <v>404</v>
      </c>
      <c r="F111" s="91"/>
      <c r="G111" s="92">
        <f>IF(F111&gt;0,VLOOKUP(B111,'PPU '!$J$6:$O$98,5,FALSE)+VLOOKUP(B111,'PPU '!$J$6:$O$98,6,FALSE),0)</f>
        <v>0</v>
      </c>
      <c r="H111" s="24">
        <f>G111*F111</f>
        <v>0</v>
      </c>
    </row>
    <row r="112" spans="1:8 16368:16369">
      <c r="A112" s="88"/>
      <c r="B112" s="68"/>
      <c r="C112" s="70" t="s">
        <v>404</v>
      </c>
      <c r="D112" s="66"/>
      <c r="E112" s="67" t="s">
        <v>404</v>
      </c>
      <c r="F112" s="91"/>
      <c r="G112" s="92">
        <f>IF(F112&gt;0,VLOOKUP(B112,'PPU '!$J$6:$O$98,5,FALSE)+VLOOKUP(B112,'PPU '!$J$6:$O$98,6,FALSE),0)</f>
        <v>0</v>
      </c>
      <c r="H112" s="24">
        <f>G112*F112</f>
        <v>0</v>
      </c>
    </row>
    <row r="113" spans="1:8 16368:16369">
      <c r="A113" s="88"/>
      <c r="B113" s="68"/>
      <c r="C113" s="70" t="s">
        <v>404</v>
      </c>
      <c r="D113" s="66"/>
      <c r="E113" s="67" t="s">
        <v>404</v>
      </c>
      <c r="F113" s="91"/>
      <c r="G113" s="92">
        <f>IF(F113&gt;0,VLOOKUP(B113,'PPU '!$J$6:$O$98,5,FALSE)+VLOOKUP(B113,'PPU '!$J$6:$O$98,6,FALSE),0)</f>
        <v>0</v>
      </c>
      <c r="H113" s="24">
        <f>G113*F113</f>
        <v>0</v>
      </c>
    </row>
    <row r="114" spans="1:8 16368:16369">
      <c r="A114" s="88"/>
      <c r="B114" s="68"/>
      <c r="C114" s="70" t="s">
        <v>404</v>
      </c>
      <c r="D114" s="66"/>
      <c r="E114" s="67" t="s">
        <v>404</v>
      </c>
      <c r="F114" s="91"/>
      <c r="G114" s="92">
        <f>IF(F114&gt;0,VLOOKUP(B114,'PPU '!$J$6:$O$98,5,FALSE)+VLOOKUP(B114,'PPU '!$J$6:$O$98,6,FALSE),0)</f>
        <v>0</v>
      </c>
      <c r="H114" s="24">
        <f>G114*F114</f>
        <v>0</v>
      </c>
    </row>
    <row r="115" spans="1:8 16368:16369">
      <c r="A115" s="88"/>
      <c r="B115" s="68"/>
      <c r="C115" s="70" t="s">
        <v>404</v>
      </c>
      <c r="D115" s="66"/>
      <c r="E115" s="67" t="s">
        <v>404</v>
      </c>
      <c r="F115" s="91"/>
      <c r="G115" s="92">
        <f>IF(F115&gt;0,VLOOKUP(B115,'PPU '!$J$6:$O$98,5,FALSE)+VLOOKUP(B115,'PPU '!$J$6:$O$98,6,FALSE),0)</f>
        <v>0</v>
      </c>
      <c r="H115" s="24">
        <f>G115*F115</f>
        <v>0</v>
      </c>
    </row>
    <row r="116" spans="1:8 16368:16369">
      <c r="A116" s="88"/>
      <c r="B116" s="68"/>
      <c r="C116" s="70" t="str">
        <f>IFERROR(VLOOKUP(B116,'PPU '!$J$6:$L$274,2,FALSE),"")</f>
        <v/>
      </c>
      <c r="D116" s="66"/>
      <c r="E116" s="67" t="str">
        <f>IFERROR(VLOOKUP(B116,'PPU '!$J$6:$L$274,3,FALSE),"")</f>
        <v/>
      </c>
      <c r="F116" s="91"/>
      <c r="G116" s="92">
        <f>IF(F116&gt;0,VLOOKUP(B116,'PPU '!$J$6:$O$98,5,FALSE)+VLOOKUP(B116,'PPU '!$J$6:$O$98,6,FALSE),0)</f>
        <v>0</v>
      </c>
      <c r="H116" s="24">
        <f>G116*F116</f>
        <v>0</v>
      </c>
    </row>
    <row r="117" spans="1:8 16368:16369">
      <c r="A117" s="88"/>
      <c r="B117" s="68"/>
      <c r="C117" s="70" t="str">
        <f>IFERROR(VLOOKUP(B117,'PPU '!$J$6:$L$274,2,FALSE),"")</f>
        <v/>
      </c>
      <c r="D117" s="66"/>
      <c r="E117" s="67" t="str">
        <f>IFERROR(VLOOKUP(B117,'PPU '!$J$6:$L$274,3,FALSE),"")</f>
        <v/>
      </c>
      <c r="F117" s="91"/>
      <c r="G117" s="92">
        <f>IF(F117&gt;0,VLOOKUP(B117,'PPU '!$J$6:$O$98,5,FALSE)+VLOOKUP(B117,'PPU '!$J$6:$O$98,6,FALSE),0)</f>
        <v>0</v>
      </c>
      <c r="H117" s="24">
        <f>G117*F117</f>
        <v>0</v>
      </c>
    </row>
    <row r="118" spans="1:8 16368:16369">
      <c r="A118" s="88"/>
      <c r="B118" s="68"/>
      <c r="C118" s="70" t="str">
        <f>IFERROR(VLOOKUP(B118,'PPU '!$J$6:$L$274,2,FALSE),"")</f>
        <v/>
      </c>
      <c r="D118" s="66"/>
      <c r="E118" s="67" t="str">
        <f>IFERROR(VLOOKUP(B118,'PPU '!$J$6:$L$274,3,FALSE),"")</f>
        <v/>
      </c>
      <c r="F118" s="91"/>
      <c r="G118" s="92">
        <f>IF(F118&gt;0,VLOOKUP(B118,'PPU '!$J$6:$O$98,5,FALSE)+VLOOKUP(B118,'PPU '!$J$6:$O$98,6,FALSE),0)</f>
        <v>0</v>
      </c>
      <c r="H118" s="24">
        <f>G118*F118</f>
        <v>0</v>
      </c>
    </row>
    <row r="119" spans="1:8 16368:16369">
      <c r="A119" s="88"/>
      <c r="B119" s="68"/>
      <c r="C119" s="70" t="str">
        <f>IFERROR(VLOOKUP(B119,'PPU '!$J$6:$L$274,2,FALSE),"")</f>
        <v/>
      </c>
      <c r="D119" s="66"/>
      <c r="E119" s="67" t="str">
        <f>IFERROR(VLOOKUP(B119,'PPU '!$J$6:$L$274,3,FALSE),"")</f>
        <v/>
      </c>
      <c r="F119" s="91"/>
      <c r="G119" s="92">
        <f>IF(F119&gt;0,VLOOKUP(B119,'PPU '!$J$6:$O$98,5,FALSE)+VLOOKUP(B119,'PPU '!$J$6:$O$98,6,FALSE),0)</f>
        <v>0</v>
      </c>
      <c r="H119" s="24">
        <f>G119*F119</f>
        <v>0</v>
      </c>
    </row>
    <row r="120" spans="1:8 16368:16369">
      <c r="A120" s="185"/>
      <c r="B120" s="158"/>
      <c r="C120" s="187"/>
      <c r="D120" s="187"/>
      <c r="E120" s="187"/>
      <c r="F120" s="188"/>
      <c r="G120" s="160" t="s">
        <v>185</v>
      </c>
      <c r="H120" s="164" t="e">
        <f>SUM(H5:H119)</f>
        <v>#N/A</v>
      </c>
      <c r="XEN120" s="66"/>
      <c r="XEO120" s="45"/>
    </row>
    <row r="518" spans="1:8">
      <c r="A518" s="88"/>
      <c r="B518" s="68"/>
      <c r="C518" s="70" t="e">
        <f>VLOOKUP(B518,'PPU '!$J$6:$L$30,2,FALSE)</f>
        <v>#N/A</v>
      </c>
      <c r="D518" s="66"/>
      <c r="E518" s="67" t="e">
        <f>VLOOKUP(B518,'PPU '!$J$6:$L$30,3,FALSE)</f>
        <v>#N/A</v>
      </c>
      <c r="F518" s="91"/>
      <c r="G518" s="92"/>
      <c r="H518" s="24">
        <f t="shared" ref="H518" si="3">G518*F518</f>
        <v>0</v>
      </c>
    </row>
  </sheetData>
  <sheetProtection algorithmName="SHA-512" hashValue="NCCM0TQUuwm2uAjlzvOkST60KvZstEgTGHHKUZo9oC5JkCcTd2F6ssqvcrphe4Uqr73pcw+BASL61uk9thH3rA==" saltValue="ewZu8r1IlML05Cff0/suwA==" spinCount="100000" sheet="1" objects="1" scenarios="1" selectLockedCells="1"/>
  <autoFilter ref="A4:Q120" xr:uid="{00000000-0009-0000-0000-000005000000}"/>
  <mergeCells count="1">
    <mergeCell ref="C1:D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15"/>
  <sheetViews>
    <sheetView zoomScale="85" zoomScaleNormal="85" workbookViewId="0">
      <pane ySplit="4" topLeftCell="A5" activePane="bottomLeft" state="frozen"/>
      <selection activeCell="K155" sqref="K155"/>
      <selection pane="bottomLeft" activeCell="E197" sqref="E197"/>
    </sheetView>
  </sheetViews>
  <sheetFormatPr defaultColWidth="9.140625" defaultRowHeight="14.25"/>
  <cols>
    <col min="1" max="1" width="7.140625" style="21" bestFit="1" customWidth="1"/>
    <col min="2" max="2" width="17" style="65" bestFit="1" customWidth="1"/>
    <col min="3" max="3" width="11" style="65" customWidth="1"/>
    <col min="4" max="4" width="105.28515625" style="21" customWidth="1"/>
    <col min="5" max="5" width="33.85546875" style="21" bestFit="1" customWidth="1"/>
    <col min="6" max="6" width="7.7109375" style="65" customWidth="1"/>
    <col min="7" max="7" width="9.85546875" style="74" customWidth="1"/>
    <col min="8" max="8" width="14.42578125" style="21" customWidth="1"/>
    <col min="9" max="9" width="17.42578125" style="21" bestFit="1" customWidth="1"/>
    <col min="10" max="16384" width="9.140625" style="21"/>
  </cols>
  <sheetData>
    <row r="1" spans="1:9" ht="19.5" customHeight="1">
      <c r="A1" s="56"/>
      <c r="B1" s="57"/>
      <c r="C1" s="57"/>
      <c r="D1" s="287" t="s">
        <v>137</v>
      </c>
      <c r="E1" s="287"/>
      <c r="F1" s="58"/>
      <c r="G1" s="58"/>
      <c r="H1" s="32"/>
      <c r="I1" s="32"/>
    </row>
    <row r="2" spans="1:9" ht="18">
      <c r="A2" s="59"/>
      <c r="B2" s="32"/>
      <c r="C2" s="32"/>
      <c r="D2" s="288"/>
      <c r="E2" s="288"/>
      <c r="F2" s="32"/>
      <c r="G2" s="32"/>
      <c r="H2" s="32"/>
      <c r="I2" s="32"/>
    </row>
    <row r="3" spans="1:9" ht="18">
      <c r="A3" s="59"/>
      <c r="B3" s="60"/>
      <c r="C3" s="61"/>
      <c r="D3" s="289"/>
      <c r="E3" s="289"/>
      <c r="F3" s="32"/>
      <c r="G3" s="32"/>
      <c r="H3" s="32"/>
      <c r="I3" s="32"/>
    </row>
    <row r="4" spans="1:9" s="65" customFormat="1" ht="24.75" customHeight="1">
      <c r="A4" s="62" t="s">
        <v>51</v>
      </c>
      <c r="B4" s="62" t="s">
        <v>142</v>
      </c>
      <c r="C4" s="62" t="s">
        <v>143</v>
      </c>
      <c r="D4" s="62" t="s">
        <v>144</v>
      </c>
      <c r="E4" s="62" t="s">
        <v>243</v>
      </c>
      <c r="F4" s="62" t="s">
        <v>298</v>
      </c>
      <c r="G4" s="63" t="s">
        <v>145</v>
      </c>
      <c r="H4" s="64" t="s">
        <v>146</v>
      </c>
      <c r="I4" s="64" t="s">
        <v>147</v>
      </c>
    </row>
    <row r="5" spans="1:9" ht="25.5">
      <c r="A5" s="66">
        <v>1</v>
      </c>
      <c r="B5" s="68" t="s">
        <v>150</v>
      </c>
      <c r="C5" s="68"/>
      <c r="D5" s="69" t="s">
        <v>400</v>
      </c>
      <c r="E5" s="88" t="s">
        <v>299</v>
      </c>
      <c r="F5" s="68"/>
      <c r="G5" s="126"/>
      <c r="H5" s="88"/>
      <c r="I5" s="88"/>
    </row>
    <row r="6" spans="1:9">
      <c r="A6" s="66"/>
      <c r="B6" s="68"/>
      <c r="C6" s="48" t="e">
        <f>VLOOKUP(D6,'PPU '!$K$8:$O$30,8,FALSE)</f>
        <v>#N/A</v>
      </c>
      <c r="D6" s="70" t="s">
        <v>13</v>
      </c>
      <c r="E6" s="88"/>
      <c r="F6" s="68" t="s">
        <v>3</v>
      </c>
      <c r="G6" s="126">
        <v>1</v>
      </c>
      <c r="H6" s="92" t="e">
        <f>IF(G6&gt;0,VLOOKUP(C6,'PPU '!$J$6:$O$98,5,FALSE)+VLOOKUP(C6,'PPU '!$J$6:$O$98,6,FALSE),0)</f>
        <v>#N/A</v>
      </c>
      <c r="I6" s="127" t="e">
        <f>H6*G6</f>
        <v>#N/A</v>
      </c>
    </row>
    <row r="7" spans="1:9">
      <c r="A7" s="66"/>
      <c r="B7" s="68"/>
      <c r="C7" s="68" t="e">
        <f>VLOOKUP(D7,'PPU '!$K$8:$O$30,8,FALSE)</f>
        <v>#N/A</v>
      </c>
      <c r="D7" s="70" t="s">
        <v>15</v>
      </c>
      <c r="E7" s="88"/>
      <c r="F7" s="68" t="s">
        <v>4</v>
      </c>
      <c r="G7" s="126">
        <v>0.5</v>
      </c>
      <c r="H7" s="92" t="e">
        <f>IF(G7&gt;0,VLOOKUP(C7,'PPU '!$J$6:$O$98,5,FALSE)+VLOOKUP(C7,'PPU '!$J$6:$O$98,6,FALSE),0)</f>
        <v>#N/A</v>
      </c>
      <c r="I7" s="127" t="e">
        <f>H7*G7</f>
        <v>#N/A</v>
      </c>
    </row>
    <row r="8" spans="1:9">
      <c r="A8" s="66"/>
      <c r="B8" s="68"/>
      <c r="C8" s="68" t="e">
        <f>VLOOKUP(D8,'PPU '!$K$8:$O$30,8,FALSE)</f>
        <v>#N/A</v>
      </c>
      <c r="D8" s="70" t="s">
        <v>32</v>
      </c>
      <c r="E8" s="88"/>
      <c r="F8" s="68" t="s">
        <v>1</v>
      </c>
      <c r="G8" s="126">
        <v>0.12</v>
      </c>
      <c r="H8" s="92" t="e">
        <f>IF(G8&gt;0,VLOOKUP(C8,'PPU '!$J$6:$O$98,5,FALSE)+VLOOKUP(C8,'PPU '!$J$6:$O$98,6,FALSE),0)</f>
        <v>#N/A</v>
      </c>
      <c r="I8" s="127" t="e">
        <f>H8*G8</f>
        <v>#N/A</v>
      </c>
    </row>
    <row r="9" spans="1:9">
      <c r="A9" s="66"/>
      <c r="B9" s="68"/>
      <c r="C9" s="68" t="e">
        <f>VLOOKUP(D9,'PPU '!$K$8:$O$30,8,FALSE)</f>
        <v>#N/A</v>
      </c>
      <c r="D9" s="70" t="s">
        <v>38</v>
      </c>
      <c r="E9" s="88"/>
      <c r="F9" s="68" t="s">
        <v>1</v>
      </c>
      <c r="G9" s="126">
        <v>0.12</v>
      </c>
      <c r="H9" s="92" t="e">
        <f>IF(G9&gt;0,VLOOKUP(C9,'PPU '!$J$6:$O$98,5,FALSE)+VLOOKUP(C9,'PPU '!$J$6:$O$98,6,FALSE),0)</f>
        <v>#N/A</v>
      </c>
      <c r="I9" s="127" t="e">
        <f>H9*G9</f>
        <v>#N/A</v>
      </c>
    </row>
    <row r="10" spans="1:9">
      <c r="A10" s="66"/>
      <c r="B10" s="68"/>
      <c r="C10" s="68" t="e">
        <f>VLOOKUP(D10,'PPU '!$K$8:$O$30,8,FALSE)</f>
        <v>#N/A</v>
      </c>
      <c r="D10" s="70" t="s">
        <v>13</v>
      </c>
      <c r="E10" s="88"/>
      <c r="F10" s="68" t="s">
        <v>3</v>
      </c>
      <c r="G10" s="126">
        <v>1</v>
      </c>
      <c r="H10" s="92" t="e">
        <f>IF(G10&gt;0,VLOOKUP(C10,'PPU '!$J$6:$O$98,5,FALSE)+VLOOKUP(C10,'PPU '!$J$6:$O$98,6,FALSE),0)</f>
        <v>#N/A</v>
      </c>
      <c r="I10" s="127" t="e">
        <f>H10*G10</f>
        <v>#N/A</v>
      </c>
    </row>
    <row r="11" spans="1:9" ht="25.5">
      <c r="A11" s="66">
        <v>2</v>
      </c>
      <c r="B11" s="68" t="s">
        <v>150</v>
      </c>
      <c r="C11" s="68"/>
      <c r="D11" s="69" t="s">
        <v>300</v>
      </c>
      <c r="E11" s="88" t="s">
        <v>301</v>
      </c>
      <c r="F11" s="68"/>
      <c r="G11" s="126"/>
      <c r="H11" s="127">
        <f>IF(G11&gt;0,VLOOKUP(C11,'PPU '!$J$6:$O$98,5,FALSE)+VLOOKUP(C11,'PPU '!$J$6:$O$98,6,FALSE),0)</f>
        <v>0</v>
      </c>
      <c r="I11" s="127">
        <f t="shared" ref="I11:I78" si="0">H11*G11</f>
        <v>0</v>
      </c>
    </row>
    <row r="12" spans="1:9">
      <c r="A12" s="66"/>
      <c r="B12" s="68"/>
      <c r="C12" s="68" t="e">
        <f>VLOOKUP(D12,'PPU '!$K$8:$O$30,8,FALSE)</f>
        <v>#N/A</v>
      </c>
      <c r="D12" s="70" t="s">
        <v>15</v>
      </c>
      <c r="E12" s="88"/>
      <c r="F12" s="68" t="s">
        <v>4</v>
      </c>
      <c r="G12" s="126">
        <v>0.25</v>
      </c>
      <c r="H12" s="127" t="e">
        <f>IF(G12&gt;0,VLOOKUP(C12,'PPU '!$J$6:$O$98,5,FALSE)+VLOOKUP(C12,'PPU '!$J$6:$O$98,6,FALSE),0)</f>
        <v>#N/A</v>
      </c>
      <c r="I12" s="127" t="e">
        <f t="shared" si="0"/>
        <v>#N/A</v>
      </c>
    </row>
    <row r="13" spans="1:9">
      <c r="A13" s="66"/>
      <c r="B13" s="68"/>
      <c r="C13" s="68" t="e">
        <f>VLOOKUP(D13,'PPU '!$K$8:$O$30,8,FALSE)</f>
        <v>#N/A</v>
      </c>
      <c r="D13" s="70" t="s">
        <v>32</v>
      </c>
      <c r="E13" s="88"/>
      <c r="F13" s="68" t="s">
        <v>1</v>
      </c>
      <c r="G13" s="126">
        <v>4.8000000000000001E-2</v>
      </c>
      <c r="H13" s="127" t="e">
        <f>IF(G13&gt;0,VLOOKUP(C13,'PPU '!$J$6:$O$98,5,FALSE)+VLOOKUP(C13,'PPU '!$J$6:$O$98,6,FALSE),0)</f>
        <v>#N/A</v>
      </c>
      <c r="I13" s="127" t="e">
        <f t="shared" si="0"/>
        <v>#N/A</v>
      </c>
    </row>
    <row r="14" spans="1:9">
      <c r="A14" s="66"/>
      <c r="B14" s="68"/>
      <c r="C14" s="68" t="e">
        <f>VLOOKUP(D14,'PPU '!$K$8:$O$30,8,FALSE)</f>
        <v>#N/A</v>
      </c>
      <c r="D14" s="70" t="s">
        <v>38</v>
      </c>
      <c r="E14" s="88"/>
      <c r="F14" s="68" t="s">
        <v>1</v>
      </c>
      <c r="G14" s="126">
        <v>4.8000000000000001E-2</v>
      </c>
      <c r="H14" s="127" t="e">
        <f>IF(G14&gt;0,VLOOKUP(C14,'PPU '!$J$6:$O$98,5,FALSE)+VLOOKUP(C14,'PPU '!$J$6:$O$98,6,FALSE),0)</f>
        <v>#N/A</v>
      </c>
      <c r="I14" s="127" t="e">
        <f t="shared" si="0"/>
        <v>#N/A</v>
      </c>
    </row>
    <row r="15" spans="1:9" ht="25.5">
      <c r="A15" s="66">
        <v>3</v>
      </c>
      <c r="B15" s="68" t="s">
        <v>150</v>
      </c>
      <c r="C15" s="68"/>
      <c r="D15" s="69" t="s">
        <v>401</v>
      </c>
      <c r="E15" s="88" t="s">
        <v>302</v>
      </c>
      <c r="F15" s="68"/>
      <c r="G15" s="126"/>
      <c r="H15" s="127">
        <f>IF(G15&gt;0,VLOOKUP(C15,'PPU '!$J$6:$O$98,5,FALSE)+VLOOKUP(C15,'PPU '!$J$6:$O$98,6,FALSE),0)</f>
        <v>0</v>
      </c>
      <c r="I15" s="127">
        <f t="shared" si="0"/>
        <v>0</v>
      </c>
    </row>
    <row r="16" spans="1:9">
      <c r="A16" s="66"/>
      <c r="B16" s="68"/>
      <c r="C16" s="68" t="e">
        <f>VLOOKUP(D16,'PPU '!$K$8:$O$30,8,FALSE)</f>
        <v>#N/A</v>
      </c>
      <c r="D16" s="70" t="s">
        <v>13</v>
      </c>
      <c r="E16" s="88"/>
      <c r="F16" s="68" t="s">
        <v>3</v>
      </c>
      <c r="G16" s="126">
        <v>1</v>
      </c>
      <c r="H16" s="92" t="e">
        <f>IF(G16&gt;0,VLOOKUP(C16,'PPU '!$J$6:$O$98,5,FALSE)+VLOOKUP(C16,'PPU '!$J$6:$O$98,6,FALSE),0)</f>
        <v>#N/A</v>
      </c>
      <c r="I16" s="127" t="e">
        <f>H16*G16</f>
        <v>#N/A</v>
      </c>
    </row>
    <row r="17" spans="1:9">
      <c r="A17" s="66"/>
      <c r="B17" s="68"/>
      <c r="C17" s="68" t="e">
        <f>VLOOKUP(D17,'PPU '!$K$8:$O$30,8,FALSE)</f>
        <v>#N/A</v>
      </c>
      <c r="D17" s="70" t="s">
        <v>18</v>
      </c>
      <c r="E17" s="88"/>
      <c r="F17" s="68" t="s">
        <v>3</v>
      </c>
      <c r="G17" s="126">
        <v>1</v>
      </c>
      <c r="H17" s="127" t="e">
        <f>IF(G17&gt;0,VLOOKUP(C17,'PPU '!$J$6:$O$98,5,FALSE)+VLOOKUP(C17,'PPU '!$J$6:$O$98,6,FALSE),0)</f>
        <v>#N/A</v>
      </c>
      <c r="I17" s="127" t="e">
        <f t="shared" si="0"/>
        <v>#N/A</v>
      </c>
    </row>
    <row r="18" spans="1:9">
      <c r="A18" s="66"/>
      <c r="B18" s="68"/>
      <c r="C18" s="68" t="e">
        <f>VLOOKUP(D18,'PPU '!$K$8:$O$30,8,FALSE)</f>
        <v>#N/A</v>
      </c>
      <c r="D18" s="70" t="s">
        <v>32</v>
      </c>
      <c r="E18" s="88"/>
      <c r="F18" s="68" t="s">
        <v>1</v>
      </c>
      <c r="G18" s="126">
        <v>0.192</v>
      </c>
      <c r="H18" s="127" t="e">
        <f>IF(G18&gt;0,VLOOKUP(C18,'PPU '!$J$6:$O$98,5,FALSE)+VLOOKUP(C18,'PPU '!$J$6:$O$98,6,FALSE),0)</f>
        <v>#N/A</v>
      </c>
      <c r="I18" s="127" t="e">
        <f t="shared" si="0"/>
        <v>#N/A</v>
      </c>
    </row>
    <row r="19" spans="1:9">
      <c r="A19" s="66"/>
      <c r="B19" s="68"/>
      <c r="C19" s="68" t="e">
        <f>VLOOKUP(D19,'PPU '!$K$8:$O$30,8,FALSE)</f>
        <v>#N/A</v>
      </c>
      <c r="D19" s="70" t="s">
        <v>38</v>
      </c>
      <c r="E19" s="88"/>
      <c r="F19" s="68" t="s">
        <v>1</v>
      </c>
      <c r="G19" s="126">
        <v>0.192</v>
      </c>
      <c r="H19" s="127" t="e">
        <f>IF(G19&gt;0,VLOOKUP(C19,'PPU '!$J$6:$O$98,5,FALSE)+VLOOKUP(C19,'PPU '!$J$6:$O$98,6,FALSE),0)</f>
        <v>#N/A</v>
      </c>
      <c r="I19" s="127" t="e">
        <f t="shared" si="0"/>
        <v>#N/A</v>
      </c>
    </row>
    <row r="20" spans="1:9">
      <c r="A20" s="66"/>
      <c r="B20" s="68"/>
      <c r="C20" s="68" t="e">
        <f>VLOOKUP(D20,'PPU '!$K$8:$O$30,8,FALSE)</f>
        <v>#N/A</v>
      </c>
      <c r="D20" s="70" t="s">
        <v>13</v>
      </c>
      <c r="E20" s="88"/>
      <c r="F20" s="68" t="s">
        <v>3</v>
      </c>
      <c r="G20" s="126">
        <v>1</v>
      </c>
      <c r="H20" s="92" t="e">
        <f>IF(G20&gt;0,VLOOKUP(C20,'PPU '!$J$6:$O$98,5,FALSE)+VLOOKUP(C20,'PPU '!$J$6:$O$98,6,FALSE),0)</f>
        <v>#N/A</v>
      </c>
      <c r="I20" s="127" t="e">
        <f>H20*G20</f>
        <v>#N/A</v>
      </c>
    </row>
    <row r="21" spans="1:9" ht="38.25">
      <c r="A21" s="66">
        <f>A15+1</f>
        <v>4</v>
      </c>
      <c r="B21" s="68" t="s">
        <v>150</v>
      </c>
      <c r="C21" s="68"/>
      <c r="D21" s="69" t="s">
        <v>303</v>
      </c>
      <c r="E21" s="88" t="s">
        <v>304</v>
      </c>
      <c r="F21" s="68"/>
      <c r="G21" s="126"/>
      <c r="H21" s="127">
        <f>IF(G21&gt;0,VLOOKUP(C21,'PPU '!$J$6:$O$98,5,FALSE)+VLOOKUP(C21,'PPU '!$J$6:$O$98,6,FALSE),0)</f>
        <v>0</v>
      </c>
      <c r="I21" s="127">
        <f t="shared" si="0"/>
        <v>0</v>
      </c>
    </row>
    <row r="22" spans="1:9">
      <c r="A22" s="66"/>
      <c r="B22" s="68"/>
      <c r="C22" s="68" t="e">
        <f>VLOOKUP(D22,'PPU '!$K$8:$O$30,8,FALSE)</f>
        <v>#N/A</v>
      </c>
      <c r="D22" s="70" t="s">
        <v>13</v>
      </c>
      <c r="E22" s="88"/>
      <c r="F22" s="68" t="s">
        <v>3</v>
      </c>
      <c r="G22" s="126">
        <v>1</v>
      </c>
      <c r="H22" s="92" t="e">
        <f>IF(G22&gt;0,VLOOKUP(C22,'PPU '!$J$6:$O$98,5,FALSE)+VLOOKUP(C22,'PPU '!$J$6:$O$98,6,FALSE),0)</f>
        <v>#N/A</v>
      </c>
      <c r="I22" s="127" t="e">
        <f>H22*G22</f>
        <v>#N/A</v>
      </c>
    </row>
    <row r="23" spans="1:9">
      <c r="A23" s="66"/>
      <c r="B23" s="68"/>
      <c r="C23" s="68" t="e">
        <f>VLOOKUP(D23,'PPU '!$K$8:$O$30,8,FALSE)</f>
        <v>#N/A</v>
      </c>
      <c r="D23" s="70" t="s">
        <v>15</v>
      </c>
      <c r="E23" s="88"/>
      <c r="F23" s="68" t="s">
        <v>4</v>
      </c>
      <c r="G23" s="126">
        <v>1</v>
      </c>
      <c r="H23" s="127" t="e">
        <f>IF(G23&gt;0,VLOOKUP(C23,'PPU '!$J$6:$O$98,5,FALSE)+VLOOKUP(C23,'PPU '!$J$6:$O$98,6,FALSE),0)</f>
        <v>#N/A</v>
      </c>
      <c r="I23" s="127" t="e">
        <f t="shared" si="0"/>
        <v>#N/A</v>
      </c>
    </row>
    <row r="24" spans="1:9">
      <c r="A24" s="66"/>
      <c r="B24" s="68"/>
      <c r="C24" s="68" t="e">
        <f>VLOOKUP(D24,'PPU '!$K$8:$O$30,8,FALSE)</f>
        <v>#N/A</v>
      </c>
      <c r="D24" s="70" t="s">
        <v>32</v>
      </c>
      <c r="E24" s="88"/>
      <c r="F24" s="68" t="s">
        <v>1</v>
      </c>
      <c r="G24" s="126">
        <v>0.192</v>
      </c>
      <c r="H24" s="127" t="e">
        <f>IF(G24&gt;0,VLOOKUP(C24,'PPU '!$J$6:$O$98,5,FALSE)+VLOOKUP(C24,'PPU '!$J$6:$O$98,6,FALSE),0)</f>
        <v>#N/A</v>
      </c>
      <c r="I24" s="127" t="e">
        <f t="shared" si="0"/>
        <v>#N/A</v>
      </c>
    </row>
    <row r="25" spans="1:9">
      <c r="A25" s="66"/>
      <c r="B25" s="68"/>
      <c r="C25" s="68" t="e">
        <f>VLOOKUP(D25,'PPU '!$K$8:$O$30,8,FALSE)</f>
        <v>#N/A</v>
      </c>
      <c r="D25" s="70" t="s">
        <v>38</v>
      </c>
      <c r="E25" s="88"/>
      <c r="F25" s="68" t="s">
        <v>1</v>
      </c>
      <c r="G25" s="126">
        <v>0.192</v>
      </c>
      <c r="H25" s="127" t="e">
        <f>IF(G25&gt;0,VLOOKUP(C25,'PPU '!$J$6:$O$98,5,FALSE)+VLOOKUP(C25,'PPU '!$J$6:$O$98,6,FALSE),0)</f>
        <v>#N/A</v>
      </c>
      <c r="I25" s="127" t="e">
        <f t="shared" si="0"/>
        <v>#N/A</v>
      </c>
    </row>
    <row r="26" spans="1:9">
      <c r="A26" s="66"/>
      <c r="B26" s="68"/>
      <c r="C26" s="68" t="e">
        <f>VLOOKUP(D26,'PPU '!$K$8:$O$30,8,FALSE)</f>
        <v>#N/A</v>
      </c>
      <c r="D26" s="70" t="s">
        <v>13</v>
      </c>
      <c r="E26" s="88"/>
      <c r="F26" s="68" t="s">
        <v>3</v>
      </c>
      <c r="G26" s="126">
        <v>1</v>
      </c>
      <c r="H26" s="92" t="e">
        <f>IF(G26&gt;0,VLOOKUP(C26,'PPU '!$J$6:$O$98,5,FALSE)+VLOOKUP(C26,'PPU '!$J$6:$O$98,6,FALSE),0)</f>
        <v>#N/A</v>
      </c>
      <c r="I26" s="127" t="e">
        <f>H26*G26</f>
        <v>#N/A</v>
      </c>
    </row>
    <row r="27" spans="1:9" ht="38.25">
      <c r="A27" s="66">
        <f>A21+1</f>
        <v>5</v>
      </c>
      <c r="B27" s="68" t="s">
        <v>150</v>
      </c>
      <c r="C27" s="68"/>
      <c r="D27" s="69" t="s">
        <v>305</v>
      </c>
      <c r="E27" s="88" t="s">
        <v>306</v>
      </c>
      <c r="F27" s="68"/>
      <c r="G27" s="126"/>
      <c r="H27" s="127">
        <f>IF(G27&gt;0,VLOOKUP(C27,'PPU '!$J$6:$O$98,5,FALSE)+VLOOKUP(C27,'PPU '!$J$6:$O$98,6,FALSE),0)</f>
        <v>0</v>
      </c>
      <c r="I27" s="127">
        <f t="shared" si="0"/>
        <v>0</v>
      </c>
    </row>
    <row r="28" spans="1:9">
      <c r="A28" s="66"/>
      <c r="B28" s="68"/>
      <c r="C28" s="68" t="e">
        <f>VLOOKUP(D28,'PPU '!$K$8:$O$30,8,FALSE)</f>
        <v>#N/A</v>
      </c>
      <c r="D28" s="70" t="s">
        <v>15</v>
      </c>
      <c r="E28" s="88"/>
      <c r="F28" s="68" t="s">
        <v>4</v>
      </c>
      <c r="G28" s="126">
        <v>1</v>
      </c>
      <c r="H28" s="127" t="e">
        <f>IF(G28&gt;0,VLOOKUP(C28,'PPU '!$J$6:$O$98,5,FALSE)+VLOOKUP(C28,'PPU '!$J$6:$O$98,6,FALSE),0)</f>
        <v>#N/A</v>
      </c>
      <c r="I28" s="127" t="e">
        <f t="shared" si="0"/>
        <v>#N/A</v>
      </c>
    </row>
    <row r="29" spans="1:9">
      <c r="A29" s="66"/>
      <c r="B29" s="68"/>
      <c r="C29" s="68" t="e">
        <f>VLOOKUP(D29,'PPU '!$K$8:$O$30,8,FALSE)</f>
        <v>#N/A</v>
      </c>
      <c r="D29" s="70" t="s">
        <v>32</v>
      </c>
      <c r="E29" s="88"/>
      <c r="F29" s="68" t="s">
        <v>1</v>
      </c>
      <c r="G29" s="126">
        <v>0.192</v>
      </c>
      <c r="H29" s="127" t="e">
        <f>IF(G29&gt;0,VLOOKUP(C29,'PPU '!$J$6:$O$98,5,FALSE)+VLOOKUP(C29,'PPU '!$J$6:$O$98,6,FALSE),0)</f>
        <v>#N/A</v>
      </c>
      <c r="I29" s="127" t="e">
        <f t="shared" si="0"/>
        <v>#N/A</v>
      </c>
    </row>
    <row r="30" spans="1:9">
      <c r="A30" s="66"/>
      <c r="B30" s="68"/>
      <c r="C30" s="68" t="e">
        <f>VLOOKUP(D30,'PPU '!$K$8:$O$30,8,FALSE)</f>
        <v>#N/A</v>
      </c>
      <c r="D30" s="70" t="s">
        <v>38</v>
      </c>
      <c r="E30" s="88"/>
      <c r="F30" s="68" t="s">
        <v>1</v>
      </c>
      <c r="G30" s="126">
        <v>0.192</v>
      </c>
      <c r="H30" s="127" t="e">
        <f>IF(G30&gt;0,VLOOKUP(C30,'PPU '!$J$6:$O$98,5,FALSE)+VLOOKUP(C30,'PPU '!$J$6:$O$98,6,FALSE),0)</f>
        <v>#N/A</v>
      </c>
      <c r="I30" s="127" t="e">
        <f t="shared" si="0"/>
        <v>#N/A</v>
      </c>
    </row>
    <row r="31" spans="1:9" ht="38.25">
      <c r="A31" s="66">
        <f>A27+1</f>
        <v>6</v>
      </c>
      <c r="B31" s="68" t="s">
        <v>150</v>
      </c>
      <c r="C31" s="68"/>
      <c r="D31" s="119" t="s">
        <v>307</v>
      </c>
      <c r="E31" s="88" t="s">
        <v>308</v>
      </c>
      <c r="F31" s="68"/>
      <c r="G31" s="126"/>
      <c r="H31" s="127">
        <f>IF(G31&gt;0,VLOOKUP(C31,'PPU '!$J$6:$O$98,5,FALSE)+VLOOKUP(C31,'PPU '!$J$6:$O$98,6,FALSE),0)</f>
        <v>0</v>
      </c>
      <c r="I31" s="127">
        <f t="shared" si="0"/>
        <v>0</v>
      </c>
    </row>
    <row r="32" spans="1:9">
      <c r="A32" s="66"/>
      <c r="B32" s="68"/>
      <c r="C32" s="68" t="e">
        <f>VLOOKUP(D32,'PPU '!$K$8:$O$30,8,FALSE)</f>
        <v>#N/A</v>
      </c>
      <c r="D32" s="70" t="s">
        <v>15</v>
      </c>
      <c r="E32" s="88"/>
      <c r="F32" s="68" t="s">
        <v>4</v>
      </c>
      <c r="G32" s="126">
        <v>1.5</v>
      </c>
      <c r="H32" s="127" t="e">
        <f>IF(G32&gt;0,VLOOKUP(C32,'PPU '!$J$6:$O$98,5,FALSE)+VLOOKUP(C32,'PPU '!$J$6:$O$98,6,FALSE),0)</f>
        <v>#N/A</v>
      </c>
      <c r="I32" s="127" t="e">
        <f t="shared" si="0"/>
        <v>#N/A</v>
      </c>
    </row>
    <row r="33" spans="1:9">
      <c r="A33" s="66"/>
      <c r="B33" s="68"/>
      <c r="C33" s="68" t="e">
        <f>VLOOKUP(D33,'PPU '!$K$8:$O$30,8,FALSE)</f>
        <v>#N/A</v>
      </c>
      <c r="D33" s="70" t="s">
        <v>32</v>
      </c>
      <c r="E33" s="88"/>
      <c r="F33" s="68" t="s">
        <v>1</v>
      </c>
      <c r="G33" s="126">
        <v>0.57599999999999996</v>
      </c>
      <c r="H33" s="127" t="e">
        <f>IF(G33&gt;0,VLOOKUP(C33,'PPU '!$J$6:$O$98,5,FALSE)+VLOOKUP(C33,'PPU '!$J$6:$O$98,6,FALSE),0)</f>
        <v>#N/A</v>
      </c>
      <c r="I33" s="127" t="e">
        <f t="shared" si="0"/>
        <v>#N/A</v>
      </c>
    </row>
    <row r="34" spans="1:9">
      <c r="A34" s="66"/>
      <c r="B34" s="68"/>
      <c r="C34" s="68" t="e">
        <f>VLOOKUP(D34,'PPU '!$K$8:$O$30,8,FALSE)</f>
        <v>#N/A</v>
      </c>
      <c r="D34" s="70" t="s">
        <v>38</v>
      </c>
      <c r="E34" s="88"/>
      <c r="F34" s="68" t="s">
        <v>1</v>
      </c>
      <c r="G34" s="126">
        <v>0.57599999999999996</v>
      </c>
      <c r="H34" s="127" t="e">
        <f>IF(G34&gt;0,VLOOKUP(C34,'PPU '!$J$6:$O$98,5,FALSE)+VLOOKUP(C34,'PPU '!$J$6:$O$98,6,FALSE),0)</f>
        <v>#N/A</v>
      </c>
      <c r="I34" s="127" t="e">
        <f t="shared" si="0"/>
        <v>#N/A</v>
      </c>
    </row>
    <row r="35" spans="1:9">
      <c r="A35" s="66"/>
      <c r="B35" s="68"/>
      <c r="C35" s="68" t="e">
        <f>VLOOKUP(D35,'PPU '!$K$8:$O$30,8,FALSE)</f>
        <v>#N/A</v>
      </c>
      <c r="D35" s="70" t="s">
        <v>18</v>
      </c>
      <c r="E35" s="88"/>
      <c r="F35" s="68" t="s">
        <v>3</v>
      </c>
      <c r="G35" s="126">
        <v>1</v>
      </c>
      <c r="H35" s="127" t="e">
        <f>IF(G35&gt;0,VLOOKUP(C35,'PPU '!$J$6:$O$98,5,FALSE)+VLOOKUP(C35,'PPU '!$J$6:$O$98,6,FALSE),0)</f>
        <v>#N/A</v>
      </c>
      <c r="I35" s="127" t="e">
        <f t="shared" si="0"/>
        <v>#N/A</v>
      </c>
    </row>
    <row r="36" spans="1:9" ht="25.5">
      <c r="A36" s="66">
        <f>A31+1</f>
        <v>7</v>
      </c>
      <c r="B36" s="68" t="s">
        <v>150</v>
      </c>
      <c r="C36" s="68"/>
      <c r="D36" s="119" t="s">
        <v>309</v>
      </c>
      <c r="E36" s="88" t="s">
        <v>306</v>
      </c>
      <c r="F36" s="68"/>
      <c r="G36" s="126"/>
      <c r="H36" s="127">
        <f>IF(G36&gt;0,VLOOKUP(C36,'PPU '!$J$6:$O$98,5,FALSE)+VLOOKUP(C36,'PPU '!$J$6:$O$98,6,FALSE),0)</f>
        <v>0</v>
      </c>
      <c r="I36" s="127">
        <f t="shared" si="0"/>
        <v>0</v>
      </c>
    </row>
    <row r="37" spans="1:9">
      <c r="A37" s="66"/>
      <c r="B37" s="68"/>
      <c r="C37" s="68" t="e">
        <f>VLOOKUP(D37,'PPU '!$K$8:$O$30,8,FALSE)</f>
        <v>#N/A</v>
      </c>
      <c r="D37" s="70" t="s">
        <v>15</v>
      </c>
      <c r="E37" s="88"/>
      <c r="F37" s="68" t="s">
        <v>4</v>
      </c>
      <c r="G37" s="126">
        <v>0.25</v>
      </c>
      <c r="H37" s="127" t="e">
        <f>IF(G37&gt;0,VLOOKUP(C37,'PPU '!$J$6:$O$98,5,FALSE)+VLOOKUP(C37,'PPU '!$J$6:$O$98,6,FALSE),0)</f>
        <v>#N/A</v>
      </c>
      <c r="I37" s="127" t="e">
        <f t="shared" si="0"/>
        <v>#N/A</v>
      </c>
    </row>
    <row r="38" spans="1:9">
      <c r="A38" s="66"/>
      <c r="B38" s="68"/>
      <c r="C38" s="68" t="e">
        <f>VLOOKUP(D38,'PPU '!$K$8:$O$30,8,FALSE)</f>
        <v>#N/A</v>
      </c>
      <c r="D38" s="70" t="s">
        <v>32</v>
      </c>
      <c r="E38" s="88"/>
      <c r="F38" s="68" t="s">
        <v>1</v>
      </c>
      <c r="G38" s="126">
        <v>0.06</v>
      </c>
      <c r="H38" s="127" t="e">
        <f>IF(G38&gt;0,VLOOKUP(C38,'PPU '!$J$6:$O$98,5,FALSE)+VLOOKUP(C38,'PPU '!$J$6:$O$98,6,FALSE),0)</f>
        <v>#N/A</v>
      </c>
      <c r="I38" s="127" t="e">
        <f t="shared" si="0"/>
        <v>#N/A</v>
      </c>
    </row>
    <row r="39" spans="1:9">
      <c r="A39" s="66"/>
      <c r="B39" s="68"/>
      <c r="C39" s="68" t="e">
        <f>VLOOKUP(D39,'PPU '!$K$8:$O$30,8,FALSE)</f>
        <v>#N/A</v>
      </c>
      <c r="D39" s="70" t="s">
        <v>38</v>
      </c>
      <c r="E39" s="88"/>
      <c r="F39" s="68" t="s">
        <v>1</v>
      </c>
      <c r="G39" s="126">
        <v>0.06</v>
      </c>
      <c r="H39" s="127" t="e">
        <f>IF(G39&gt;0,VLOOKUP(C39,'PPU '!$J$6:$O$98,5,FALSE)+VLOOKUP(C39,'PPU '!$J$6:$O$98,6,FALSE),0)</f>
        <v>#N/A</v>
      </c>
      <c r="I39" s="127" t="e">
        <f t="shared" si="0"/>
        <v>#N/A</v>
      </c>
    </row>
    <row r="40" spans="1:9" ht="25.5">
      <c r="A40" s="66">
        <f>A36+1</f>
        <v>8</v>
      </c>
      <c r="B40" s="68" t="s">
        <v>150</v>
      </c>
      <c r="C40" s="68"/>
      <c r="D40" s="119" t="s">
        <v>310</v>
      </c>
      <c r="E40" s="88" t="s">
        <v>311</v>
      </c>
      <c r="F40" s="68"/>
      <c r="G40" s="126"/>
      <c r="H40" s="127">
        <f>IF(G40&gt;0,VLOOKUP(C40,'PPU '!$J$6:$O$98,5,FALSE)+VLOOKUP(C40,'PPU '!$J$6:$O$98,6,FALSE),0)</f>
        <v>0</v>
      </c>
      <c r="I40" s="127">
        <f t="shared" si="0"/>
        <v>0</v>
      </c>
    </row>
    <row r="41" spans="1:9">
      <c r="A41" s="66"/>
      <c r="B41" s="68"/>
      <c r="C41" s="68" t="e">
        <f>VLOOKUP(D41,'PPU '!$K$8:$O$30,8,FALSE)</f>
        <v>#N/A</v>
      </c>
      <c r="D41" s="70" t="s">
        <v>16</v>
      </c>
      <c r="E41" s="88"/>
      <c r="F41" s="68" t="s">
        <v>4</v>
      </c>
      <c r="G41" s="126">
        <v>0.5</v>
      </c>
      <c r="H41" s="127" t="e">
        <f>IF(G41&gt;0,VLOOKUP(C41,'PPU '!$J$6:$O$98,5,FALSE)+VLOOKUP(C41,'PPU '!$J$6:$O$98,6,FALSE),0)</f>
        <v>#N/A</v>
      </c>
      <c r="I41" s="127" t="e">
        <f t="shared" si="0"/>
        <v>#N/A</v>
      </c>
    </row>
    <row r="42" spans="1:9">
      <c r="A42" s="66"/>
      <c r="B42" s="68"/>
      <c r="C42" s="68" t="e">
        <f>VLOOKUP(D42,'PPU '!$K$8:$O$30,8,FALSE)</f>
        <v>#N/A</v>
      </c>
      <c r="D42" s="70" t="s">
        <v>32</v>
      </c>
      <c r="E42" s="88"/>
      <c r="F42" s="68" t="s">
        <v>1</v>
      </c>
      <c r="G42" s="126">
        <v>0.28799999999999998</v>
      </c>
      <c r="H42" s="127" t="e">
        <f>IF(G42&gt;0,VLOOKUP(C42,'PPU '!$J$6:$O$98,5,FALSE)+VLOOKUP(C42,'PPU '!$J$6:$O$98,6,FALSE),0)</f>
        <v>#N/A</v>
      </c>
      <c r="I42" s="127" t="e">
        <f t="shared" si="0"/>
        <v>#N/A</v>
      </c>
    </row>
    <row r="43" spans="1:9">
      <c r="A43" s="66"/>
      <c r="B43" s="68"/>
      <c r="C43" s="68" t="e">
        <f>VLOOKUP(D43,'PPU '!$K$8:$O$30,8,FALSE)</f>
        <v>#N/A</v>
      </c>
      <c r="D43" s="70" t="s">
        <v>38</v>
      </c>
      <c r="E43" s="88"/>
      <c r="F43" s="68" t="s">
        <v>1</v>
      </c>
      <c r="G43" s="126">
        <v>0.28799999999999998</v>
      </c>
      <c r="H43" s="127" t="e">
        <f>IF(G43&gt;0,VLOOKUP(C43,'PPU '!$J$6:$O$98,5,FALSE)+VLOOKUP(C43,'PPU '!$J$6:$O$98,6,FALSE),0)</f>
        <v>#N/A</v>
      </c>
      <c r="I43" s="127" t="e">
        <f t="shared" si="0"/>
        <v>#N/A</v>
      </c>
    </row>
    <row r="44" spans="1:9" ht="38.25">
      <c r="A44" s="66">
        <f>A40+1</f>
        <v>9</v>
      </c>
      <c r="B44" s="68" t="s">
        <v>150</v>
      </c>
      <c r="C44" s="68"/>
      <c r="D44" s="119" t="s">
        <v>312</v>
      </c>
      <c r="E44" s="88" t="s">
        <v>306</v>
      </c>
      <c r="F44" s="68"/>
      <c r="G44" s="126"/>
      <c r="H44" s="127">
        <f>IF(G44&gt;0,VLOOKUP(C44,'PPU '!$J$6:$O$98,5,FALSE)+VLOOKUP(C44,'PPU '!$J$6:$O$98,6,FALSE),0)</f>
        <v>0</v>
      </c>
      <c r="I44" s="127">
        <f t="shared" si="0"/>
        <v>0</v>
      </c>
    </row>
    <row r="45" spans="1:9">
      <c r="A45" s="66"/>
      <c r="B45" s="68"/>
      <c r="C45" s="68" t="e">
        <f>VLOOKUP(D45,'PPU '!$K$8:$O$30,8,FALSE)</f>
        <v>#N/A</v>
      </c>
      <c r="D45" s="70" t="s">
        <v>15</v>
      </c>
      <c r="E45" s="88"/>
      <c r="F45" s="68" t="s">
        <v>4</v>
      </c>
      <c r="G45" s="126">
        <v>0.25</v>
      </c>
      <c r="H45" s="127" t="e">
        <f>IF(G45&gt;0,VLOOKUP(C45,'PPU '!$J$6:$O$98,5,FALSE)+VLOOKUP(C45,'PPU '!$J$6:$O$98,6,FALSE),0)</f>
        <v>#N/A</v>
      </c>
      <c r="I45" s="127" t="e">
        <f t="shared" si="0"/>
        <v>#N/A</v>
      </c>
    </row>
    <row r="46" spans="1:9">
      <c r="A46" s="66"/>
      <c r="B46" s="68"/>
      <c r="C46" s="68" t="e">
        <f>VLOOKUP(D46,'PPU '!$K$8:$O$30,8,FALSE)</f>
        <v>#N/A</v>
      </c>
      <c r="D46" s="70" t="s">
        <v>32</v>
      </c>
      <c r="E46" s="88"/>
      <c r="F46" s="68" t="s">
        <v>1</v>
      </c>
      <c r="G46" s="126">
        <v>0.06</v>
      </c>
      <c r="H46" s="127" t="e">
        <f>IF(G46&gt;0,VLOOKUP(C46,'PPU '!$J$6:$O$98,5,FALSE)+VLOOKUP(C46,'PPU '!$J$6:$O$98,6,FALSE),0)</f>
        <v>#N/A</v>
      </c>
      <c r="I46" s="127" t="e">
        <f t="shared" si="0"/>
        <v>#N/A</v>
      </c>
    </row>
    <row r="47" spans="1:9">
      <c r="A47" s="66"/>
      <c r="B47" s="68"/>
      <c r="C47" s="68" t="e">
        <f>VLOOKUP(D47,'PPU '!$K$8:$O$30,8,FALSE)</f>
        <v>#N/A</v>
      </c>
      <c r="D47" s="70" t="s">
        <v>38</v>
      </c>
      <c r="E47" s="88"/>
      <c r="F47" s="68" t="s">
        <v>1</v>
      </c>
      <c r="G47" s="126">
        <v>0.06</v>
      </c>
      <c r="H47" s="127" t="e">
        <f>IF(G47&gt;0,VLOOKUP(C47,'PPU '!$J$6:$O$98,5,FALSE)+VLOOKUP(C47,'PPU '!$J$6:$O$98,6,FALSE),0)</f>
        <v>#N/A</v>
      </c>
      <c r="I47" s="127" t="e">
        <f t="shared" si="0"/>
        <v>#N/A</v>
      </c>
    </row>
    <row r="48" spans="1:9" ht="38.25">
      <c r="A48" s="66">
        <f>A44+1</f>
        <v>10</v>
      </c>
      <c r="B48" s="68" t="s">
        <v>150</v>
      </c>
      <c r="C48" s="68"/>
      <c r="D48" s="119" t="s">
        <v>313</v>
      </c>
      <c r="E48" s="88" t="s">
        <v>314</v>
      </c>
      <c r="F48" s="68"/>
      <c r="G48" s="126"/>
      <c r="H48" s="127">
        <f>IF(G48&gt;0,VLOOKUP(C48,'PPU '!$J$6:$O$98,5,FALSE)+VLOOKUP(C48,'PPU '!$J$6:$O$98,6,FALSE),0)</f>
        <v>0</v>
      </c>
      <c r="I48" s="127">
        <f t="shared" si="0"/>
        <v>0</v>
      </c>
    </row>
    <row r="49" spans="1:9">
      <c r="A49" s="66"/>
      <c r="B49" s="68"/>
      <c r="C49" s="68" t="e">
        <f>VLOOKUP(D49,'PPU '!$K$8:$O$30,8,FALSE)</f>
        <v>#N/A</v>
      </c>
      <c r="D49" s="70" t="s">
        <v>8</v>
      </c>
      <c r="E49" s="88"/>
      <c r="F49" s="68" t="s">
        <v>3</v>
      </c>
      <c r="G49" s="126">
        <v>1</v>
      </c>
      <c r="H49" s="127" t="e">
        <f>IF(G49&gt;0,VLOOKUP(C49,'PPU '!$J$6:$O$98,5,FALSE)+VLOOKUP(C49,'PPU '!$J$6:$O$98,6,FALSE),0)</f>
        <v>#N/A</v>
      </c>
      <c r="I49" s="127" t="e">
        <f t="shared" si="0"/>
        <v>#N/A</v>
      </c>
    </row>
    <row r="50" spans="1:9">
      <c r="A50" s="66"/>
      <c r="B50" s="68"/>
      <c r="C50" s="68" t="e">
        <f>VLOOKUP(D50,'PPU '!$K$8:$O$30,8,FALSE)</f>
        <v>#N/A</v>
      </c>
      <c r="D50" s="70" t="s">
        <v>8</v>
      </c>
      <c r="E50" s="88"/>
      <c r="F50" s="68" t="s">
        <v>3</v>
      </c>
      <c r="G50" s="126">
        <v>1</v>
      </c>
      <c r="H50" s="127" t="e">
        <f>IF(G50&gt;0,VLOOKUP(C50,'PPU '!$J$6:$O$98,5,FALSE)+VLOOKUP(C50,'PPU '!$J$6:$O$98,6,FALSE),0)</f>
        <v>#N/A</v>
      </c>
      <c r="I50" s="127" t="e">
        <f t="shared" si="0"/>
        <v>#N/A</v>
      </c>
    </row>
    <row r="51" spans="1:9">
      <c r="A51" s="66"/>
      <c r="B51" s="68"/>
      <c r="C51" s="68" t="e">
        <f>VLOOKUP(D51,'PPU '!$K$8:$O$30,8,FALSE)</f>
        <v>#N/A</v>
      </c>
      <c r="D51" s="70" t="s">
        <v>32</v>
      </c>
      <c r="E51" s="88"/>
      <c r="F51" s="68" t="s">
        <v>1</v>
      </c>
      <c r="G51" s="126">
        <v>0.38400000000000001</v>
      </c>
      <c r="H51" s="127" t="e">
        <f>IF(G51&gt;0,VLOOKUP(C51,'PPU '!$J$6:$O$98,5,FALSE)+VLOOKUP(C51,'PPU '!$J$6:$O$98,6,FALSE),0)</f>
        <v>#N/A</v>
      </c>
      <c r="I51" s="127" t="e">
        <f t="shared" si="0"/>
        <v>#N/A</v>
      </c>
    </row>
    <row r="52" spans="1:9">
      <c r="A52" s="66"/>
      <c r="B52" s="68"/>
      <c r="C52" s="68" t="e">
        <f>VLOOKUP(D52,'PPU '!$K$8:$O$30,8,FALSE)</f>
        <v>#N/A</v>
      </c>
      <c r="D52" s="70" t="s">
        <v>38</v>
      </c>
      <c r="E52" s="88"/>
      <c r="F52" s="68" t="s">
        <v>1</v>
      </c>
      <c r="G52" s="126">
        <v>0.38400000000000001</v>
      </c>
      <c r="H52" s="127" t="e">
        <f>IF(G52&gt;0,VLOOKUP(C52,'PPU '!$J$6:$O$98,5,FALSE)+VLOOKUP(C52,'PPU '!$J$6:$O$98,6,FALSE),0)</f>
        <v>#N/A</v>
      </c>
      <c r="I52" s="127" t="e">
        <f t="shared" si="0"/>
        <v>#N/A</v>
      </c>
    </row>
    <row r="53" spans="1:9" ht="38.25">
      <c r="A53" s="66">
        <f>A48+1</f>
        <v>11</v>
      </c>
      <c r="B53" s="68" t="s">
        <v>150</v>
      </c>
      <c r="C53" s="68"/>
      <c r="D53" s="119" t="s">
        <v>315</v>
      </c>
      <c r="E53" s="88"/>
      <c r="F53" s="68"/>
      <c r="G53" s="126"/>
      <c r="H53" s="127">
        <f>IF(G53&gt;0,VLOOKUP(C53,'PPU '!$J$6:$O$98,5,FALSE)+VLOOKUP(C53,'PPU '!$J$6:$O$98,6,FALSE),0)</f>
        <v>0</v>
      </c>
      <c r="I53" s="127">
        <f t="shared" si="0"/>
        <v>0</v>
      </c>
    </row>
    <row r="54" spans="1:9">
      <c r="A54" s="66"/>
      <c r="B54" s="68"/>
      <c r="C54" s="68" t="e">
        <f>VLOOKUP(D54,'PPU '!$K$8:$O$30,8,FALSE)</f>
        <v>#N/A</v>
      </c>
      <c r="D54" s="70" t="s">
        <v>10</v>
      </c>
      <c r="E54" s="88"/>
      <c r="F54" s="68" t="s">
        <v>3</v>
      </c>
      <c r="G54" s="126">
        <v>1</v>
      </c>
      <c r="H54" s="127" t="e">
        <f>IF(G54&gt;0,VLOOKUP(C54,'PPU '!$J$6:$O$98,5,FALSE)+VLOOKUP(C54,'PPU '!$J$6:$O$98,6,FALSE),0)</f>
        <v>#N/A</v>
      </c>
      <c r="I54" s="127" t="e">
        <f t="shared" si="0"/>
        <v>#N/A</v>
      </c>
    </row>
    <row r="55" spans="1:9">
      <c r="A55" s="66"/>
      <c r="B55" s="68"/>
      <c r="C55" s="68" t="e">
        <f>VLOOKUP(D55,'PPU '!$K$8:$O$30,8,FALSE)</f>
        <v>#N/A</v>
      </c>
      <c r="D55" s="70" t="s">
        <v>32</v>
      </c>
      <c r="E55" s="88"/>
      <c r="F55" s="68" t="s">
        <v>1</v>
      </c>
      <c r="G55" s="126">
        <v>0.38400000000000001</v>
      </c>
      <c r="H55" s="127" t="e">
        <f>IF(G55&gt;0,VLOOKUP(C55,'PPU '!$J$6:$O$98,5,FALSE)+VLOOKUP(C55,'PPU '!$J$6:$O$98,6,FALSE),0)</f>
        <v>#N/A</v>
      </c>
      <c r="I55" s="127" t="e">
        <f t="shared" si="0"/>
        <v>#N/A</v>
      </c>
    </row>
    <row r="56" spans="1:9">
      <c r="A56" s="66"/>
      <c r="B56" s="68"/>
      <c r="C56" s="68" t="e">
        <f>VLOOKUP(D56,'PPU '!$K$8:$O$30,8,FALSE)</f>
        <v>#N/A</v>
      </c>
      <c r="D56" s="70" t="s">
        <v>38</v>
      </c>
      <c r="E56" s="88"/>
      <c r="F56" s="68" t="s">
        <v>1</v>
      </c>
      <c r="G56" s="126">
        <v>0.38400000000000001</v>
      </c>
      <c r="H56" s="127" t="e">
        <f>IF(G56&gt;0,VLOOKUP(C56,'PPU '!$J$6:$O$98,5,FALSE)+VLOOKUP(C56,'PPU '!$J$6:$O$98,6,FALSE),0)</f>
        <v>#N/A</v>
      </c>
      <c r="I56" s="127" t="e">
        <f t="shared" si="0"/>
        <v>#N/A</v>
      </c>
    </row>
    <row r="57" spans="1:9" ht="25.5">
      <c r="A57" s="66">
        <f>A53+1</f>
        <v>12</v>
      </c>
      <c r="B57" s="68" t="s">
        <v>150</v>
      </c>
      <c r="C57" s="68"/>
      <c r="D57" s="119" t="s">
        <v>316</v>
      </c>
      <c r="E57" s="88"/>
      <c r="F57" s="68"/>
      <c r="G57" s="126"/>
      <c r="H57" s="127">
        <f>IF(G57&gt;0,VLOOKUP(C57,'PPU '!$J$6:$O$98,5,FALSE)+VLOOKUP(C57,'PPU '!$J$6:$O$98,6,FALSE),0)</f>
        <v>0</v>
      </c>
      <c r="I57" s="127">
        <f t="shared" si="0"/>
        <v>0</v>
      </c>
    </row>
    <row r="58" spans="1:9" ht="25.5">
      <c r="A58" s="66">
        <f>A57+1</f>
        <v>13</v>
      </c>
      <c r="B58" s="67" t="s">
        <v>148</v>
      </c>
      <c r="C58" s="68"/>
      <c r="D58" s="119" t="s">
        <v>317</v>
      </c>
      <c r="E58" s="88"/>
      <c r="F58" s="68"/>
      <c r="G58" s="126"/>
      <c r="H58" s="127">
        <f>IF(G58&gt;0,VLOOKUP(C58,'PPU '!$J$6:$O$98,5,FALSE)+VLOOKUP(C58,'PPU '!$J$6:$O$98,6,FALSE),0)</f>
        <v>0</v>
      </c>
      <c r="I58" s="127">
        <f t="shared" si="0"/>
        <v>0</v>
      </c>
    </row>
    <row r="59" spans="1:9">
      <c r="A59" s="66"/>
      <c r="B59" s="67"/>
      <c r="C59" s="68" t="e">
        <f>VLOOKUP(D59,'PPU '!$K$8:$O$30,8,FALSE)</f>
        <v>#N/A</v>
      </c>
      <c r="D59" s="70" t="s">
        <v>133</v>
      </c>
      <c r="E59" s="88"/>
      <c r="F59" s="68" t="s">
        <v>2</v>
      </c>
      <c r="G59" s="126">
        <v>0.36</v>
      </c>
      <c r="H59" s="127" t="e">
        <f>IF(G59&gt;0,VLOOKUP(C59,'PPU '!$J$6:$O$98,5,FALSE)+VLOOKUP(C59,'PPU '!$J$6:$O$98,6,FALSE),0)</f>
        <v>#N/A</v>
      </c>
      <c r="I59" s="127" t="e">
        <f t="shared" si="0"/>
        <v>#N/A</v>
      </c>
    </row>
    <row r="60" spans="1:9">
      <c r="A60" s="66">
        <f>A58+1</f>
        <v>14</v>
      </c>
      <c r="B60" s="67" t="s">
        <v>150</v>
      </c>
      <c r="C60" s="68"/>
      <c r="D60" s="119" t="s">
        <v>318</v>
      </c>
      <c r="E60" s="88"/>
      <c r="F60" s="68"/>
      <c r="G60" s="126"/>
      <c r="H60" s="127">
        <f>IF(G60&gt;0,VLOOKUP(C60,'PPU '!$J$6:$O$98,5,FALSE)+VLOOKUP(C60,'PPU '!$J$6:$O$98,6,FALSE),0)</f>
        <v>0</v>
      </c>
      <c r="I60" s="127">
        <f t="shared" si="0"/>
        <v>0</v>
      </c>
    </row>
    <row r="61" spans="1:9">
      <c r="A61" s="66"/>
      <c r="B61" s="67"/>
      <c r="C61" s="68" t="e">
        <f>VLOOKUP(D61,'PPU '!$K$8:$O$30,8,FALSE)</f>
        <v>#N/A</v>
      </c>
      <c r="D61" s="70" t="s">
        <v>8</v>
      </c>
      <c r="E61" s="88"/>
      <c r="F61" s="68" t="s">
        <v>3</v>
      </c>
      <c r="G61" s="126">
        <v>40</v>
      </c>
      <c r="H61" s="127" t="e">
        <f>IF(G61&gt;0,VLOOKUP(C61,'PPU '!$J$6:$O$98,5,FALSE)+VLOOKUP(C61,'PPU '!$J$6:$O$98,6,FALSE),0)</f>
        <v>#N/A</v>
      </c>
      <c r="I61" s="127" t="e">
        <f t="shared" si="0"/>
        <v>#N/A</v>
      </c>
    </row>
    <row r="62" spans="1:9">
      <c r="A62" s="66"/>
      <c r="B62" s="67"/>
      <c r="C62" s="68" t="e">
        <f>VLOOKUP(D62,'PPU '!$K$8:$O$30,8,FALSE)</f>
        <v>#N/A</v>
      </c>
      <c r="D62" s="70" t="s">
        <v>10</v>
      </c>
      <c r="E62" s="88"/>
      <c r="F62" s="68" t="s">
        <v>3</v>
      </c>
      <c r="G62" s="126">
        <v>20</v>
      </c>
      <c r="H62" s="127" t="e">
        <f>IF(G62&gt;0,VLOOKUP(C62,'PPU '!$J$6:$O$98,5,FALSE)+VLOOKUP(C62,'PPU '!$J$6:$O$98,6,FALSE),0)</f>
        <v>#N/A</v>
      </c>
      <c r="I62" s="127" t="e">
        <f t="shared" si="0"/>
        <v>#N/A</v>
      </c>
    </row>
    <row r="63" spans="1:9">
      <c r="A63" s="66"/>
      <c r="B63" s="67"/>
      <c r="C63" s="68" t="e">
        <f>VLOOKUP(D63,'PPU '!$K$8:$O$30,8,FALSE)</f>
        <v>#N/A</v>
      </c>
      <c r="D63" s="70" t="s">
        <v>8</v>
      </c>
      <c r="E63" s="88"/>
      <c r="F63" s="68" t="s">
        <v>3</v>
      </c>
      <c r="G63" s="126">
        <v>40</v>
      </c>
      <c r="H63" s="127" t="e">
        <f>IF(G63&gt;0,VLOOKUP(C63,'PPU '!$J$6:$O$98,5,FALSE)+VLOOKUP(C63,'PPU '!$J$6:$O$98,6,FALSE),0)</f>
        <v>#N/A</v>
      </c>
      <c r="I63" s="127" t="e">
        <f t="shared" si="0"/>
        <v>#N/A</v>
      </c>
    </row>
    <row r="64" spans="1:9">
      <c r="A64" s="66"/>
      <c r="B64" s="67"/>
      <c r="C64" s="68" t="e">
        <f>VLOOKUP(D64,'PPU '!$K$8:$O$30,8,FALSE)</f>
        <v>#N/A</v>
      </c>
      <c r="D64" s="70" t="s">
        <v>10</v>
      </c>
      <c r="E64" s="88"/>
      <c r="F64" s="68" t="s">
        <v>3</v>
      </c>
      <c r="G64" s="126">
        <v>20</v>
      </c>
      <c r="H64" s="127" t="e">
        <f>IF(G64&gt;0,VLOOKUP(C64,'PPU '!$J$6:$O$98,5,FALSE)+VLOOKUP(C64,'PPU '!$J$6:$O$98,6,FALSE),0)</f>
        <v>#N/A</v>
      </c>
      <c r="I64" s="127" t="e">
        <f t="shared" si="0"/>
        <v>#N/A</v>
      </c>
    </row>
    <row r="65" spans="1:9" ht="25.5">
      <c r="A65" s="66">
        <f>A60+1</f>
        <v>15</v>
      </c>
      <c r="B65" s="67" t="s">
        <v>150</v>
      </c>
      <c r="C65" s="68"/>
      <c r="D65" s="119" t="s">
        <v>319</v>
      </c>
      <c r="E65" s="88"/>
      <c r="F65" s="68"/>
      <c r="G65" s="126"/>
      <c r="H65" s="127">
        <f>IF(G65&gt;0,VLOOKUP(C65,'PPU '!$J$6:$O$98,5,FALSE)+VLOOKUP(C65,'PPU '!$J$6:$O$98,6,FALSE),0)</f>
        <v>0</v>
      </c>
      <c r="I65" s="127">
        <f t="shared" si="0"/>
        <v>0</v>
      </c>
    </row>
    <row r="66" spans="1:9">
      <c r="A66" s="66"/>
      <c r="B66" s="67"/>
      <c r="C66" s="68" t="e">
        <f>VLOOKUP(D66,'PPU '!$K$8:$O$30,8,FALSE)</f>
        <v>#N/A</v>
      </c>
      <c r="D66" s="70" t="s">
        <v>8</v>
      </c>
      <c r="E66" s="88"/>
      <c r="F66" s="68" t="s">
        <v>3</v>
      </c>
      <c r="G66" s="126">
        <v>40</v>
      </c>
      <c r="H66" s="127" t="e">
        <f>IF(G66&gt;0,VLOOKUP(C66,'PPU '!$J$6:$O$98,5,FALSE)+VLOOKUP(C66,'PPU '!$J$6:$O$98,6,FALSE),0)</f>
        <v>#N/A</v>
      </c>
      <c r="I66" s="127" t="e">
        <f t="shared" si="0"/>
        <v>#N/A</v>
      </c>
    </row>
    <row r="67" spans="1:9">
      <c r="A67" s="66"/>
      <c r="B67" s="67"/>
      <c r="C67" s="68" t="e">
        <f>VLOOKUP(D67,'PPU '!$K$8:$O$30,8,FALSE)</f>
        <v>#N/A</v>
      </c>
      <c r="D67" s="70" t="s">
        <v>8</v>
      </c>
      <c r="E67" s="88"/>
      <c r="F67" s="68" t="s">
        <v>3</v>
      </c>
      <c r="G67" s="126">
        <v>20</v>
      </c>
      <c r="H67" s="127" t="e">
        <f>IF(G67&gt;0,VLOOKUP(C67,'PPU '!$J$6:$O$98,5,FALSE)+VLOOKUP(C67,'PPU '!$J$6:$O$98,6,FALSE),0)</f>
        <v>#N/A</v>
      </c>
      <c r="I67" s="127" t="e">
        <f t="shared" si="0"/>
        <v>#N/A</v>
      </c>
    </row>
    <row r="68" spans="1:9" ht="255">
      <c r="A68" s="66">
        <f>A65+1</f>
        <v>16</v>
      </c>
      <c r="B68" s="67" t="s">
        <v>152</v>
      </c>
      <c r="C68" s="68"/>
      <c r="D68" s="69" t="s">
        <v>320</v>
      </c>
      <c r="E68" s="88"/>
      <c r="F68" s="68"/>
      <c r="G68" s="126"/>
      <c r="H68" s="127">
        <f>IF(G68&gt;0,VLOOKUP(C68,'PPU '!$J$6:$O$98,5,FALSE)+VLOOKUP(C68,'PPU '!$J$6:$O$98,6,FALSE),0)</f>
        <v>0</v>
      </c>
      <c r="I68" s="127">
        <f t="shared" si="0"/>
        <v>0</v>
      </c>
    </row>
    <row r="69" spans="1:9">
      <c r="A69" s="66"/>
      <c r="B69" s="67"/>
      <c r="C69" s="68" t="e">
        <f>VLOOKUP(D69,'PPU '!$K$8:$O$30,8,FALSE)</f>
        <v>#N/A</v>
      </c>
      <c r="D69" s="70" t="s">
        <v>29</v>
      </c>
      <c r="E69" s="88"/>
      <c r="F69" s="68" t="s">
        <v>1</v>
      </c>
      <c r="G69" s="126">
        <v>6.9600000000000009</v>
      </c>
      <c r="H69" s="127" t="e">
        <f>IF(G69&gt;0,VLOOKUP(C69,'PPU '!$J$6:$O$98,5,FALSE)+VLOOKUP(C69,'PPU '!$J$6:$O$98,6,FALSE),0)</f>
        <v>#N/A</v>
      </c>
      <c r="I69" s="127" t="e">
        <f t="shared" si="0"/>
        <v>#N/A</v>
      </c>
    </row>
    <row r="70" spans="1:9" ht="25.5">
      <c r="A70" s="66">
        <f>A68+1</f>
        <v>17</v>
      </c>
      <c r="B70" s="67" t="s">
        <v>251</v>
      </c>
      <c r="C70" s="68"/>
      <c r="D70" s="119" t="s">
        <v>321</v>
      </c>
      <c r="E70" s="88"/>
      <c r="F70" s="68"/>
      <c r="G70" s="126"/>
      <c r="H70" s="127">
        <f>IF(G70&gt;0,VLOOKUP(C70,'PPU '!$J$6:$O$98,5,FALSE)+VLOOKUP(C70,'PPU '!$J$6:$O$98,6,FALSE),0)</f>
        <v>0</v>
      </c>
      <c r="I70" s="127">
        <f t="shared" si="0"/>
        <v>0</v>
      </c>
    </row>
    <row r="71" spans="1:9">
      <c r="A71" s="66"/>
      <c r="B71" s="67"/>
      <c r="C71" s="68" t="e">
        <f>VLOOKUP(D71,'PPU '!$K$8:$O$30,8,FALSE)</f>
        <v>#N/A</v>
      </c>
      <c r="D71" s="70" t="s">
        <v>136</v>
      </c>
      <c r="E71" s="88"/>
      <c r="F71" s="68" t="s">
        <v>3</v>
      </c>
      <c r="G71" s="126">
        <v>1</v>
      </c>
      <c r="H71" s="127" t="e">
        <f>IF(G71&gt;0,VLOOKUP(C71,'PPU '!$J$6:$O$98,5,FALSE)+VLOOKUP(C71,'PPU '!$J$6:$O$98,6,FALSE),0)</f>
        <v>#N/A</v>
      </c>
      <c r="I71" s="127" t="e">
        <f t="shared" si="0"/>
        <v>#N/A</v>
      </c>
    </row>
    <row r="72" spans="1:9">
      <c r="A72" s="66">
        <f>A70+1</f>
        <v>18</v>
      </c>
      <c r="B72" s="67" t="s">
        <v>150</v>
      </c>
      <c r="C72" s="68"/>
      <c r="D72" s="119" t="s">
        <v>322</v>
      </c>
      <c r="E72" s="88"/>
      <c r="F72" s="68"/>
      <c r="G72" s="126"/>
      <c r="H72" s="127">
        <f>IF(G72&gt;0,VLOOKUP(C72,'PPU '!$J$6:$O$98,5,FALSE)+VLOOKUP(C72,'PPU '!$J$6:$O$98,6,FALSE),0)</f>
        <v>0</v>
      </c>
      <c r="I72" s="127">
        <f t="shared" si="0"/>
        <v>0</v>
      </c>
    </row>
    <row r="73" spans="1:9" ht="25.5">
      <c r="A73" s="66"/>
      <c r="B73" s="67"/>
      <c r="C73" s="68" t="e">
        <f>VLOOKUP(D73,'PPU '!$K$8:$O$30,8,FALSE)</f>
        <v>#N/A</v>
      </c>
      <c r="D73" s="70" t="s">
        <v>127</v>
      </c>
      <c r="E73" s="88"/>
      <c r="F73" s="68" t="s">
        <v>39</v>
      </c>
      <c r="G73" s="126">
        <v>0.2</v>
      </c>
      <c r="H73" s="127" t="e">
        <f>IF(G73&gt;0,VLOOKUP(C73,'PPU '!$J$6:$O$98,5,FALSE)+VLOOKUP(C73,'PPU '!$J$6:$O$98,6,FALSE),0)</f>
        <v>#N/A</v>
      </c>
      <c r="I73" s="127" t="e">
        <f t="shared" si="0"/>
        <v>#N/A</v>
      </c>
    </row>
    <row r="74" spans="1:9" ht="25.5">
      <c r="A74" s="66">
        <f>A72+1</f>
        <v>19</v>
      </c>
      <c r="B74" s="67" t="s">
        <v>150</v>
      </c>
      <c r="C74" s="68"/>
      <c r="D74" s="119" t="s">
        <v>323</v>
      </c>
      <c r="E74" s="88"/>
      <c r="F74" s="68"/>
      <c r="G74" s="126"/>
      <c r="H74" s="127">
        <f>IF(G74&gt;0,VLOOKUP(C74,'PPU '!$J$6:$O$98,5,FALSE)+VLOOKUP(C74,'PPU '!$J$6:$O$98,6,FALSE),0)</f>
        <v>0</v>
      </c>
      <c r="I74" s="127">
        <f t="shared" si="0"/>
        <v>0</v>
      </c>
    </row>
    <row r="75" spans="1:9" ht="25.5">
      <c r="A75" s="66"/>
      <c r="B75" s="67"/>
      <c r="C75" s="68" t="e">
        <f>VLOOKUP(D75,'PPU '!$K$8:$O$30,8,FALSE)</f>
        <v>#N/A</v>
      </c>
      <c r="D75" s="70" t="s">
        <v>127</v>
      </c>
      <c r="E75" s="88"/>
      <c r="F75" s="68" t="s">
        <v>39</v>
      </c>
      <c r="G75" s="126">
        <v>0.3</v>
      </c>
      <c r="H75" s="127" t="e">
        <f>IF(G75&gt;0,VLOOKUP(C75,'PPU '!$J$6:$O$98,5,FALSE)+VLOOKUP(C75,'PPU '!$J$6:$O$98,6,FALSE),0)</f>
        <v>#N/A</v>
      </c>
      <c r="I75" s="127" t="e">
        <f t="shared" si="0"/>
        <v>#N/A</v>
      </c>
    </row>
    <row r="76" spans="1:9">
      <c r="A76" s="66">
        <f>A74+1</f>
        <v>20</v>
      </c>
      <c r="B76" s="67" t="s">
        <v>150</v>
      </c>
      <c r="C76" s="68"/>
      <c r="D76" s="95" t="s">
        <v>324</v>
      </c>
      <c r="E76" s="88"/>
      <c r="F76" s="68"/>
      <c r="G76" s="126"/>
      <c r="H76" s="127">
        <f>IF(G76&gt;0,VLOOKUP(C76,'PPU '!$J$6:$O$98,5,FALSE)+VLOOKUP(C76,'PPU '!$J$6:$O$98,6,FALSE),0)</f>
        <v>0</v>
      </c>
      <c r="I76" s="127">
        <f t="shared" si="0"/>
        <v>0</v>
      </c>
    </row>
    <row r="77" spans="1:9" ht="25.5">
      <c r="A77" s="66"/>
      <c r="B77" s="67"/>
      <c r="C77" s="68" t="e">
        <f>VLOOKUP(D77,'PPU '!$K$8:$O$30,8,FALSE)</f>
        <v>#N/A</v>
      </c>
      <c r="D77" s="70" t="s">
        <v>127</v>
      </c>
      <c r="E77" s="88"/>
      <c r="F77" s="68" t="s">
        <v>39</v>
      </c>
      <c r="G77" s="126">
        <v>0.1</v>
      </c>
      <c r="H77" s="127" t="e">
        <f>IF(G77&gt;0,VLOOKUP(C77,'PPU '!$J$6:$O$98,5,FALSE)+VLOOKUP(C77,'PPU '!$J$6:$O$98,6,FALSE),0)</f>
        <v>#N/A</v>
      </c>
      <c r="I77" s="127" t="e">
        <f t="shared" si="0"/>
        <v>#N/A</v>
      </c>
    </row>
    <row r="78" spans="1:9" ht="38.25">
      <c r="A78" s="66">
        <f>A76+1</f>
        <v>21</v>
      </c>
      <c r="B78" s="67" t="s">
        <v>152</v>
      </c>
      <c r="C78" s="68"/>
      <c r="D78" s="69" t="s">
        <v>325</v>
      </c>
      <c r="E78" s="88"/>
      <c r="F78" s="68"/>
      <c r="G78" s="126"/>
      <c r="H78" s="127">
        <f>IF(G78&gt;0,VLOOKUP(C78,'PPU '!$J$6:$O$98,5,FALSE)+VLOOKUP(C78,'PPU '!$J$6:$O$98,6,FALSE),0)</f>
        <v>0</v>
      </c>
      <c r="I78" s="127">
        <f t="shared" si="0"/>
        <v>0</v>
      </c>
    </row>
    <row r="79" spans="1:9">
      <c r="A79" s="66"/>
      <c r="B79" s="67"/>
      <c r="C79" s="68" t="e">
        <f>VLOOKUP(D79,'PPU '!$K$8:$O$30,8,FALSE)</f>
        <v>#N/A</v>
      </c>
      <c r="D79" s="70" t="s">
        <v>34</v>
      </c>
      <c r="E79" s="88"/>
      <c r="F79" s="68" t="s">
        <v>1</v>
      </c>
      <c r="G79" s="126">
        <v>1440</v>
      </c>
      <c r="H79" s="127" t="e">
        <f>IF(G79&gt;0,VLOOKUP(C79,'PPU '!$J$6:$O$98,5,FALSE)+VLOOKUP(C79,'PPU '!$J$6:$O$98,6,FALSE),0)</f>
        <v>#N/A</v>
      </c>
      <c r="I79" s="127" t="e">
        <f t="shared" ref="I79:I142" si="1">H79*G79</f>
        <v>#N/A</v>
      </c>
    </row>
    <row r="80" spans="1:9">
      <c r="A80" s="66"/>
      <c r="B80" s="67"/>
      <c r="C80" s="68" t="e">
        <f>VLOOKUP(D80,'PPU '!$K$8:$O$30,8,FALSE)</f>
        <v>#N/A</v>
      </c>
      <c r="D80" s="70" t="s">
        <v>38</v>
      </c>
      <c r="E80" s="88"/>
      <c r="F80" s="68" t="s">
        <v>1</v>
      </c>
      <c r="G80" s="126">
        <v>1440</v>
      </c>
      <c r="H80" s="127" t="e">
        <f>IF(G80&gt;0,VLOOKUP(C80,'PPU '!$J$6:$O$98,5,FALSE)+VLOOKUP(C80,'PPU '!$J$6:$O$98,6,FALSE),0)</f>
        <v>#N/A</v>
      </c>
      <c r="I80" s="127" t="e">
        <f t="shared" si="1"/>
        <v>#N/A</v>
      </c>
    </row>
    <row r="81" spans="1:9" ht="25.5">
      <c r="A81" s="66">
        <f>A78+1</f>
        <v>22</v>
      </c>
      <c r="B81" s="71" t="s">
        <v>150</v>
      </c>
      <c r="C81" s="121"/>
      <c r="D81" s="128" t="s">
        <v>326</v>
      </c>
      <c r="E81" s="129" t="s">
        <v>327</v>
      </c>
      <c r="F81" s="130"/>
      <c r="G81" s="131"/>
      <c r="H81" s="127">
        <f>IF(G81&gt;0,VLOOKUP(C81,'PPU '!$J$6:$O$98,5,FALSE)+VLOOKUP(C81,'PPU '!$J$6:$O$98,6,FALSE),0)</f>
        <v>0</v>
      </c>
      <c r="I81" s="127">
        <f t="shared" si="1"/>
        <v>0</v>
      </c>
    </row>
    <row r="82" spans="1:9">
      <c r="A82" s="66"/>
      <c r="B82" s="68"/>
      <c r="C82" s="68" t="e">
        <f>VLOOKUP(D82,'PPU '!$K$8:$O$30,8,FALSE)</f>
        <v>#N/A</v>
      </c>
      <c r="D82" s="70" t="s">
        <v>15</v>
      </c>
      <c r="E82" s="88"/>
      <c r="F82" s="68" t="s">
        <v>4</v>
      </c>
      <c r="G82" s="126">
        <v>0.3</v>
      </c>
      <c r="H82" s="127" t="e">
        <f>IF(G82&gt;0,VLOOKUP(C82,'PPU '!$J$6:$O$98,5,FALSE)+VLOOKUP(C82,'PPU '!$J$6:$O$98,6,FALSE),0)</f>
        <v>#N/A</v>
      </c>
      <c r="I82" s="127" t="e">
        <f t="shared" si="1"/>
        <v>#N/A</v>
      </c>
    </row>
    <row r="83" spans="1:9">
      <c r="A83" s="66"/>
      <c r="B83" s="68"/>
      <c r="C83" s="68" t="e">
        <f>VLOOKUP(D83,'PPU '!$K$8:$O$30,8,FALSE)</f>
        <v>#N/A</v>
      </c>
      <c r="D83" s="70" t="s">
        <v>32</v>
      </c>
      <c r="E83" s="88"/>
      <c r="F83" s="68" t="s">
        <v>1</v>
      </c>
      <c r="G83" s="126">
        <v>5.7599999999999998E-2</v>
      </c>
      <c r="H83" s="127" t="e">
        <f>IF(G83&gt;0,VLOOKUP(C83,'PPU '!$J$6:$O$98,5,FALSE)+VLOOKUP(C83,'PPU '!$J$6:$O$98,6,FALSE),0)</f>
        <v>#N/A</v>
      </c>
      <c r="I83" s="127" t="e">
        <f t="shared" si="1"/>
        <v>#N/A</v>
      </c>
    </row>
    <row r="84" spans="1:9">
      <c r="A84" s="66"/>
      <c r="B84" s="68"/>
      <c r="C84" s="68" t="e">
        <f>VLOOKUP(D84,'PPU '!$K$8:$O$30,8,FALSE)</f>
        <v>#N/A</v>
      </c>
      <c r="D84" s="70" t="s">
        <v>38</v>
      </c>
      <c r="E84" s="88"/>
      <c r="F84" s="68" t="s">
        <v>1</v>
      </c>
      <c r="G84" s="126">
        <v>5.7599999999999998E-2</v>
      </c>
      <c r="H84" s="127" t="e">
        <f>IF(G84&gt;0,VLOOKUP(C84,'PPU '!$J$6:$O$98,5,FALSE)+VLOOKUP(C84,'PPU '!$J$6:$O$98,6,FALSE),0)</f>
        <v>#N/A</v>
      </c>
      <c r="I84" s="127" t="e">
        <f t="shared" si="1"/>
        <v>#N/A</v>
      </c>
    </row>
    <row r="85" spans="1:9" ht="25.5">
      <c r="A85" s="66">
        <f>A81+1</f>
        <v>23</v>
      </c>
      <c r="B85" s="71" t="s">
        <v>150</v>
      </c>
      <c r="C85" s="121"/>
      <c r="D85" s="128" t="s">
        <v>328</v>
      </c>
      <c r="E85" s="129" t="s">
        <v>327</v>
      </c>
      <c r="F85" s="130"/>
      <c r="G85" s="131"/>
      <c r="H85" s="127">
        <f>IF(G85&gt;0,VLOOKUP(C85,'PPU '!$J$6:$O$98,5,FALSE)+VLOOKUP(C85,'PPU '!$J$6:$O$98,6,FALSE),0)</f>
        <v>0</v>
      </c>
      <c r="I85" s="127">
        <f t="shared" si="1"/>
        <v>0</v>
      </c>
    </row>
    <row r="86" spans="1:9">
      <c r="A86" s="66"/>
      <c r="B86" s="68"/>
      <c r="C86" s="68" t="e">
        <f>VLOOKUP(D86,'PPU '!$K$8:$O$30,8,FALSE)</f>
        <v>#N/A</v>
      </c>
      <c r="D86" s="70" t="s">
        <v>15</v>
      </c>
      <c r="E86" s="88"/>
      <c r="F86" s="68" t="s">
        <v>4</v>
      </c>
      <c r="G86" s="126">
        <v>0.3</v>
      </c>
      <c r="H86" s="127" t="e">
        <f>IF(G86&gt;0,VLOOKUP(C86,'PPU '!$J$6:$O$98,5,FALSE)+VLOOKUP(C86,'PPU '!$J$6:$O$98,6,FALSE),0)</f>
        <v>#N/A</v>
      </c>
      <c r="I86" s="127" t="e">
        <f t="shared" si="1"/>
        <v>#N/A</v>
      </c>
    </row>
    <row r="87" spans="1:9">
      <c r="A87" s="66"/>
      <c r="B87" s="68"/>
      <c r="C87" s="68" t="e">
        <f>VLOOKUP(D87,'PPU '!$K$8:$O$30,8,FALSE)</f>
        <v>#N/A</v>
      </c>
      <c r="D87" s="70" t="s">
        <v>32</v>
      </c>
      <c r="E87" s="88"/>
      <c r="F87" s="68" t="s">
        <v>1</v>
      </c>
      <c r="G87" s="126">
        <v>5.7599999999999998E-2</v>
      </c>
      <c r="H87" s="127" t="e">
        <f>IF(G87&gt;0,VLOOKUP(C87,'PPU '!$J$6:$O$98,5,FALSE)+VLOOKUP(C87,'PPU '!$J$6:$O$98,6,FALSE),0)</f>
        <v>#N/A</v>
      </c>
      <c r="I87" s="127" t="e">
        <f t="shared" si="1"/>
        <v>#N/A</v>
      </c>
    </row>
    <row r="88" spans="1:9">
      <c r="A88" s="66"/>
      <c r="B88" s="68"/>
      <c r="C88" s="68" t="e">
        <f>VLOOKUP(D88,'PPU '!$K$8:$O$30,8,FALSE)</f>
        <v>#N/A</v>
      </c>
      <c r="D88" s="70" t="s">
        <v>38</v>
      </c>
      <c r="E88" s="88"/>
      <c r="F88" s="68" t="s">
        <v>1</v>
      </c>
      <c r="G88" s="126">
        <v>5.7599999999999998E-2</v>
      </c>
      <c r="H88" s="127" t="e">
        <f>IF(G88&gt;0,VLOOKUP(C88,'PPU '!$J$6:$O$98,5,FALSE)+VLOOKUP(C88,'PPU '!$J$6:$O$98,6,FALSE),0)</f>
        <v>#N/A</v>
      </c>
      <c r="I88" s="127" t="e">
        <f t="shared" si="1"/>
        <v>#N/A</v>
      </c>
    </row>
    <row r="89" spans="1:9" ht="25.5">
      <c r="A89" s="66">
        <f>A85+1</f>
        <v>24</v>
      </c>
      <c r="B89" s="71" t="s">
        <v>150</v>
      </c>
      <c r="C89" s="121"/>
      <c r="D89" s="128" t="s">
        <v>329</v>
      </c>
      <c r="E89" s="129" t="s">
        <v>330</v>
      </c>
      <c r="F89" s="130"/>
      <c r="G89" s="131"/>
      <c r="H89" s="127">
        <f>IF(G89&gt;0,VLOOKUP(C89,'PPU '!$J$6:$O$98,5,FALSE)+VLOOKUP(C89,'PPU '!$J$6:$O$98,6,FALSE),0)</f>
        <v>0</v>
      </c>
      <c r="I89" s="127">
        <f t="shared" si="1"/>
        <v>0</v>
      </c>
    </row>
    <row r="90" spans="1:9">
      <c r="A90" s="66"/>
      <c r="B90" s="68"/>
      <c r="C90" s="68" t="e">
        <f>VLOOKUP(D90,'PPU '!$K$8:$O$30,8,FALSE)</f>
        <v>#N/A</v>
      </c>
      <c r="D90" s="70" t="s">
        <v>94</v>
      </c>
      <c r="E90" s="88"/>
      <c r="F90" s="68" t="s">
        <v>3</v>
      </c>
      <c r="G90" s="126">
        <v>0.4</v>
      </c>
      <c r="H90" s="127" t="e">
        <f>IF(G90&gt;0,VLOOKUP(C90,'PPU '!$J$6:$O$98,5,FALSE)+VLOOKUP(C90,'PPU '!$J$6:$O$98,6,FALSE),0)</f>
        <v>#N/A</v>
      </c>
      <c r="I90" s="127" t="e">
        <f t="shared" si="1"/>
        <v>#N/A</v>
      </c>
    </row>
    <row r="91" spans="1:9">
      <c r="A91" s="66"/>
      <c r="B91" s="68"/>
      <c r="C91" s="68" t="e">
        <f>VLOOKUP(D91,'PPU '!$K$8:$O$30,8,FALSE)</f>
        <v>#N/A</v>
      </c>
      <c r="D91" s="70" t="s">
        <v>15</v>
      </c>
      <c r="E91" s="88"/>
      <c r="F91" s="68" t="s">
        <v>4</v>
      </c>
      <c r="G91" s="126">
        <v>0.4</v>
      </c>
      <c r="H91" s="127" t="e">
        <f>IF(G91&gt;0,VLOOKUP(C91,'PPU '!$J$6:$O$98,5,FALSE)+VLOOKUP(C91,'PPU '!$J$6:$O$98,6,FALSE),0)</f>
        <v>#N/A</v>
      </c>
      <c r="I91" s="127" t="e">
        <f t="shared" si="1"/>
        <v>#N/A</v>
      </c>
    </row>
    <row r="92" spans="1:9">
      <c r="A92" s="66"/>
      <c r="B92" s="68"/>
      <c r="C92" s="68" t="e">
        <f>VLOOKUP(D92,'PPU '!$K$8:$O$30,8,FALSE)</f>
        <v>#N/A</v>
      </c>
      <c r="D92" s="70" t="s">
        <v>32</v>
      </c>
      <c r="E92" s="88"/>
      <c r="F92" s="68" t="s">
        <v>1</v>
      </c>
      <c r="G92" s="126">
        <v>7.6799999999999993E-2</v>
      </c>
      <c r="H92" s="127" t="e">
        <f>IF(G92&gt;0,VLOOKUP(C92,'PPU '!$J$6:$O$98,5,FALSE)+VLOOKUP(C92,'PPU '!$J$6:$O$98,6,FALSE),0)</f>
        <v>#N/A</v>
      </c>
      <c r="I92" s="127" t="e">
        <f t="shared" si="1"/>
        <v>#N/A</v>
      </c>
    </row>
    <row r="93" spans="1:9">
      <c r="A93" s="66"/>
      <c r="B93" s="68"/>
      <c r="C93" s="68" t="e">
        <f>VLOOKUP(D93,'PPU '!$K$8:$O$30,8,FALSE)</f>
        <v>#N/A</v>
      </c>
      <c r="D93" s="70" t="s">
        <v>38</v>
      </c>
      <c r="E93" s="88"/>
      <c r="F93" s="68" t="s">
        <v>1</v>
      </c>
      <c r="G93" s="126">
        <v>7.6799999999999993E-2</v>
      </c>
      <c r="H93" s="127" t="e">
        <f>IF(G93&gt;0,VLOOKUP(C93,'PPU '!$J$6:$O$98,5,FALSE)+VLOOKUP(C93,'PPU '!$J$6:$O$98,6,FALSE),0)</f>
        <v>#N/A</v>
      </c>
      <c r="I93" s="127" t="e">
        <f t="shared" si="1"/>
        <v>#N/A</v>
      </c>
    </row>
    <row r="94" spans="1:9" ht="38.25">
      <c r="A94" s="66">
        <f>A89+1</f>
        <v>25</v>
      </c>
      <c r="B94" s="71" t="s">
        <v>150</v>
      </c>
      <c r="C94" s="121"/>
      <c r="D94" s="128" t="s">
        <v>331</v>
      </c>
      <c r="E94" s="129" t="s">
        <v>327</v>
      </c>
      <c r="F94" s="130"/>
      <c r="G94" s="131"/>
      <c r="H94" s="127">
        <f>IF(G94&gt;0,VLOOKUP(C94,'PPU '!$J$6:$O$98,5,FALSE)+VLOOKUP(C94,'PPU '!$J$6:$O$98,6,FALSE),0)</f>
        <v>0</v>
      </c>
      <c r="I94" s="127">
        <f t="shared" si="1"/>
        <v>0</v>
      </c>
    </row>
    <row r="95" spans="1:9">
      <c r="A95" s="66"/>
      <c r="B95" s="68"/>
      <c r="C95" s="68" t="e">
        <f>VLOOKUP(D95,'PPU '!$K$8:$O$30,8,FALSE)</f>
        <v>#N/A</v>
      </c>
      <c r="D95" s="70" t="s">
        <v>15</v>
      </c>
      <c r="E95" s="88"/>
      <c r="F95" s="68" t="s">
        <v>4</v>
      </c>
      <c r="G95" s="126">
        <v>0.3</v>
      </c>
      <c r="H95" s="127" t="e">
        <f>IF(G95&gt;0,VLOOKUP(C95,'PPU '!$J$6:$O$98,5,FALSE)+VLOOKUP(C95,'PPU '!$J$6:$O$98,6,FALSE),0)</f>
        <v>#N/A</v>
      </c>
      <c r="I95" s="127" t="e">
        <f t="shared" si="1"/>
        <v>#N/A</v>
      </c>
    </row>
    <row r="96" spans="1:9">
      <c r="A96" s="66"/>
      <c r="B96" s="68"/>
      <c r="C96" s="68" t="e">
        <f>VLOOKUP(D96,'PPU '!$K$8:$O$30,8,FALSE)</f>
        <v>#N/A</v>
      </c>
      <c r="D96" s="70" t="s">
        <v>32</v>
      </c>
      <c r="E96" s="88"/>
      <c r="F96" s="68" t="s">
        <v>1</v>
      </c>
      <c r="G96" s="126">
        <v>5.7599999999999998E-2</v>
      </c>
      <c r="H96" s="127" t="e">
        <f>IF(G96&gt;0,VLOOKUP(C96,'PPU '!$J$6:$O$98,5,FALSE)+VLOOKUP(C96,'PPU '!$J$6:$O$98,6,FALSE),0)</f>
        <v>#N/A</v>
      </c>
      <c r="I96" s="127" t="e">
        <f t="shared" si="1"/>
        <v>#N/A</v>
      </c>
    </row>
    <row r="97" spans="1:9">
      <c r="A97" s="66"/>
      <c r="B97" s="68"/>
      <c r="C97" s="68" t="e">
        <f>VLOOKUP(D97,'PPU '!$K$8:$O$30,8,FALSE)</f>
        <v>#N/A</v>
      </c>
      <c r="D97" s="70" t="s">
        <v>38</v>
      </c>
      <c r="E97" s="88"/>
      <c r="F97" s="68" t="s">
        <v>1</v>
      </c>
      <c r="G97" s="126">
        <v>5.7599999999999998E-2</v>
      </c>
      <c r="H97" s="127" t="e">
        <f>IF(G97&gt;0,VLOOKUP(C97,'PPU '!$J$6:$O$98,5,FALSE)+VLOOKUP(C97,'PPU '!$J$6:$O$98,6,FALSE),0)</f>
        <v>#N/A</v>
      </c>
      <c r="I97" s="127" t="e">
        <f t="shared" si="1"/>
        <v>#N/A</v>
      </c>
    </row>
    <row r="98" spans="1:9" ht="25.5">
      <c r="A98" s="66">
        <f>A94+1</f>
        <v>26</v>
      </c>
      <c r="B98" s="71" t="s">
        <v>150</v>
      </c>
      <c r="C98" s="121"/>
      <c r="D98" s="128" t="s">
        <v>332</v>
      </c>
      <c r="E98" s="129" t="s">
        <v>333</v>
      </c>
      <c r="F98" s="130"/>
      <c r="G98" s="131"/>
      <c r="H98" s="127">
        <f>IF(G98&gt;0,VLOOKUP(C98,'PPU '!$J$6:$O$98,5,FALSE)+VLOOKUP(C98,'PPU '!$J$6:$O$98,6,FALSE),0)</f>
        <v>0</v>
      </c>
      <c r="I98" s="127">
        <f t="shared" si="1"/>
        <v>0</v>
      </c>
    </row>
    <row r="99" spans="1:9">
      <c r="A99" s="66"/>
      <c r="B99" s="68"/>
      <c r="C99" s="68" t="e">
        <f>VLOOKUP(D99,'PPU '!$K$8:$O$30,8,FALSE)</f>
        <v>#N/A</v>
      </c>
      <c r="D99" s="70" t="s">
        <v>20</v>
      </c>
      <c r="E99" s="88"/>
      <c r="F99" s="68" t="s">
        <v>3</v>
      </c>
      <c r="G99" s="126">
        <v>1</v>
      </c>
      <c r="H99" s="127" t="e">
        <f>IF(G99&gt;0,VLOOKUP(C99,'PPU '!$J$6:$O$98,5,FALSE)+VLOOKUP(C99,'PPU '!$J$6:$O$98,6,FALSE),0)</f>
        <v>#N/A</v>
      </c>
      <c r="I99" s="127" t="e">
        <f t="shared" si="1"/>
        <v>#N/A</v>
      </c>
    </row>
    <row r="100" spans="1:9">
      <c r="A100" s="66"/>
      <c r="B100" s="68"/>
      <c r="C100" s="68" t="e">
        <f>VLOOKUP(D100,'PPU '!$K$8:$O$30,8,FALSE)</f>
        <v>#N/A</v>
      </c>
      <c r="D100" s="70" t="s">
        <v>20</v>
      </c>
      <c r="E100" s="88"/>
      <c r="F100" s="68" t="s">
        <v>3</v>
      </c>
      <c r="G100" s="126">
        <v>1</v>
      </c>
      <c r="H100" s="127" t="e">
        <f>IF(G100&gt;0,VLOOKUP(C100,'PPU '!$J$6:$O$98,5,FALSE)+VLOOKUP(C100,'PPU '!$J$6:$O$98,6,FALSE),0)</f>
        <v>#N/A</v>
      </c>
      <c r="I100" s="127" t="e">
        <f t="shared" si="1"/>
        <v>#N/A</v>
      </c>
    </row>
    <row r="101" spans="1:9" ht="25.5">
      <c r="A101" s="66">
        <f>A98+1</f>
        <v>27</v>
      </c>
      <c r="B101" s="71" t="s">
        <v>150</v>
      </c>
      <c r="C101" s="121"/>
      <c r="D101" s="128" t="s">
        <v>334</v>
      </c>
      <c r="E101" s="129" t="s">
        <v>335</v>
      </c>
      <c r="F101" s="130"/>
      <c r="G101" s="131"/>
      <c r="H101" s="127">
        <f>IF(G101&gt;0,VLOOKUP(C101,'PPU '!$J$6:$O$98,5,FALSE)+VLOOKUP(C101,'PPU '!$J$6:$O$98,6,FALSE),0)</f>
        <v>0</v>
      </c>
      <c r="I101" s="127">
        <f t="shared" si="1"/>
        <v>0</v>
      </c>
    </row>
    <row r="102" spans="1:9">
      <c r="A102" s="66"/>
      <c r="B102" s="68"/>
      <c r="C102" s="68" t="e">
        <f>VLOOKUP(D102,'PPU '!$K$8:$O$30,8,FALSE)</f>
        <v>#N/A</v>
      </c>
      <c r="D102" s="70" t="s">
        <v>8</v>
      </c>
      <c r="E102" s="88"/>
      <c r="F102" s="68" t="s">
        <v>3</v>
      </c>
      <c r="G102" s="126">
        <v>1</v>
      </c>
      <c r="H102" s="127" t="e">
        <f>IF(G102&gt;0,VLOOKUP(C102,'PPU '!$J$6:$O$98,5,FALSE)+VLOOKUP(C102,'PPU '!$J$6:$O$98,6,FALSE),0)</f>
        <v>#N/A</v>
      </c>
      <c r="I102" s="127" t="e">
        <f t="shared" si="1"/>
        <v>#N/A</v>
      </c>
    </row>
    <row r="103" spans="1:9">
      <c r="A103" s="66"/>
      <c r="B103" s="68"/>
      <c r="C103" s="68" t="e">
        <f>VLOOKUP(D103,'PPU '!$K$8:$O$30,8,FALSE)</f>
        <v>#N/A</v>
      </c>
      <c r="D103" s="70" t="s">
        <v>8</v>
      </c>
      <c r="E103" s="88"/>
      <c r="F103" s="68" t="s">
        <v>3</v>
      </c>
      <c r="G103" s="126">
        <v>1</v>
      </c>
      <c r="H103" s="127" t="e">
        <f>IF(G103&gt;0,VLOOKUP(C103,'PPU '!$J$6:$O$98,5,FALSE)+VLOOKUP(C103,'PPU '!$J$6:$O$98,6,FALSE),0)</f>
        <v>#N/A</v>
      </c>
      <c r="I103" s="127" t="e">
        <f t="shared" si="1"/>
        <v>#N/A</v>
      </c>
    </row>
    <row r="104" spans="1:9">
      <c r="A104" s="66">
        <f>A101+1</f>
        <v>28</v>
      </c>
      <c r="B104" s="71" t="s">
        <v>336</v>
      </c>
      <c r="C104" s="121"/>
      <c r="D104" s="128" t="s">
        <v>337</v>
      </c>
      <c r="E104" s="129"/>
      <c r="F104" s="130"/>
      <c r="G104" s="131"/>
      <c r="H104" s="127">
        <f>IF(G104&gt;0,VLOOKUP(C104,'PPU '!$J$6:$O$98,5,FALSE)+VLOOKUP(C104,'PPU '!$J$6:$O$98,6,FALSE),0)</f>
        <v>0</v>
      </c>
      <c r="I104" s="127">
        <f t="shared" si="1"/>
        <v>0</v>
      </c>
    </row>
    <row r="105" spans="1:9" ht="25.5">
      <c r="A105" s="66">
        <f t="shared" ref="A105" si="2">A104+1</f>
        <v>29</v>
      </c>
      <c r="B105" s="71" t="s">
        <v>150</v>
      </c>
      <c r="C105" s="121"/>
      <c r="D105" s="128" t="s">
        <v>338</v>
      </c>
      <c r="E105" s="129" t="s">
        <v>339</v>
      </c>
      <c r="F105" s="130"/>
      <c r="G105" s="131"/>
      <c r="H105" s="127">
        <f>IF(G105&gt;0,VLOOKUP(C105,'PPU '!$J$6:$O$98,5,FALSE)+VLOOKUP(C105,'PPU '!$J$6:$O$98,6,FALSE),0)</f>
        <v>0</v>
      </c>
      <c r="I105" s="127">
        <f t="shared" si="1"/>
        <v>0</v>
      </c>
    </row>
    <row r="106" spans="1:9">
      <c r="A106" s="66"/>
      <c r="B106" s="68"/>
      <c r="C106" s="68" t="e">
        <f>VLOOKUP(D106,'PPU '!$K$8:$O$30,8,FALSE)</f>
        <v>#N/A</v>
      </c>
      <c r="D106" s="70" t="s">
        <v>17</v>
      </c>
      <c r="E106" s="88"/>
      <c r="F106" s="68" t="s">
        <v>4</v>
      </c>
      <c r="G106" s="126">
        <v>0.5</v>
      </c>
      <c r="H106" s="127" t="e">
        <f>IF(G106&gt;0,VLOOKUP(C106,'PPU '!$J$6:$O$98,5,FALSE)+VLOOKUP(C106,'PPU '!$J$6:$O$98,6,FALSE),0)</f>
        <v>#N/A</v>
      </c>
      <c r="I106" s="127" t="e">
        <f t="shared" si="1"/>
        <v>#N/A</v>
      </c>
    </row>
    <row r="107" spans="1:9">
      <c r="A107" s="66"/>
      <c r="B107" s="68"/>
      <c r="C107" s="68" t="e">
        <f>VLOOKUP(D107,'PPU '!$K$8:$O$30,8,FALSE)</f>
        <v>#N/A</v>
      </c>
      <c r="D107" s="70" t="s">
        <v>32</v>
      </c>
      <c r="E107" s="88"/>
      <c r="F107" s="68" t="s">
        <v>1</v>
      </c>
      <c r="G107" s="126">
        <v>0.57599999999999996</v>
      </c>
      <c r="H107" s="127" t="e">
        <f>IF(G107&gt;0,VLOOKUP(C107,'PPU '!$J$6:$O$98,5,FALSE)+VLOOKUP(C107,'PPU '!$J$6:$O$98,6,FALSE),0)</f>
        <v>#N/A</v>
      </c>
      <c r="I107" s="127" t="e">
        <f t="shared" si="1"/>
        <v>#N/A</v>
      </c>
    </row>
    <row r="108" spans="1:9">
      <c r="A108" s="66"/>
      <c r="B108" s="68"/>
      <c r="C108" s="68" t="e">
        <f>VLOOKUP(D108,'PPU '!$K$8:$O$30,8,FALSE)</f>
        <v>#N/A</v>
      </c>
      <c r="D108" s="70" t="s">
        <v>38</v>
      </c>
      <c r="E108" s="88"/>
      <c r="F108" s="68" t="s">
        <v>1</v>
      </c>
      <c r="G108" s="126">
        <v>0.57599999999999996</v>
      </c>
      <c r="H108" s="127" t="e">
        <f>IF(G108&gt;0,VLOOKUP(C108,'PPU '!$J$6:$O$98,5,FALSE)+VLOOKUP(C108,'PPU '!$J$6:$O$98,6,FALSE),0)</f>
        <v>#N/A</v>
      </c>
      <c r="I108" s="127" t="e">
        <f t="shared" si="1"/>
        <v>#N/A</v>
      </c>
    </row>
    <row r="109" spans="1:9" ht="38.25">
      <c r="A109" s="66">
        <f>A105+1</f>
        <v>30</v>
      </c>
      <c r="B109" s="71" t="s">
        <v>150</v>
      </c>
      <c r="C109" s="121"/>
      <c r="D109" s="128" t="s">
        <v>340</v>
      </c>
      <c r="E109" s="129" t="s">
        <v>327</v>
      </c>
      <c r="F109" s="130"/>
      <c r="G109" s="131"/>
      <c r="H109" s="127">
        <f>IF(G109&gt;0,VLOOKUP(C109,'PPU '!$J$6:$O$98,5,FALSE)+VLOOKUP(C109,'PPU '!$J$6:$O$98,6,FALSE),0)</f>
        <v>0</v>
      </c>
      <c r="I109" s="127">
        <f t="shared" si="1"/>
        <v>0</v>
      </c>
    </row>
    <row r="110" spans="1:9">
      <c r="A110" s="66"/>
      <c r="B110" s="68"/>
      <c r="C110" s="68" t="e">
        <f>VLOOKUP(D110,'PPU '!$K$8:$O$30,8,FALSE)</f>
        <v>#N/A</v>
      </c>
      <c r="D110" s="70" t="s">
        <v>15</v>
      </c>
      <c r="E110" s="88"/>
      <c r="F110" s="68" t="s">
        <v>4</v>
      </c>
      <c r="G110" s="126">
        <v>0.3</v>
      </c>
      <c r="H110" s="127" t="e">
        <f>IF(G110&gt;0,VLOOKUP(C110,'PPU '!$J$6:$O$98,5,FALSE)+VLOOKUP(C110,'PPU '!$J$6:$O$98,6,FALSE),0)</f>
        <v>#N/A</v>
      </c>
      <c r="I110" s="127" t="e">
        <f t="shared" si="1"/>
        <v>#N/A</v>
      </c>
    </row>
    <row r="111" spans="1:9">
      <c r="A111" s="66"/>
      <c r="B111" s="68"/>
      <c r="C111" s="68" t="e">
        <f>VLOOKUP(D111,'PPU '!$K$8:$O$30,8,FALSE)</f>
        <v>#N/A</v>
      </c>
      <c r="D111" s="70" t="s">
        <v>32</v>
      </c>
      <c r="E111" s="88"/>
      <c r="F111" s="68" t="s">
        <v>1</v>
      </c>
      <c r="G111" s="126">
        <v>7.1999999999999995E-2</v>
      </c>
      <c r="H111" s="127" t="e">
        <f>IF(G111&gt;0,VLOOKUP(C111,'PPU '!$J$6:$O$98,5,FALSE)+VLOOKUP(C111,'PPU '!$J$6:$O$98,6,FALSE),0)</f>
        <v>#N/A</v>
      </c>
      <c r="I111" s="127" t="e">
        <f t="shared" si="1"/>
        <v>#N/A</v>
      </c>
    </row>
    <row r="112" spans="1:9">
      <c r="A112" s="66"/>
      <c r="B112" s="68"/>
      <c r="C112" s="68" t="e">
        <f>VLOOKUP(D112,'PPU '!$K$8:$O$30,8,FALSE)</f>
        <v>#N/A</v>
      </c>
      <c r="D112" s="70" t="s">
        <v>38</v>
      </c>
      <c r="E112" s="88"/>
      <c r="F112" s="68" t="s">
        <v>1</v>
      </c>
      <c r="G112" s="126">
        <v>7.1999999999999995E-2</v>
      </c>
      <c r="H112" s="127" t="e">
        <f>IF(G112&gt;0,VLOOKUP(C112,'PPU '!$J$6:$O$98,5,FALSE)+VLOOKUP(C112,'PPU '!$J$6:$O$98,6,FALSE),0)</f>
        <v>#N/A</v>
      </c>
      <c r="I112" s="127" t="e">
        <f t="shared" si="1"/>
        <v>#N/A</v>
      </c>
    </row>
    <row r="113" spans="1:9" ht="25.5">
      <c r="A113" s="66">
        <f>A109+1</f>
        <v>31</v>
      </c>
      <c r="B113" s="71" t="s">
        <v>150</v>
      </c>
      <c r="C113" s="121"/>
      <c r="D113" s="128" t="s">
        <v>341</v>
      </c>
      <c r="E113" s="129" t="s">
        <v>342</v>
      </c>
      <c r="F113" s="130"/>
      <c r="G113" s="131"/>
      <c r="H113" s="127">
        <f>IF(G113&gt;0,VLOOKUP(C113,'PPU '!$J$6:$O$98,5,FALSE)+VLOOKUP(C113,'PPU '!$J$6:$O$98,6,FALSE),0)</f>
        <v>0</v>
      </c>
      <c r="I113" s="127">
        <f t="shared" si="1"/>
        <v>0</v>
      </c>
    </row>
    <row r="114" spans="1:9">
      <c r="A114" s="66"/>
      <c r="B114" s="68"/>
      <c r="C114" s="68" t="e">
        <f>VLOOKUP(D114,'PPU '!$K$8:$O$30,8,FALSE)</f>
        <v>#N/A</v>
      </c>
      <c r="D114" s="70" t="s">
        <v>15</v>
      </c>
      <c r="E114" s="88"/>
      <c r="F114" s="68" t="s">
        <v>4</v>
      </c>
      <c r="G114" s="126">
        <v>0.3</v>
      </c>
      <c r="H114" s="127" t="e">
        <f>IF(G114&gt;0,VLOOKUP(C114,'PPU '!$J$6:$O$98,5,FALSE)+VLOOKUP(C114,'PPU '!$J$6:$O$98,6,FALSE),0)</f>
        <v>#N/A</v>
      </c>
      <c r="I114" s="127" t="e">
        <f t="shared" si="1"/>
        <v>#N/A</v>
      </c>
    </row>
    <row r="115" spans="1:9">
      <c r="A115" s="66"/>
      <c r="B115" s="68"/>
      <c r="C115" s="68" t="e">
        <f>VLOOKUP(D115,'PPU '!$K$8:$O$30,8,FALSE)</f>
        <v>#N/A</v>
      </c>
      <c r="D115" s="70" t="s">
        <v>32</v>
      </c>
      <c r="E115" s="88"/>
      <c r="F115" s="68" t="s">
        <v>1</v>
      </c>
      <c r="G115" s="126">
        <v>7.1999999999999995E-2</v>
      </c>
      <c r="H115" s="127" t="e">
        <f>IF(G115&gt;0,VLOOKUP(C115,'PPU '!$J$6:$O$98,5,FALSE)+VLOOKUP(C115,'PPU '!$J$6:$O$98,6,FALSE),0)</f>
        <v>#N/A</v>
      </c>
      <c r="I115" s="127" t="e">
        <f t="shared" si="1"/>
        <v>#N/A</v>
      </c>
    </row>
    <row r="116" spans="1:9">
      <c r="A116" s="66"/>
      <c r="B116" s="68"/>
      <c r="C116" s="68" t="e">
        <f>VLOOKUP(D116,'PPU '!$K$8:$O$30,8,FALSE)</f>
        <v>#N/A</v>
      </c>
      <c r="D116" s="70" t="s">
        <v>38</v>
      </c>
      <c r="E116" s="88"/>
      <c r="F116" s="68" t="s">
        <v>1</v>
      </c>
      <c r="G116" s="126">
        <v>7.1999999999999995E-2</v>
      </c>
      <c r="H116" s="127" t="e">
        <f>IF(G116&gt;0,VLOOKUP(C116,'PPU '!$J$6:$O$98,5,FALSE)+VLOOKUP(C116,'PPU '!$J$6:$O$98,6,FALSE),0)</f>
        <v>#N/A</v>
      </c>
      <c r="I116" s="127" t="e">
        <f t="shared" si="1"/>
        <v>#N/A</v>
      </c>
    </row>
    <row r="117" spans="1:9">
      <c r="A117" s="66">
        <f>A113+1</f>
        <v>32</v>
      </c>
      <c r="B117" s="71" t="s">
        <v>150</v>
      </c>
      <c r="C117" s="121"/>
      <c r="D117" s="128" t="s">
        <v>343</v>
      </c>
      <c r="E117" s="129"/>
      <c r="F117" s="130"/>
      <c r="G117" s="131"/>
      <c r="H117" s="127">
        <f>IF(G117&gt;0,VLOOKUP(C117,'PPU '!$J$6:$O$98,5,FALSE)+VLOOKUP(C117,'PPU '!$J$6:$O$98,6,FALSE),0)</f>
        <v>0</v>
      </c>
      <c r="I117" s="127">
        <f t="shared" si="1"/>
        <v>0</v>
      </c>
    </row>
    <row r="118" spans="1:9">
      <c r="A118" s="66"/>
      <c r="B118" s="68"/>
      <c r="C118" s="68" t="e">
        <f>VLOOKUP(D118,'PPU '!$K$8:$O$30,8,FALSE)</f>
        <v>#N/A</v>
      </c>
      <c r="D118" s="70" t="s">
        <v>134</v>
      </c>
      <c r="E118" s="88"/>
      <c r="F118" s="68" t="s">
        <v>39</v>
      </c>
      <c r="G118" s="126">
        <v>0.3</v>
      </c>
      <c r="H118" s="127" t="e">
        <f>IF(G118&gt;0,VLOOKUP(C118,'PPU '!$J$6:$O$98,5,FALSE)+VLOOKUP(C118,'PPU '!$J$6:$O$98,6,FALSE),0)</f>
        <v>#N/A</v>
      </c>
      <c r="I118" s="127" t="e">
        <f t="shared" si="1"/>
        <v>#N/A</v>
      </c>
    </row>
    <row r="119" spans="1:9">
      <c r="A119" s="66">
        <f>A117+1</f>
        <v>33</v>
      </c>
      <c r="B119" s="71" t="s">
        <v>150</v>
      </c>
      <c r="C119" s="121"/>
      <c r="D119" s="128" t="s">
        <v>344</v>
      </c>
      <c r="E119" s="129"/>
      <c r="F119" s="130"/>
      <c r="G119" s="131"/>
      <c r="H119" s="127">
        <f>IF(G119&gt;0,VLOOKUP(C119,'PPU '!$J$6:$O$98,5,FALSE)+VLOOKUP(C119,'PPU '!$J$6:$O$98,6,FALSE),0)</f>
        <v>0</v>
      </c>
      <c r="I119" s="127">
        <f t="shared" si="1"/>
        <v>0</v>
      </c>
    </row>
    <row r="120" spans="1:9">
      <c r="A120" s="66"/>
      <c r="B120" s="68"/>
      <c r="C120" s="68" t="e">
        <f>VLOOKUP(D120,'PPU '!$K$8:$O$30,8,FALSE)</f>
        <v>#N/A</v>
      </c>
      <c r="D120" s="70" t="s">
        <v>134</v>
      </c>
      <c r="E120" s="88"/>
      <c r="F120" s="68" t="s">
        <v>39</v>
      </c>
      <c r="G120" s="126">
        <v>2</v>
      </c>
      <c r="H120" s="127" t="e">
        <f>IF(G120&gt;0,VLOOKUP(C120,'PPU '!$J$6:$O$98,5,FALSE)+VLOOKUP(C120,'PPU '!$J$6:$O$98,6,FALSE),0)</f>
        <v>#N/A</v>
      </c>
      <c r="I120" s="127" t="e">
        <f t="shared" si="1"/>
        <v>#N/A</v>
      </c>
    </row>
    <row r="121" spans="1:9" ht="25.5">
      <c r="A121" s="66">
        <f>A119+1</f>
        <v>34</v>
      </c>
      <c r="B121" s="71" t="s">
        <v>150</v>
      </c>
      <c r="C121" s="121"/>
      <c r="D121" s="128" t="s">
        <v>345</v>
      </c>
      <c r="E121" s="129" t="s">
        <v>346</v>
      </c>
      <c r="F121" s="130"/>
      <c r="G121" s="131"/>
      <c r="H121" s="127">
        <f>IF(G121&gt;0,VLOOKUP(C121,'PPU '!$J$6:$O$98,5,FALSE)+VLOOKUP(C121,'PPU '!$J$6:$O$98,6,FALSE),0)</f>
        <v>0</v>
      </c>
      <c r="I121" s="127">
        <f t="shared" si="1"/>
        <v>0</v>
      </c>
    </row>
    <row r="122" spans="1:9">
      <c r="A122" s="66"/>
      <c r="B122" s="68"/>
      <c r="C122" s="68" t="e">
        <f>VLOOKUP(D122,'PPU '!$K$8:$O$30,8,FALSE)</f>
        <v>#N/A</v>
      </c>
      <c r="D122" s="70" t="s">
        <v>15</v>
      </c>
      <c r="E122" s="88"/>
      <c r="F122" s="68" t="s">
        <v>4</v>
      </c>
      <c r="G122" s="126">
        <v>1.5</v>
      </c>
      <c r="H122" s="127" t="e">
        <f>IF(G122&gt;0,VLOOKUP(C122,'PPU '!$J$6:$O$98,5,FALSE)+VLOOKUP(C122,'PPU '!$J$6:$O$98,6,FALSE),0)</f>
        <v>#N/A</v>
      </c>
      <c r="I122" s="127" t="e">
        <f t="shared" si="1"/>
        <v>#N/A</v>
      </c>
    </row>
    <row r="123" spans="1:9">
      <c r="A123" s="66"/>
      <c r="B123" s="68"/>
      <c r="C123" s="68" t="e">
        <f>VLOOKUP(D123,'PPU '!$K$8:$O$30,8,FALSE)</f>
        <v>#N/A</v>
      </c>
      <c r="D123" s="70" t="s">
        <v>32</v>
      </c>
      <c r="E123" s="88"/>
      <c r="F123" s="68" t="s">
        <v>1</v>
      </c>
      <c r="G123" s="126">
        <v>0.57599999999999996</v>
      </c>
      <c r="H123" s="127" t="e">
        <f>IF(G123&gt;0,VLOOKUP(C123,'PPU '!$J$6:$O$98,5,FALSE)+VLOOKUP(C123,'PPU '!$J$6:$O$98,6,FALSE),0)</f>
        <v>#N/A</v>
      </c>
      <c r="I123" s="127" t="e">
        <f t="shared" si="1"/>
        <v>#N/A</v>
      </c>
    </row>
    <row r="124" spans="1:9">
      <c r="A124" s="66"/>
      <c r="B124" s="68"/>
      <c r="C124" s="68" t="e">
        <f>VLOOKUP(D124,'PPU '!$K$8:$O$30,8,FALSE)</f>
        <v>#N/A</v>
      </c>
      <c r="D124" s="70" t="s">
        <v>38</v>
      </c>
      <c r="E124" s="88"/>
      <c r="F124" s="68" t="s">
        <v>1</v>
      </c>
      <c r="G124" s="126">
        <v>0.57599999999999996</v>
      </c>
      <c r="H124" s="127" t="e">
        <f>IF(G124&gt;0,VLOOKUP(C124,'PPU '!$J$6:$O$98,5,FALSE)+VLOOKUP(C124,'PPU '!$J$6:$O$98,6,FALSE),0)</f>
        <v>#N/A</v>
      </c>
      <c r="I124" s="127" t="e">
        <f t="shared" si="1"/>
        <v>#N/A</v>
      </c>
    </row>
    <row r="125" spans="1:9" ht="25.5">
      <c r="A125" s="66">
        <v>35</v>
      </c>
      <c r="B125" s="71" t="s">
        <v>150</v>
      </c>
      <c r="C125" s="121"/>
      <c r="D125" s="128" t="s">
        <v>347</v>
      </c>
      <c r="E125" s="129" t="s">
        <v>346</v>
      </c>
      <c r="F125" s="130"/>
      <c r="G125" s="131"/>
      <c r="H125" s="127">
        <f>IF(G125&gt;0,VLOOKUP(C125,'PPU '!$J$6:$O$98,5,FALSE)+VLOOKUP(C125,'PPU '!$J$6:$O$98,6,FALSE),0)</f>
        <v>0</v>
      </c>
      <c r="I125" s="127">
        <f t="shared" si="1"/>
        <v>0</v>
      </c>
    </row>
    <row r="126" spans="1:9">
      <c r="A126" s="66"/>
      <c r="B126" s="68"/>
      <c r="C126" s="68" t="e">
        <f>VLOOKUP(D126,'PPU '!$K$8:$O$30,8,FALSE)</f>
        <v>#N/A</v>
      </c>
      <c r="D126" s="70" t="s">
        <v>15</v>
      </c>
      <c r="E126" s="88"/>
      <c r="F126" s="68" t="s">
        <v>4</v>
      </c>
      <c r="G126" s="126">
        <v>1.5</v>
      </c>
      <c r="H126" s="127" t="e">
        <f>IF(G126&gt;0,VLOOKUP(C126,'PPU '!$J$6:$O$98,5,FALSE)+VLOOKUP(C126,'PPU '!$J$6:$O$98,6,FALSE),0)</f>
        <v>#N/A</v>
      </c>
      <c r="I126" s="127" t="e">
        <f t="shared" si="1"/>
        <v>#N/A</v>
      </c>
    </row>
    <row r="127" spans="1:9">
      <c r="A127" s="66"/>
      <c r="B127" s="68"/>
      <c r="C127" s="68" t="e">
        <f>VLOOKUP(D127,'PPU '!$K$8:$O$30,8,FALSE)</f>
        <v>#N/A</v>
      </c>
      <c r="D127" s="70" t="s">
        <v>32</v>
      </c>
      <c r="E127" s="88"/>
      <c r="F127" s="68" t="s">
        <v>1</v>
      </c>
      <c r="G127" s="126">
        <v>0.57599999999999996</v>
      </c>
      <c r="H127" s="127" t="e">
        <f>IF(G127&gt;0,VLOOKUP(C127,'PPU '!$J$6:$O$98,5,FALSE)+VLOOKUP(C127,'PPU '!$J$6:$O$98,6,FALSE),0)</f>
        <v>#N/A</v>
      </c>
      <c r="I127" s="127" t="e">
        <f t="shared" si="1"/>
        <v>#N/A</v>
      </c>
    </row>
    <row r="128" spans="1:9">
      <c r="A128" s="66"/>
      <c r="B128" s="68"/>
      <c r="C128" s="68" t="e">
        <f>VLOOKUP(D128,'PPU '!$K$8:$O$30,8,FALSE)</f>
        <v>#N/A</v>
      </c>
      <c r="D128" s="70" t="s">
        <v>38</v>
      </c>
      <c r="E128" s="88"/>
      <c r="F128" s="68" t="s">
        <v>1</v>
      </c>
      <c r="G128" s="126">
        <v>0.57599999999999996</v>
      </c>
      <c r="H128" s="127" t="e">
        <f>IF(G128&gt;0,VLOOKUP(C128,'PPU '!$J$6:$O$98,5,FALSE)+VLOOKUP(C128,'PPU '!$J$6:$O$98,6,FALSE),0)</f>
        <v>#N/A</v>
      </c>
      <c r="I128" s="127" t="e">
        <f t="shared" si="1"/>
        <v>#N/A</v>
      </c>
    </row>
    <row r="129" spans="1:9" ht="38.25">
      <c r="A129" s="66">
        <f>A125+1</f>
        <v>36</v>
      </c>
      <c r="B129" s="71" t="s">
        <v>150</v>
      </c>
      <c r="C129" s="121"/>
      <c r="D129" s="128" t="s">
        <v>348</v>
      </c>
      <c r="E129" s="129" t="s">
        <v>349</v>
      </c>
      <c r="F129" s="130"/>
      <c r="G129" s="131"/>
      <c r="H129" s="127">
        <f>IF(G129&gt;0,VLOOKUP(C129,'PPU '!$J$6:$O$98,5,FALSE)+VLOOKUP(C129,'PPU '!$J$6:$O$98,6,FALSE),0)</f>
        <v>0</v>
      </c>
      <c r="I129" s="127">
        <f t="shared" si="1"/>
        <v>0</v>
      </c>
    </row>
    <row r="130" spans="1:9">
      <c r="A130" s="66"/>
      <c r="B130" s="68"/>
      <c r="C130" s="68" t="e">
        <f>VLOOKUP(D130,'PPU '!$K$8:$O$30,8,FALSE)</f>
        <v>#N/A</v>
      </c>
      <c r="D130" s="70" t="s">
        <v>15</v>
      </c>
      <c r="E130" s="88"/>
      <c r="F130" s="68" t="s">
        <v>4</v>
      </c>
      <c r="G130" s="126">
        <v>23</v>
      </c>
      <c r="H130" s="127" t="e">
        <f>IF(G130&gt;0,VLOOKUP(C130,'PPU '!$J$6:$O$98,5,FALSE)+VLOOKUP(C130,'PPU '!$J$6:$O$98,6,FALSE),0)</f>
        <v>#N/A</v>
      </c>
      <c r="I130" s="127" t="e">
        <f t="shared" si="1"/>
        <v>#N/A</v>
      </c>
    </row>
    <row r="131" spans="1:9">
      <c r="A131" s="66"/>
      <c r="B131" s="68"/>
      <c r="C131" s="68" t="e">
        <f>VLOOKUP(D131,'PPU '!$K$8:$O$30,8,FALSE)</f>
        <v>#N/A</v>
      </c>
      <c r="D131" s="70" t="s">
        <v>32</v>
      </c>
      <c r="E131" s="88"/>
      <c r="F131" s="68" t="s">
        <v>1</v>
      </c>
      <c r="G131" s="126">
        <v>8.8320000000000007</v>
      </c>
      <c r="H131" s="127" t="e">
        <f>IF(G131&gt;0,VLOOKUP(C131,'PPU '!$J$6:$O$98,5,FALSE)+VLOOKUP(C131,'PPU '!$J$6:$O$98,6,FALSE),0)</f>
        <v>#N/A</v>
      </c>
      <c r="I131" s="127" t="e">
        <f t="shared" si="1"/>
        <v>#N/A</v>
      </c>
    </row>
    <row r="132" spans="1:9">
      <c r="A132" s="66"/>
      <c r="B132" s="68"/>
      <c r="C132" s="68" t="e">
        <f>VLOOKUP(D132,'PPU '!$K$8:$O$30,8,FALSE)</f>
        <v>#N/A</v>
      </c>
      <c r="D132" s="70" t="s">
        <v>38</v>
      </c>
      <c r="E132" s="88"/>
      <c r="F132" s="68" t="s">
        <v>1</v>
      </c>
      <c r="G132" s="126">
        <v>8.8320000000000007</v>
      </c>
      <c r="H132" s="127" t="e">
        <f>IF(G132&gt;0,VLOOKUP(C132,'PPU '!$J$6:$O$98,5,FALSE)+VLOOKUP(C132,'PPU '!$J$6:$O$98,6,FALSE),0)</f>
        <v>#N/A</v>
      </c>
      <c r="I132" s="127" t="e">
        <f t="shared" si="1"/>
        <v>#N/A</v>
      </c>
    </row>
    <row r="133" spans="1:9" ht="38.25">
      <c r="A133" s="66">
        <f>A129+1</f>
        <v>37</v>
      </c>
      <c r="B133" s="71" t="s">
        <v>150</v>
      </c>
      <c r="C133" s="121"/>
      <c r="D133" s="128" t="s">
        <v>350</v>
      </c>
      <c r="E133" s="129" t="s">
        <v>351</v>
      </c>
      <c r="F133" s="130"/>
      <c r="G133" s="131"/>
      <c r="H133" s="127">
        <f>IF(G133&gt;0,VLOOKUP(C133,'PPU '!$J$6:$O$98,5,FALSE)+VLOOKUP(C133,'PPU '!$J$6:$O$98,6,FALSE),0)</f>
        <v>0</v>
      </c>
      <c r="I133" s="127">
        <f t="shared" si="1"/>
        <v>0</v>
      </c>
    </row>
    <row r="134" spans="1:9">
      <c r="A134" s="66"/>
      <c r="B134" s="68"/>
      <c r="C134" s="68" t="e">
        <f>VLOOKUP(D134,'PPU '!$K$8:$O$30,8,FALSE)</f>
        <v>#N/A</v>
      </c>
      <c r="D134" s="70" t="s">
        <v>15</v>
      </c>
      <c r="E134" s="88"/>
      <c r="F134" s="68" t="s">
        <v>4</v>
      </c>
      <c r="G134" s="126">
        <v>0.6</v>
      </c>
      <c r="H134" s="127" t="e">
        <f>IF(G134&gt;0,VLOOKUP(C134,'PPU '!$J$6:$O$98,5,FALSE)+VLOOKUP(C134,'PPU '!$J$6:$O$98,6,FALSE),0)</f>
        <v>#N/A</v>
      </c>
      <c r="I134" s="127" t="e">
        <f t="shared" si="1"/>
        <v>#N/A</v>
      </c>
    </row>
    <row r="135" spans="1:9">
      <c r="A135" s="66"/>
      <c r="B135" s="68"/>
      <c r="C135" s="68" t="e">
        <f>VLOOKUP(D135,'PPU '!$K$8:$O$30,8,FALSE)</f>
        <v>#N/A</v>
      </c>
      <c r="D135" s="70" t="s">
        <v>32</v>
      </c>
      <c r="E135" s="88"/>
      <c r="F135" s="68" t="s">
        <v>1</v>
      </c>
      <c r="G135" s="126">
        <v>0.14399999999999999</v>
      </c>
      <c r="H135" s="127" t="e">
        <f>IF(G135&gt;0,VLOOKUP(C135,'PPU '!$J$6:$O$98,5,FALSE)+VLOOKUP(C135,'PPU '!$J$6:$O$98,6,FALSE),0)</f>
        <v>#N/A</v>
      </c>
      <c r="I135" s="127" t="e">
        <f t="shared" si="1"/>
        <v>#N/A</v>
      </c>
    </row>
    <row r="136" spans="1:9">
      <c r="A136" s="66"/>
      <c r="B136" s="68"/>
      <c r="C136" s="68" t="e">
        <f>VLOOKUP(D136,'PPU '!$K$8:$O$30,8,FALSE)</f>
        <v>#N/A</v>
      </c>
      <c r="D136" s="70" t="s">
        <v>38</v>
      </c>
      <c r="E136" s="88"/>
      <c r="F136" s="68" t="s">
        <v>1</v>
      </c>
      <c r="G136" s="126">
        <v>0.14399999999999999</v>
      </c>
      <c r="H136" s="127" t="e">
        <f>IF(G136&gt;0,VLOOKUP(C136,'PPU '!$J$6:$O$98,5,FALSE)+VLOOKUP(C136,'PPU '!$J$6:$O$98,6,FALSE),0)</f>
        <v>#N/A</v>
      </c>
      <c r="I136" s="127" t="e">
        <f t="shared" si="1"/>
        <v>#N/A</v>
      </c>
    </row>
    <row r="137" spans="1:9" ht="25.5">
      <c r="A137" s="66">
        <f>A133+1</f>
        <v>38</v>
      </c>
      <c r="B137" s="71" t="s">
        <v>148</v>
      </c>
      <c r="C137" s="121"/>
      <c r="D137" s="128" t="s">
        <v>352</v>
      </c>
      <c r="E137" s="129"/>
      <c r="F137" s="130"/>
      <c r="G137" s="131"/>
      <c r="H137" s="127">
        <f>IF(G137&gt;0,VLOOKUP(C137,'PPU '!$J$6:$O$98,5,FALSE)+VLOOKUP(C137,'PPU '!$J$6:$O$98,6,FALSE),0)</f>
        <v>0</v>
      </c>
      <c r="I137" s="127">
        <f t="shared" si="1"/>
        <v>0</v>
      </c>
    </row>
    <row r="138" spans="1:9">
      <c r="A138" s="66"/>
      <c r="B138" s="67"/>
      <c r="C138" s="68" t="e">
        <f>VLOOKUP(D138,'PPU '!$K$8:$O$30,8,FALSE)</f>
        <v>#N/A</v>
      </c>
      <c r="D138" s="70" t="s">
        <v>133</v>
      </c>
      <c r="E138" s="88"/>
      <c r="F138" s="68" t="s">
        <v>2</v>
      </c>
      <c r="G138" s="126">
        <v>0.60000000000000009</v>
      </c>
      <c r="H138" s="127" t="e">
        <f>IF(G138&gt;0,VLOOKUP(C138,'PPU '!$J$6:$O$98,5,FALSE)+VLOOKUP(C138,'PPU '!$J$6:$O$98,6,FALSE),0)</f>
        <v>#N/A</v>
      </c>
      <c r="I138" s="127" t="e">
        <f t="shared" si="1"/>
        <v>#N/A</v>
      </c>
    </row>
    <row r="139" spans="1:9" ht="38.25">
      <c r="A139" s="66">
        <f>A137+1</f>
        <v>39</v>
      </c>
      <c r="B139" s="71" t="s">
        <v>150</v>
      </c>
      <c r="C139" s="110"/>
      <c r="D139" s="128" t="s">
        <v>353</v>
      </c>
      <c r="E139" s="129"/>
      <c r="F139" s="130"/>
      <c r="G139" s="131"/>
      <c r="H139" s="127">
        <f>IF(G139&gt;0,VLOOKUP(C139,'PPU '!$J$6:$O$98,5,FALSE)+VLOOKUP(C139,'PPU '!$J$6:$O$98,6,FALSE),0)</f>
        <v>0</v>
      </c>
      <c r="I139" s="127">
        <f t="shared" si="1"/>
        <v>0</v>
      </c>
    </row>
    <row r="140" spans="1:9">
      <c r="A140" s="66"/>
      <c r="B140" s="68"/>
      <c r="C140" s="68" t="e">
        <f>VLOOKUP(D140,'PPU '!$K$8:$O$30,8,FALSE)</f>
        <v>#N/A</v>
      </c>
      <c r="D140" s="70" t="s">
        <v>11</v>
      </c>
      <c r="E140" s="88"/>
      <c r="F140" s="68" t="s">
        <v>3</v>
      </c>
      <c r="G140" s="126">
        <v>1</v>
      </c>
      <c r="H140" s="127" t="e">
        <f>IF(G140&gt;0,VLOOKUP(C140,'PPU '!$J$6:$O$98,5,FALSE)+VLOOKUP(C140,'PPU '!$J$6:$O$98,6,FALSE),0)</f>
        <v>#N/A</v>
      </c>
      <c r="I140" s="127" t="e">
        <f t="shared" si="1"/>
        <v>#N/A</v>
      </c>
    </row>
    <row r="141" spans="1:9">
      <c r="A141" s="66"/>
      <c r="B141" s="68"/>
      <c r="C141" s="68" t="e">
        <f>VLOOKUP(D141,'PPU '!$K$8:$O$30,8,FALSE)</f>
        <v>#N/A</v>
      </c>
      <c r="D141" s="70" t="s">
        <v>133</v>
      </c>
      <c r="E141" s="88"/>
      <c r="F141" s="68" t="s">
        <v>2</v>
      </c>
      <c r="G141" s="126">
        <v>0.60000000000000009</v>
      </c>
      <c r="H141" s="127" t="e">
        <f>IF(G141&gt;0,VLOOKUP(C141,'PPU '!$J$6:$O$98,5,FALSE)+VLOOKUP(C141,'PPU '!$J$6:$O$98,6,FALSE),0)</f>
        <v>#N/A</v>
      </c>
      <c r="I141" s="127" t="e">
        <f t="shared" si="1"/>
        <v>#N/A</v>
      </c>
    </row>
    <row r="142" spans="1:9">
      <c r="A142" s="66"/>
      <c r="B142" s="68"/>
      <c r="C142" s="68" t="e">
        <f>VLOOKUP(D142,'PPU '!$K$8:$O$30,8,FALSE)</f>
        <v>#N/A</v>
      </c>
      <c r="D142" s="70" t="s">
        <v>17</v>
      </c>
      <c r="E142" s="88"/>
      <c r="F142" s="68" t="s">
        <v>4</v>
      </c>
      <c r="G142" s="126">
        <v>1.5</v>
      </c>
      <c r="H142" s="127" t="e">
        <f>IF(G142&gt;0,VLOOKUP(C142,'PPU '!$J$6:$O$98,5,FALSE)+VLOOKUP(C142,'PPU '!$J$6:$O$98,6,FALSE),0)</f>
        <v>#N/A</v>
      </c>
      <c r="I142" s="127" t="e">
        <f t="shared" si="1"/>
        <v>#N/A</v>
      </c>
    </row>
    <row r="143" spans="1:9">
      <c r="A143" s="66"/>
      <c r="B143" s="68"/>
      <c r="C143" s="68" t="e">
        <f>VLOOKUP(D143,'PPU '!$K$8:$O$30,8,FALSE)</f>
        <v>#N/A</v>
      </c>
      <c r="D143" s="70" t="s">
        <v>32</v>
      </c>
      <c r="E143" s="88"/>
      <c r="F143" s="68" t="s">
        <v>1</v>
      </c>
      <c r="G143" s="126">
        <v>2.1599999999999997</v>
      </c>
      <c r="H143" s="127" t="e">
        <f>IF(G143&gt;0,VLOOKUP(C143,'PPU '!$J$6:$O$98,5,FALSE)+VLOOKUP(C143,'PPU '!$J$6:$O$98,6,FALSE),0)</f>
        <v>#N/A</v>
      </c>
      <c r="I143" s="127" t="e">
        <f t="shared" ref="I143:I206" si="3">H143*G143</f>
        <v>#N/A</v>
      </c>
    </row>
    <row r="144" spans="1:9">
      <c r="A144" s="66"/>
      <c r="B144" s="68"/>
      <c r="C144" s="68" t="e">
        <f>VLOOKUP(D144,'PPU '!$K$8:$O$30,8,FALSE)</f>
        <v>#N/A</v>
      </c>
      <c r="D144" s="70" t="s">
        <v>38</v>
      </c>
      <c r="E144" s="88"/>
      <c r="F144" s="68" t="s">
        <v>1</v>
      </c>
      <c r="G144" s="126">
        <v>2.1599999999999997</v>
      </c>
      <c r="H144" s="127" t="e">
        <f>IF(G144&gt;0,VLOOKUP(C144,'PPU '!$J$6:$O$98,5,FALSE)+VLOOKUP(C144,'PPU '!$J$6:$O$98,6,FALSE),0)</f>
        <v>#N/A</v>
      </c>
      <c r="I144" s="127" t="e">
        <f t="shared" si="3"/>
        <v>#N/A</v>
      </c>
    </row>
    <row r="145" spans="1:9" ht="331.5">
      <c r="A145" s="66">
        <v>40</v>
      </c>
      <c r="B145" s="71" t="s">
        <v>148</v>
      </c>
      <c r="C145" s="110"/>
      <c r="D145" s="72" t="s">
        <v>354</v>
      </c>
      <c r="E145" s="129"/>
      <c r="F145" s="130"/>
      <c r="G145" s="131"/>
      <c r="H145" s="127">
        <f>IF(G145&gt;0,VLOOKUP(C145,'PPU '!$J$6:$O$98,5,FALSE)+VLOOKUP(C145,'PPU '!$J$6:$O$98,6,FALSE),0)</f>
        <v>0</v>
      </c>
      <c r="I145" s="127">
        <f t="shared" si="3"/>
        <v>0</v>
      </c>
    </row>
    <row r="146" spans="1:9">
      <c r="A146" s="66"/>
      <c r="B146" s="67"/>
      <c r="C146" s="68" t="e">
        <f>VLOOKUP(D146,'PPU '!$K$8:$O$30,8,FALSE)</f>
        <v>#N/A</v>
      </c>
      <c r="D146" s="70" t="s">
        <v>29</v>
      </c>
      <c r="E146" s="88"/>
      <c r="F146" s="68" t="s">
        <v>1</v>
      </c>
      <c r="G146" s="126">
        <v>9.84</v>
      </c>
      <c r="H146" s="127" t="e">
        <f>IF(G146&gt;0,VLOOKUP(C146,'PPU '!$J$6:$O$98,5,FALSE)+VLOOKUP(C146,'PPU '!$J$6:$O$98,6,FALSE),0)</f>
        <v>#N/A</v>
      </c>
      <c r="I146" s="127" t="e">
        <f t="shared" si="3"/>
        <v>#N/A</v>
      </c>
    </row>
    <row r="147" spans="1:9" ht="25.5">
      <c r="A147" s="66">
        <f>A145+1</f>
        <v>41</v>
      </c>
      <c r="B147" s="71" t="s">
        <v>251</v>
      </c>
      <c r="C147" s="121"/>
      <c r="D147" s="132" t="s">
        <v>355</v>
      </c>
      <c r="E147" s="129"/>
      <c r="F147" s="130"/>
      <c r="G147" s="131"/>
      <c r="H147" s="127">
        <f>IF(G147&gt;0,VLOOKUP(C147,'PPU '!$J$6:$O$98,5,FALSE)+VLOOKUP(C147,'PPU '!$J$6:$O$98,6,FALSE),0)</f>
        <v>0</v>
      </c>
      <c r="I147" s="127">
        <f t="shared" si="3"/>
        <v>0</v>
      </c>
    </row>
    <row r="148" spans="1:9">
      <c r="A148" s="66"/>
      <c r="B148" s="67"/>
      <c r="C148" s="68" t="e">
        <f>VLOOKUP(D148,'PPU '!$K$8:$O$30,8,FALSE)</f>
        <v>#N/A</v>
      </c>
      <c r="D148" s="70" t="s">
        <v>136</v>
      </c>
      <c r="E148" s="88"/>
      <c r="F148" s="68" t="s">
        <v>3</v>
      </c>
      <c r="G148" s="126">
        <v>1</v>
      </c>
      <c r="H148" s="127" t="e">
        <f>IF(G148&gt;0,VLOOKUP(C148,'PPU '!$J$6:$O$98,5,FALSE)+VLOOKUP(C148,'PPU '!$J$6:$O$98,6,FALSE),0)</f>
        <v>#N/A</v>
      </c>
      <c r="I148" s="127" t="e">
        <f t="shared" si="3"/>
        <v>#N/A</v>
      </c>
    </row>
    <row r="149" spans="1:9">
      <c r="A149" s="66">
        <f>A147+1</f>
        <v>42</v>
      </c>
      <c r="B149" s="71" t="s">
        <v>150</v>
      </c>
      <c r="C149" s="121"/>
      <c r="D149" s="132" t="s">
        <v>356</v>
      </c>
      <c r="E149" s="129"/>
      <c r="F149" s="130"/>
      <c r="G149" s="131"/>
      <c r="H149" s="127">
        <f>IF(G149&gt;0,VLOOKUP(C149,'PPU '!$J$6:$O$98,5,FALSE)+VLOOKUP(C149,'PPU '!$J$6:$O$98,6,FALSE),0)</f>
        <v>0</v>
      </c>
      <c r="I149" s="127">
        <f t="shared" si="3"/>
        <v>0</v>
      </c>
    </row>
    <row r="150" spans="1:9" ht="25.5">
      <c r="A150" s="66"/>
      <c r="B150" s="67"/>
      <c r="C150" s="68" t="e">
        <f>VLOOKUP(D150,'PPU '!$K$8:$O$30,8,FALSE)</f>
        <v>#N/A</v>
      </c>
      <c r="D150" s="70" t="s">
        <v>127</v>
      </c>
      <c r="E150" s="88"/>
      <c r="F150" s="68" t="s">
        <v>39</v>
      </c>
      <c r="G150" s="126">
        <v>1</v>
      </c>
      <c r="H150" s="127" t="e">
        <f>IF(G150&gt;0,VLOOKUP(C150,'PPU '!$J$6:$O$98,5,FALSE)+VLOOKUP(C150,'PPU '!$J$6:$O$98,6,FALSE),0)</f>
        <v>#N/A</v>
      </c>
      <c r="I150" s="127" t="e">
        <f t="shared" si="3"/>
        <v>#N/A</v>
      </c>
    </row>
    <row r="151" spans="1:9">
      <c r="A151" s="66">
        <f>A149+1</f>
        <v>43</v>
      </c>
      <c r="B151" s="71" t="s">
        <v>150</v>
      </c>
      <c r="C151" s="121"/>
      <c r="D151" s="132" t="s">
        <v>357</v>
      </c>
      <c r="E151" s="129"/>
      <c r="F151" s="130"/>
      <c r="G151" s="131"/>
      <c r="H151" s="127">
        <f>IF(G151&gt;0,VLOOKUP(C151,'PPU '!$J$6:$O$98,5,FALSE)+VLOOKUP(C151,'PPU '!$J$6:$O$98,6,FALSE),0)</f>
        <v>0</v>
      </c>
      <c r="I151" s="127">
        <f t="shared" si="3"/>
        <v>0</v>
      </c>
    </row>
    <row r="152" spans="1:9" ht="25.5">
      <c r="A152" s="66"/>
      <c r="B152" s="67"/>
      <c r="C152" s="68" t="e">
        <f>VLOOKUP(D152,'PPU '!$K$8:$O$30,8,FALSE)</f>
        <v>#N/A</v>
      </c>
      <c r="D152" s="70" t="s">
        <v>127</v>
      </c>
      <c r="E152" s="88"/>
      <c r="F152" s="68" t="s">
        <v>39</v>
      </c>
      <c r="G152" s="126">
        <v>1</v>
      </c>
      <c r="H152" s="127" t="e">
        <f>IF(G152&gt;0,VLOOKUP(C152,'PPU '!$J$6:$O$98,5,FALSE)+VLOOKUP(C152,'PPU '!$J$6:$O$98,6,FALSE),0)</f>
        <v>#N/A</v>
      </c>
      <c r="I152" s="127" t="e">
        <f t="shared" si="3"/>
        <v>#N/A</v>
      </c>
    </row>
    <row r="153" spans="1:9" ht="165.75">
      <c r="A153" s="66">
        <f>A151+1</f>
        <v>44</v>
      </c>
      <c r="B153" s="73" t="s">
        <v>148</v>
      </c>
      <c r="C153" s="133"/>
      <c r="D153" s="72" t="s">
        <v>358</v>
      </c>
      <c r="E153" s="129"/>
      <c r="F153" s="130"/>
      <c r="G153" s="131"/>
      <c r="H153" s="127">
        <f>IF(G153&gt;0,VLOOKUP(C153,'PPU '!$J$6:$O$98,5,FALSE)+VLOOKUP(C153,'PPU '!$J$6:$O$98,6,FALSE),0)</f>
        <v>0</v>
      </c>
      <c r="I153" s="127">
        <f t="shared" si="3"/>
        <v>0</v>
      </c>
    </row>
    <row r="154" spans="1:9">
      <c r="A154" s="66"/>
      <c r="B154" s="67"/>
      <c r="C154" s="68" t="e">
        <f>VLOOKUP(D154,'PPU '!$K$8:$O$30,8,FALSE)</f>
        <v>#N/A</v>
      </c>
      <c r="D154" s="70" t="s">
        <v>29</v>
      </c>
      <c r="E154" s="88"/>
      <c r="F154" s="68" t="s">
        <v>1</v>
      </c>
      <c r="G154" s="126">
        <v>6.48</v>
      </c>
      <c r="H154" s="127" t="e">
        <f>IF(G154&gt;0,VLOOKUP(C154,'PPU '!$J$6:$O$98,5,FALSE)+VLOOKUP(C154,'PPU '!$J$6:$O$98,6,FALSE),0)</f>
        <v>#N/A</v>
      </c>
      <c r="I154" s="127" t="e">
        <f t="shared" si="3"/>
        <v>#N/A</v>
      </c>
    </row>
    <row r="155" spans="1:9" ht="38.25">
      <c r="A155" s="66">
        <f>A153+1</f>
        <v>45</v>
      </c>
      <c r="B155" s="66" t="s">
        <v>150</v>
      </c>
      <c r="C155" s="88"/>
      <c r="D155" s="132" t="s">
        <v>359</v>
      </c>
      <c r="E155" s="88" t="s">
        <v>360</v>
      </c>
      <c r="F155" s="68"/>
      <c r="G155" s="126"/>
      <c r="H155" s="127">
        <f>IF(G155&gt;0,VLOOKUP(C155,'PPU '!$J$6:$O$98,5,FALSE)+VLOOKUP(C155,'PPU '!$J$6:$O$98,6,FALSE),0)</f>
        <v>0</v>
      </c>
      <c r="I155" s="127">
        <f t="shared" si="3"/>
        <v>0</v>
      </c>
    </row>
    <row r="156" spans="1:9">
      <c r="A156" s="66"/>
      <c r="B156" s="67"/>
      <c r="C156" s="68" t="e">
        <f>VLOOKUP(D156,'PPU '!$K$8:$O$30,8,FALSE)</f>
        <v>#N/A</v>
      </c>
      <c r="D156" s="70" t="s">
        <v>10</v>
      </c>
      <c r="E156" s="88"/>
      <c r="F156" s="68" t="s">
        <v>3</v>
      </c>
      <c r="G156" s="126">
        <v>2</v>
      </c>
      <c r="H156" s="127" t="e">
        <f>IF(G156&gt;0,VLOOKUP(C156,'PPU '!$J$6:$O$98,5,FALSE)+VLOOKUP(C156,'PPU '!$J$6:$O$98,6,FALSE),0)</f>
        <v>#N/A</v>
      </c>
      <c r="I156" s="127" t="e">
        <f t="shared" si="3"/>
        <v>#N/A</v>
      </c>
    </row>
    <row r="157" spans="1:9" ht="38.25">
      <c r="A157" s="66">
        <f>A155+1</f>
        <v>46</v>
      </c>
      <c r="B157" s="66" t="s">
        <v>150</v>
      </c>
      <c r="C157" s="88"/>
      <c r="D157" s="132" t="s">
        <v>361</v>
      </c>
      <c r="E157" s="88" t="s">
        <v>362</v>
      </c>
      <c r="F157" s="68"/>
      <c r="G157" s="126"/>
      <c r="H157" s="127">
        <f>IF(G157&gt;0,VLOOKUP(C157,'PPU '!$J$6:$O$98,5,FALSE)+VLOOKUP(C157,'PPU '!$J$6:$O$98,6,FALSE),0)</f>
        <v>0</v>
      </c>
      <c r="I157" s="127">
        <f t="shared" si="3"/>
        <v>0</v>
      </c>
    </row>
    <row r="158" spans="1:9">
      <c r="A158" s="66"/>
      <c r="B158" s="67"/>
      <c r="C158" s="68" t="e">
        <f>VLOOKUP(D158,'PPU '!$K$8:$O$30,8,FALSE)</f>
        <v>#N/A</v>
      </c>
      <c r="D158" s="70" t="s">
        <v>19</v>
      </c>
      <c r="E158" s="88"/>
      <c r="F158" s="68" t="s">
        <v>3</v>
      </c>
      <c r="G158" s="126">
        <v>2</v>
      </c>
      <c r="H158" s="127" t="e">
        <f>IF(G158&gt;0,VLOOKUP(C158,'PPU '!$J$6:$O$98,5,FALSE)+VLOOKUP(C158,'PPU '!$J$6:$O$98,6,FALSE),0)</f>
        <v>#N/A</v>
      </c>
      <c r="I158" s="127" t="e">
        <f t="shared" si="3"/>
        <v>#N/A</v>
      </c>
    </row>
    <row r="159" spans="1:9" ht="38.25">
      <c r="A159" s="66">
        <f>A157+1</f>
        <v>47</v>
      </c>
      <c r="B159" s="66" t="s">
        <v>150</v>
      </c>
      <c r="C159" s="88"/>
      <c r="D159" s="132" t="s">
        <v>363</v>
      </c>
      <c r="E159" s="88"/>
      <c r="F159" s="68"/>
      <c r="G159" s="126"/>
      <c r="H159" s="127">
        <f>IF(G159&gt;0,VLOOKUP(C159,'PPU '!$J$6:$O$98,5,FALSE)+VLOOKUP(C159,'PPU '!$J$6:$O$98,6,FALSE),0)</f>
        <v>0</v>
      </c>
      <c r="I159" s="127">
        <f t="shared" si="3"/>
        <v>0</v>
      </c>
    </row>
    <row r="160" spans="1:9">
      <c r="A160" s="66"/>
      <c r="B160" s="67"/>
      <c r="C160" s="68" t="e">
        <f>VLOOKUP(D160,'PPU '!$K$8:$O$30,8,FALSE)</f>
        <v>#N/A</v>
      </c>
      <c r="D160" s="70" t="s">
        <v>10</v>
      </c>
      <c r="E160" s="88"/>
      <c r="F160" s="68" t="s">
        <v>3</v>
      </c>
      <c r="G160" s="126">
        <v>7</v>
      </c>
      <c r="H160" s="127" t="e">
        <f>IF(G160&gt;0,VLOOKUP(C160,'PPU '!$J$6:$O$98,5,FALSE)+VLOOKUP(C160,'PPU '!$J$6:$O$98,6,FALSE),0)</f>
        <v>#N/A</v>
      </c>
      <c r="I160" s="127" t="e">
        <f t="shared" si="3"/>
        <v>#N/A</v>
      </c>
    </row>
    <row r="161" spans="1:9" ht="38.25">
      <c r="A161" s="66">
        <f>A159+1</f>
        <v>48</v>
      </c>
      <c r="B161" s="66" t="s">
        <v>150</v>
      </c>
      <c r="C161" s="88"/>
      <c r="D161" s="132" t="s">
        <v>364</v>
      </c>
      <c r="E161" s="88" t="s">
        <v>327</v>
      </c>
      <c r="F161" s="68"/>
      <c r="G161" s="126"/>
      <c r="H161" s="127">
        <f>IF(G161&gt;0,VLOOKUP(C161,'PPU '!$J$6:$O$98,5,FALSE)+VLOOKUP(C161,'PPU '!$J$6:$O$98,6,FALSE),0)</f>
        <v>0</v>
      </c>
      <c r="I161" s="127">
        <f t="shared" si="3"/>
        <v>0</v>
      </c>
    </row>
    <row r="162" spans="1:9">
      <c r="A162" s="66"/>
      <c r="B162" s="68"/>
      <c r="C162" s="68" t="e">
        <f>VLOOKUP(D162,'PPU '!$K$8:$O$30,8,FALSE)</f>
        <v>#N/A</v>
      </c>
      <c r="D162" s="70" t="s">
        <v>15</v>
      </c>
      <c r="E162" s="88"/>
      <c r="F162" s="68" t="s">
        <v>4</v>
      </c>
      <c r="G162" s="126">
        <v>0.3</v>
      </c>
      <c r="H162" s="127" t="e">
        <f>IF(G162&gt;0,VLOOKUP(C162,'PPU '!$J$6:$O$98,5,FALSE)+VLOOKUP(C162,'PPU '!$J$6:$O$98,6,FALSE),0)</f>
        <v>#N/A</v>
      </c>
      <c r="I162" s="127" t="e">
        <f t="shared" si="3"/>
        <v>#N/A</v>
      </c>
    </row>
    <row r="163" spans="1:9">
      <c r="A163" s="66"/>
      <c r="B163" s="68"/>
      <c r="C163" s="68" t="e">
        <f>VLOOKUP(D163,'PPU '!$K$8:$O$30,8,FALSE)</f>
        <v>#N/A</v>
      </c>
      <c r="D163" s="70" t="s">
        <v>32</v>
      </c>
      <c r="E163" s="88"/>
      <c r="F163" s="68" t="s">
        <v>1</v>
      </c>
      <c r="G163" s="126">
        <v>7.1999999999999995E-2</v>
      </c>
      <c r="H163" s="127" t="e">
        <f>IF(G163&gt;0,VLOOKUP(C163,'PPU '!$J$6:$O$98,5,FALSE)+VLOOKUP(C163,'PPU '!$J$6:$O$98,6,FALSE),0)</f>
        <v>#N/A</v>
      </c>
      <c r="I163" s="127" t="e">
        <f t="shared" si="3"/>
        <v>#N/A</v>
      </c>
    </row>
    <row r="164" spans="1:9">
      <c r="A164" s="66"/>
      <c r="B164" s="68"/>
      <c r="C164" s="68" t="e">
        <f>VLOOKUP(D164,'PPU '!$K$8:$O$30,8,FALSE)</f>
        <v>#N/A</v>
      </c>
      <c r="D164" s="70" t="s">
        <v>38</v>
      </c>
      <c r="E164" s="88"/>
      <c r="F164" s="68" t="s">
        <v>1</v>
      </c>
      <c r="G164" s="126">
        <v>7.1999999999999995E-2</v>
      </c>
      <c r="H164" s="127" t="e">
        <f>IF(G164&gt;0,VLOOKUP(C164,'PPU '!$J$6:$O$98,5,FALSE)+VLOOKUP(C164,'PPU '!$J$6:$O$98,6,FALSE),0)</f>
        <v>#N/A</v>
      </c>
      <c r="I164" s="127" t="e">
        <f t="shared" si="3"/>
        <v>#N/A</v>
      </c>
    </row>
    <row r="165" spans="1:9" ht="38.25">
      <c r="A165" s="66">
        <v>49</v>
      </c>
      <c r="B165" s="66" t="s">
        <v>150</v>
      </c>
      <c r="C165" s="88"/>
      <c r="D165" s="132" t="s">
        <v>365</v>
      </c>
      <c r="E165" s="88"/>
      <c r="F165" s="68"/>
      <c r="G165" s="126"/>
      <c r="H165" s="127">
        <f>IF(G165&gt;0,VLOOKUP(C165,'PPU '!$J$6:$O$98,5,FALSE)+VLOOKUP(C165,'PPU '!$J$6:$O$98,6,FALSE),0)</f>
        <v>0</v>
      </c>
      <c r="I165" s="127">
        <f t="shared" si="3"/>
        <v>0</v>
      </c>
    </row>
    <row r="166" spans="1:9">
      <c r="A166" s="66"/>
      <c r="B166" s="68"/>
      <c r="C166" s="68" t="e">
        <f>VLOOKUP(D166,'PPU '!$K$8:$O$30,8,FALSE)</f>
        <v>#N/A</v>
      </c>
      <c r="D166" s="70" t="s">
        <v>135</v>
      </c>
      <c r="E166" s="88"/>
      <c r="F166" s="68" t="s">
        <v>39</v>
      </c>
      <c r="G166" s="126">
        <v>9</v>
      </c>
      <c r="H166" s="127" t="e">
        <f>IF(G166&gt;0,VLOOKUP(C166,'PPU '!$J$6:$O$98,5,FALSE)+VLOOKUP(C166,'PPU '!$J$6:$O$98,6,FALSE),0)</f>
        <v>#N/A</v>
      </c>
      <c r="I166" s="127" t="e">
        <f t="shared" si="3"/>
        <v>#N/A</v>
      </c>
    </row>
    <row r="167" spans="1:9" ht="153">
      <c r="A167" s="66">
        <f>A165+1</f>
        <v>50</v>
      </c>
      <c r="B167" s="66" t="s">
        <v>366</v>
      </c>
      <c r="C167" s="88"/>
      <c r="D167" s="69" t="s">
        <v>367</v>
      </c>
      <c r="E167" s="88"/>
      <c r="F167" s="68"/>
      <c r="G167" s="126"/>
      <c r="H167" s="127">
        <f>IF(G167&gt;0,VLOOKUP(C167,'PPU '!$J$6:$O$98,5,FALSE)+VLOOKUP(C167,'PPU '!$J$6:$O$98,6,FALSE),0)</f>
        <v>0</v>
      </c>
      <c r="I167" s="127">
        <f t="shared" si="3"/>
        <v>0</v>
      </c>
    </row>
    <row r="168" spans="1:9">
      <c r="A168" s="66"/>
      <c r="B168" s="67"/>
      <c r="C168" s="68" t="e">
        <f>VLOOKUP(D168,'PPU '!$K$8:$O$30,8,FALSE)</f>
        <v>#N/A</v>
      </c>
      <c r="D168" s="70" t="s">
        <v>29</v>
      </c>
      <c r="E168" s="88"/>
      <c r="F168" s="68" t="s">
        <v>1</v>
      </c>
      <c r="G168" s="126">
        <v>3.3779999999999997</v>
      </c>
      <c r="H168" s="127" t="e">
        <f>IF(G168&gt;0,VLOOKUP(C168,'PPU '!$J$6:$O$98,5,FALSE)+VLOOKUP(C168,'PPU '!$J$6:$O$98,6,FALSE),0)</f>
        <v>#N/A</v>
      </c>
      <c r="I168" s="127" t="e">
        <f t="shared" si="3"/>
        <v>#N/A</v>
      </c>
    </row>
    <row r="169" spans="1:9" ht="38.25">
      <c r="A169" s="66">
        <f>A167+1</f>
        <v>51</v>
      </c>
      <c r="B169" s="66" t="s">
        <v>150</v>
      </c>
      <c r="C169" s="88"/>
      <c r="D169" s="69" t="s">
        <v>368</v>
      </c>
      <c r="E169" s="88"/>
      <c r="F169" s="68"/>
      <c r="G169" s="126"/>
      <c r="H169" s="127">
        <f>IF(G169&gt;0,VLOOKUP(C169,'PPU '!$J$6:$O$98,5,FALSE)+VLOOKUP(C169,'PPU '!$J$6:$O$98,6,FALSE),0)</f>
        <v>0</v>
      </c>
      <c r="I169" s="127">
        <f t="shared" si="3"/>
        <v>0</v>
      </c>
    </row>
    <row r="170" spans="1:9">
      <c r="A170" s="66"/>
      <c r="B170" s="67"/>
      <c r="C170" s="68" t="e">
        <f>VLOOKUP(D170,'PPU '!$K$8:$O$30,8,FALSE)</f>
        <v>#N/A</v>
      </c>
      <c r="D170" s="70" t="s">
        <v>136</v>
      </c>
      <c r="E170" s="88"/>
      <c r="F170" s="68" t="s">
        <v>3</v>
      </c>
      <c r="G170" s="126">
        <v>1</v>
      </c>
      <c r="H170" s="127" t="e">
        <f>IF(G170&gt;0,VLOOKUP(C170,'PPU '!$J$6:$O$98,5,FALSE)+VLOOKUP(C170,'PPU '!$J$6:$O$98,6,FALSE),0)</f>
        <v>#N/A</v>
      </c>
      <c r="I170" s="127" t="e">
        <f t="shared" si="3"/>
        <v>#N/A</v>
      </c>
    </row>
    <row r="171" spans="1:9" ht="38.25">
      <c r="A171" s="66">
        <f>A169+1</f>
        <v>52</v>
      </c>
      <c r="B171" s="66" t="s">
        <v>150</v>
      </c>
      <c r="C171" s="88"/>
      <c r="D171" s="69" t="s">
        <v>369</v>
      </c>
      <c r="E171" s="89" t="s">
        <v>370</v>
      </c>
      <c r="F171" s="130"/>
      <c r="G171" s="131"/>
      <c r="H171" s="127">
        <f>IF(G171&gt;0,VLOOKUP(C171,'PPU '!$J$6:$O$98,5,FALSE)+VLOOKUP(C171,'PPU '!$J$6:$O$98,6,FALSE),0)</f>
        <v>0</v>
      </c>
      <c r="I171" s="127">
        <f t="shared" si="3"/>
        <v>0</v>
      </c>
    </row>
    <row r="172" spans="1:9">
      <c r="A172" s="66"/>
      <c r="B172" s="68"/>
      <c r="C172" s="68" t="e">
        <f>VLOOKUP(D172,'PPU '!$K$8:$O$30,8,FALSE)</f>
        <v>#N/A</v>
      </c>
      <c r="D172" s="70" t="s">
        <v>17</v>
      </c>
      <c r="E172" s="88"/>
      <c r="F172" s="68" t="s">
        <v>4</v>
      </c>
      <c r="G172" s="126">
        <v>2.5</v>
      </c>
      <c r="H172" s="127" t="e">
        <f>IF(G172&gt;0,VLOOKUP(C172,'PPU '!$J$6:$O$98,5,FALSE)+VLOOKUP(C172,'PPU '!$J$6:$O$98,6,FALSE),0)</f>
        <v>#N/A</v>
      </c>
      <c r="I172" s="127" t="e">
        <f t="shared" si="3"/>
        <v>#N/A</v>
      </c>
    </row>
    <row r="173" spans="1:9">
      <c r="A173" s="66"/>
      <c r="B173" s="68"/>
      <c r="C173" s="68" t="e">
        <f>VLOOKUP(D173,'PPU '!$K$8:$O$30,8,FALSE)</f>
        <v>#N/A</v>
      </c>
      <c r="D173" s="70" t="s">
        <v>32</v>
      </c>
      <c r="E173" s="88"/>
      <c r="F173" s="68" t="s">
        <v>1</v>
      </c>
      <c r="G173" s="126">
        <v>2.88</v>
      </c>
      <c r="H173" s="127" t="e">
        <f>IF(G173&gt;0,VLOOKUP(C173,'PPU '!$J$6:$O$98,5,FALSE)+VLOOKUP(C173,'PPU '!$J$6:$O$98,6,FALSE),0)</f>
        <v>#N/A</v>
      </c>
      <c r="I173" s="127" t="e">
        <f t="shared" si="3"/>
        <v>#N/A</v>
      </c>
    </row>
    <row r="174" spans="1:9">
      <c r="A174" s="66"/>
      <c r="B174" s="68"/>
      <c r="C174" s="68" t="e">
        <f>VLOOKUP(D174,'PPU '!$K$8:$O$30,8,FALSE)</f>
        <v>#N/A</v>
      </c>
      <c r="D174" s="70" t="s">
        <v>38</v>
      </c>
      <c r="E174" s="88"/>
      <c r="F174" s="68" t="s">
        <v>1</v>
      </c>
      <c r="G174" s="126">
        <v>2.88</v>
      </c>
      <c r="H174" s="127" t="e">
        <f>IF(G174&gt;0,VLOOKUP(C174,'PPU '!$J$6:$O$98,5,FALSE)+VLOOKUP(C174,'PPU '!$J$6:$O$98,6,FALSE),0)</f>
        <v>#N/A</v>
      </c>
      <c r="I174" s="127" t="e">
        <f t="shared" si="3"/>
        <v>#N/A</v>
      </c>
    </row>
    <row r="175" spans="1:9" ht="25.5">
      <c r="A175" s="66">
        <f>A171+1</f>
        <v>53</v>
      </c>
      <c r="B175" s="66" t="s">
        <v>150</v>
      </c>
      <c r="C175" s="88"/>
      <c r="D175" s="69" t="s">
        <v>371</v>
      </c>
      <c r="E175" s="88"/>
      <c r="F175" s="68"/>
      <c r="G175" s="126"/>
      <c r="H175" s="127">
        <f>IF(G175&gt;0,VLOOKUP(C175,'PPU '!$J$6:$O$98,5,FALSE)+VLOOKUP(C175,'PPU '!$J$6:$O$98,6,FALSE),0)</f>
        <v>0</v>
      </c>
      <c r="I175" s="127">
        <f t="shared" si="3"/>
        <v>0</v>
      </c>
    </row>
    <row r="176" spans="1:9">
      <c r="A176" s="66"/>
      <c r="B176" s="68"/>
      <c r="C176" s="68" t="e">
        <f>VLOOKUP(D176,'PPU '!$K$8:$O$30,8,FALSE)</f>
        <v>#N/A</v>
      </c>
      <c r="D176" s="70" t="s">
        <v>134</v>
      </c>
      <c r="E176" s="88"/>
      <c r="F176" s="68" t="s">
        <v>39</v>
      </c>
      <c r="G176" s="126">
        <v>2</v>
      </c>
      <c r="H176" s="127" t="e">
        <f>IF(G176&gt;0,VLOOKUP(C176,'PPU '!$J$6:$O$98,5,FALSE)+VLOOKUP(C176,'PPU '!$J$6:$O$98,6,FALSE),0)</f>
        <v>#N/A</v>
      </c>
      <c r="I176" s="127" t="e">
        <f t="shared" si="3"/>
        <v>#N/A</v>
      </c>
    </row>
    <row r="177" spans="1:9">
      <c r="A177" s="66"/>
      <c r="B177" s="68"/>
      <c r="C177" s="68" t="e">
        <f>VLOOKUP(D177,'PPU '!$K$8:$O$30,8,FALSE)</f>
        <v>#N/A</v>
      </c>
      <c r="D177" s="70" t="s">
        <v>18</v>
      </c>
      <c r="E177" s="88"/>
      <c r="F177" s="68" t="s">
        <v>3</v>
      </c>
      <c r="G177" s="126">
        <v>2</v>
      </c>
      <c r="H177" s="127" t="e">
        <f>IF(G177&gt;0,VLOOKUP(C177,'PPU '!$J$6:$O$98,5,FALSE)+VLOOKUP(C177,'PPU '!$J$6:$O$98,6,FALSE),0)</f>
        <v>#N/A</v>
      </c>
      <c r="I177" s="127" t="e">
        <f t="shared" si="3"/>
        <v>#N/A</v>
      </c>
    </row>
    <row r="178" spans="1:9">
      <c r="A178" s="66">
        <f>A175+1</f>
        <v>54</v>
      </c>
      <c r="B178" s="66" t="s">
        <v>150</v>
      </c>
      <c r="C178" s="88"/>
      <c r="D178" s="69" t="s">
        <v>372</v>
      </c>
      <c r="E178" s="88"/>
      <c r="F178" s="68"/>
      <c r="G178" s="126"/>
      <c r="H178" s="127">
        <f>IF(G178&gt;0,VLOOKUP(C178,'PPU '!$J$6:$O$98,5,FALSE)+VLOOKUP(C178,'PPU '!$J$6:$O$98,6,FALSE),0)</f>
        <v>0</v>
      </c>
      <c r="I178" s="127">
        <f t="shared" si="3"/>
        <v>0</v>
      </c>
    </row>
    <row r="179" spans="1:9">
      <c r="A179" s="66"/>
      <c r="B179" s="68"/>
      <c r="C179" s="68" t="e">
        <f>VLOOKUP(D179,'PPU '!$K$8:$O$30,8,FALSE)</f>
        <v>#N/A</v>
      </c>
      <c r="D179" s="70" t="s">
        <v>135</v>
      </c>
      <c r="E179" s="88"/>
      <c r="F179" s="68" t="s">
        <v>39</v>
      </c>
      <c r="G179" s="126">
        <v>0.3</v>
      </c>
      <c r="H179" s="127" t="e">
        <f>IF(G179&gt;0,VLOOKUP(C179,'PPU '!$J$6:$O$98,5,FALSE)+VLOOKUP(C179,'PPU '!$J$6:$O$98,6,FALSE),0)</f>
        <v>#N/A</v>
      </c>
      <c r="I179" s="127" t="e">
        <f t="shared" si="3"/>
        <v>#N/A</v>
      </c>
    </row>
    <row r="180" spans="1:9">
      <c r="A180" s="66">
        <f>A178+1</f>
        <v>55</v>
      </c>
      <c r="B180" s="66" t="s">
        <v>150</v>
      </c>
      <c r="C180" s="88"/>
      <c r="D180" s="69" t="s">
        <v>373</v>
      </c>
      <c r="E180" s="88"/>
      <c r="F180" s="68"/>
      <c r="G180" s="126"/>
      <c r="H180" s="127">
        <f>IF(G180&gt;0,VLOOKUP(C180,'PPU '!$J$6:$O$98,5,FALSE)+VLOOKUP(C180,'PPU '!$J$6:$O$98,6,FALSE),0)</f>
        <v>0</v>
      </c>
      <c r="I180" s="127">
        <f t="shared" si="3"/>
        <v>0</v>
      </c>
    </row>
    <row r="181" spans="1:9">
      <c r="A181" s="66"/>
      <c r="B181" s="68"/>
      <c r="C181" s="68" t="e">
        <f>VLOOKUP(D181,'PPU '!$K$8:$O$30,8,FALSE)</f>
        <v>#N/A</v>
      </c>
      <c r="D181" s="70" t="s">
        <v>135</v>
      </c>
      <c r="E181" s="88"/>
      <c r="F181" s="68" t="s">
        <v>39</v>
      </c>
      <c r="G181" s="126">
        <v>0.3</v>
      </c>
      <c r="H181" s="127" t="e">
        <f>IF(G181&gt;0,VLOOKUP(C181,'PPU '!$J$6:$O$98,5,FALSE)+VLOOKUP(C181,'PPU '!$J$6:$O$98,6,FALSE),0)</f>
        <v>#N/A</v>
      </c>
      <c r="I181" s="127" t="e">
        <f t="shared" si="3"/>
        <v>#N/A</v>
      </c>
    </row>
    <row r="182" spans="1:9" ht="25.5">
      <c r="A182" s="66">
        <f>A180+1</f>
        <v>56</v>
      </c>
      <c r="B182" s="66" t="s">
        <v>150</v>
      </c>
      <c r="C182" s="88"/>
      <c r="D182" s="69" t="s">
        <v>374</v>
      </c>
      <c r="E182" s="88"/>
      <c r="F182" s="68"/>
      <c r="G182" s="126"/>
      <c r="H182" s="127">
        <f>IF(G182&gt;0,VLOOKUP(C182,'PPU '!$J$6:$O$98,5,FALSE)+VLOOKUP(C182,'PPU '!$J$6:$O$98,6,FALSE),0)</f>
        <v>0</v>
      </c>
      <c r="I182" s="127">
        <f t="shared" si="3"/>
        <v>0</v>
      </c>
    </row>
    <row r="183" spans="1:9">
      <c r="A183" s="66"/>
      <c r="B183" s="68"/>
      <c r="C183" s="68" t="e">
        <f>VLOOKUP(D183,'PPU '!$K$8:$O$30,8,FALSE)</f>
        <v>#N/A</v>
      </c>
      <c r="D183" s="70" t="s">
        <v>135</v>
      </c>
      <c r="E183" s="88"/>
      <c r="F183" s="68" t="s">
        <v>39</v>
      </c>
      <c r="G183" s="126">
        <v>0.3</v>
      </c>
      <c r="H183" s="127" t="e">
        <f>IF(G183&gt;0,VLOOKUP(C183,'PPU '!$J$6:$O$98,5,FALSE)+VLOOKUP(C183,'PPU '!$J$6:$O$98,6,FALSE),0)</f>
        <v>#N/A</v>
      </c>
      <c r="I183" s="127" t="e">
        <f t="shared" si="3"/>
        <v>#N/A</v>
      </c>
    </row>
    <row r="184" spans="1:9" ht="25.5">
      <c r="A184" s="66">
        <f>A182+1</f>
        <v>57</v>
      </c>
      <c r="B184" s="66" t="s">
        <v>150</v>
      </c>
      <c r="C184" s="88"/>
      <c r="D184" s="69" t="s">
        <v>375</v>
      </c>
      <c r="E184" s="88"/>
      <c r="F184" s="68"/>
      <c r="G184" s="126"/>
      <c r="H184" s="127">
        <f>IF(G184&gt;0,VLOOKUP(C184,'PPU '!$J$6:$O$98,5,FALSE)+VLOOKUP(C184,'PPU '!$J$6:$O$98,6,FALSE),0)</f>
        <v>0</v>
      </c>
      <c r="I184" s="127">
        <f t="shared" si="3"/>
        <v>0</v>
      </c>
    </row>
    <row r="185" spans="1:9">
      <c r="A185" s="66"/>
      <c r="B185" s="68"/>
      <c r="C185" s="68" t="e">
        <f>VLOOKUP(D185,'PPU '!$K$8:$O$30,8,FALSE)</f>
        <v>#N/A</v>
      </c>
      <c r="D185" s="70" t="s">
        <v>135</v>
      </c>
      <c r="E185" s="88"/>
      <c r="F185" s="68" t="s">
        <v>39</v>
      </c>
      <c r="G185" s="126">
        <v>0.3</v>
      </c>
      <c r="H185" s="127" t="e">
        <f>IF(G185&gt;0,VLOOKUP(C185,'PPU '!$J$6:$O$98,5,FALSE)+VLOOKUP(C185,'PPU '!$J$6:$O$98,6,FALSE),0)</f>
        <v>#N/A</v>
      </c>
      <c r="I185" s="127" t="e">
        <f t="shared" si="3"/>
        <v>#N/A</v>
      </c>
    </row>
    <row r="186" spans="1:9" ht="25.5">
      <c r="A186" s="66">
        <f>A184+1</f>
        <v>58</v>
      </c>
      <c r="B186" s="66" t="s">
        <v>150</v>
      </c>
      <c r="C186" s="88"/>
      <c r="D186" s="69" t="s">
        <v>376</v>
      </c>
      <c r="E186" s="88"/>
      <c r="F186" s="68"/>
      <c r="G186" s="126"/>
      <c r="H186" s="127">
        <f>IF(G186&gt;0,VLOOKUP(C186,'PPU '!$J$6:$O$98,5,FALSE)+VLOOKUP(C186,'PPU '!$J$6:$O$98,6,FALSE),0)</f>
        <v>0</v>
      </c>
      <c r="I186" s="127">
        <f t="shared" si="3"/>
        <v>0</v>
      </c>
    </row>
    <row r="187" spans="1:9">
      <c r="A187" s="66"/>
      <c r="B187" s="68"/>
      <c r="C187" s="68" t="e">
        <f>VLOOKUP(D187,'PPU '!$K$8:$O$30,8,FALSE)</f>
        <v>#N/A</v>
      </c>
      <c r="D187" s="70" t="s">
        <v>135</v>
      </c>
      <c r="E187" s="88"/>
      <c r="F187" s="68" t="s">
        <v>39</v>
      </c>
      <c r="G187" s="126">
        <v>1</v>
      </c>
      <c r="H187" s="127" t="e">
        <f>IF(G187&gt;0,VLOOKUP(C187,'PPU '!$J$6:$O$98,5,FALSE)+VLOOKUP(C187,'PPU '!$J$6:$O$98,6,FALSE),0)</f>
        <v>#N/A</v>
      </c>
      <c r="I187" s="127" t="e">
        <f t="shared" si="3"/>
        <v>#N/A</v>
      </c>
    </row>
    <row r="188" spans="1:9" ht="89.25">
      <c r="A188" s="66">
        <f>A186+1</f>
        <v>59</v>
      </c>
      <c r="B188" s="66" t="s">
        <v>150</v>
      </c>
      <c r="C188" s="88"/>
      <c r="D188" s="69" t="s">
        <v>377</v>
      </c>
      <c r="E188" s="89" t="s">
        <v>378</v>
      </c>
      <c r="F188" s="130"/>
      <c r="G188" s="131"/>
      <c r="H188" s="127">
        <f>IF(G188&gt;0,VLOOKUP(C188,'PPU '!$J$6:$O$98,5,FALSE)+VLOOKUP(C188,'PPU '!$J$6:$O$98,6,FALSE),0)</f>
        <v>0</v>
      </c>
      <c r="I188" s="127">
        <f t="shared" si="3"/>
        <v>0</v>
      </c>
    </row>
    <row r="189" spans="1:9">
      <c r="A189" s="66"/>
      <c r="B189" s="68"/>
      <c r="C189" s="68" t="e">
        <f>VLOOKUP(D189,'PPU '!$K$8:$O$30,8,FALSE)</f>
        <v>#N/A</v>
      </c>
      <c r="D189" s="70" t="s">
        <v>17</v>
      </c>
      <c r="E189" s="88"/>
      <c r="F189" s="68" t="s">
        <v>4</v>
      </c>
      <c r="G189" s="126">
        <v>1</v>
      </c>
      <c r="H189" s="127" t="e">
        <f>IF(G189&gt;0,VLOOKUP(C189,'PPU '!$J$6:$O$98,5,FALSE)+VLOOKUP(C189,'PPU '!$J$6:$O$98,6,FALSE),0)</f>
        <v>#N/A</v>
      </c>
      <c r="I189" s="127" t="e">
        <f t="shared" si="3"/>
        <v>#N/A</v>
      </c>
    </row>
    <row r="190" spans="1:9">
      <c r="A190" s="66"/>
      <c r="B190" s="68"/>
      <c r="C190" s="68" t="e">
        <f>VLOOKUP(D190,'PPU '!$K$8:$O$30,8,FALSE)</f>
        <v>#N/A</v>
      </c>
      <c r="D190" s="70" t="s">
        <v>15</v>
      </c>
      <c r="E190" s="88"/>
      <c r="F190" s="68" t="s">
        <v>4</v>
      </c>
      <c r="G190" s="126">
        <v>0.5</v>
      </c>
      <c r="H190" s="127" t="e">
        <f>IF(G190&gt;0,VLOOKUP(C190,'PPU '!$J$6:$O$98,5,FALSE)+VLOOKUP(C190,'PPU '!$J$6:$O$98,6,FALSE),0)</f>
        <v>#N/A</v>
      </c>
      <c r="I190" s="127" t="e">
        <f t="shared" si="3"/>
        <v>#N/A</v>
      </c>
    </row>
    <row r="191" spans="1:9">
      <c r="A191" s="66"/>
      <c r="B191" s="68"/>
      <c r="C191" s="68" t="e">
        <f>VLOOKUP(D191,'PPU '!$K$8:$O$30,8,FALSE)</f>
        <v>#N/A</v>
      </c>
      <c r="D191" s="70" t="s">
        <v>32</v>
      </c>
      <c r="E191" s="88"/>
      <c r="F191" s="68" t="s">
        <v>1</v>
      </c>
      <c r="G191" s="126">
        <v>2</v>
      </c>
      <c r="H191" s="127" t="e">
        <f>IF(G191&gt;0,VLOOKUP(C191,'PPU '!$J$6:$O$98,5,FALSE)+VLOOKUP(C191,'PPU '!$J$6:$O$98,6,FALSE),0)</f>
        <v>#N/A</v>
      </c>
      <c r="I191" s="127" t="e">
        <f t="shared" si="3"/>
        <v>#N/A</v>
      </c>
    </row>
    <row r="192" spans="1:9">
      <c r="A192" s="66"/>
      <c r="B192" s="68"/>
      <c r="C192" s="68" t="e">
        <f>VLOOKUP(D192,'PPU '!$K$8:$O$30,8,FALSE)</f>
        <v>#N/A</v>
      </c>
      <c r="D192" s="70" t="s">
        <v>38</v>
      </c>
      <c r="E192" s="88"/>
      <c r="F192" s="68" t="s">
        <v>1</v>
      </c>
      <c r="G192" s="126">
        <v>2</v>
      </c>
      <c r="H192" s="127" t="e">
        <f>IF(G192&gt;0,VLOOKUP(C192,'PPU '!$J$6:$O$98,5,FALSE)+VLOOKUP(C192,'PPU '!$J$6:$O$98,6,FALSE),0)</f>
        <v>#N/A</v>
      </c>
      <c r="I192" s="127" t="e">
        <f t="shared" si="3"/>
        <v>#N/A</v>
      </c>
    </row>
    <row r="193" spans="1:9" ht="51">
      <c r="A193" s="66">
        <f>A188+1</f>
        <v>60</v>
      </c>
      <c r="B193" s="66" t="s">
        <v>150</v>
      </c>
      <c r="C193" s="88"/>
      <c r="D193" s="69" t="s">
        <v>379</v>
      </c>
      <c r="E193" s="89" t="s">
        <v>380</v>
      </c>
      <c r="F193" s="130"/>
      <c r="G193" s="131"/>
      <c r="H193" s="127">
        <f>IF(G193&gt;0,VLOOKUP(C193,'PPU '!$J$6:$O$98,5,FALSE)+VLOOKUP(C193,'PPU '!$J$6:$O$98,6,FALSE),0)</f>
        <v>0</v>
      </c>
      <c r="I193" s="127">
        <f t="shared" si="3"/>
        <v>0</v>
      </c>
    </row>
    <row r="194" spans="1:9">
      <c r="A194" s="66"/>
      <c r="B194" s="68"/>
      <c r="C194" s="68" t="e">
        <f>VLOOKUP(D194,'PPU '!$K$8:$O$30,8,FALSE)</f>
        <v>#N/A</v>
      </c>
      <c r="D194" s="70" t="s">
        <v>17</v>
      </c>
      <c r="E194" s="88"/>
      <c r="F194" s="68" t="s">
        <v>4</v>
      </c>
      <c r="G194" s="126">
        <v>33</v>
      </c>
      <c r="H194" s="127" t="e">
        <f>IF(G194&gt;0,VLOOKUP(C194,'PPU '!$J$6:$O$98,5,FALSE)+VLOOKUP(C194,'PPU '!$J$6:$O$98,6,FALSE),0)</f>
        <v>#N/A</v>
      </c>
      <c r="I194" s="127" t="e">
        <f t="shared" si="3"/>
        <v>#N/A</v>
      </c>
    </row>
    <row r="195" spans="1:9">
      <c r="A195" s="66"/>
      <c r="B195" s="68"/>
      <c r="C195" s="68" t="e">
        <f>VLOOKUP(D195,'PPU '!$K$8:$O$30,8,FALSE)</f>
        <v>#N/A</v>
      </c>
      <c r="D195" s="70" t="s">
        <v>34</v>
      </c>
      <c r="E195" s="88"/>
      <c r="F195" s="68" t="s">
        <v>1</v>
      </c>
      <c r="G195" s="126">
        <v>38.015999999999998</v>
      </c>
      <c r="H195" s="127" t="e">
        <f>IF(G195&gt;0,VLOOKUP(C195,'PPU '!$J$6:$O$98,5,FALSE)+VLOOKUP(C195,'PPU '!$J$6:$O$98,6,FALSE),0)</f>
        <v>#N/A</v>
      </c>
      <c r="I195" s="127" t="e">
        <f t="shared" si="3"/>
        <v>#N/A</v>
      </c>
    </row>
    <row r="196" spans="1:9">
      <c r="A196" s="66"/>
      <c r="B196" s="68"/>
      <c r="C196" s="68" t="e">
        <f>VLOOKUP(D196,'PPU '!$K$8:$O$30,8,FALSE)</f>
        <v>#N/A</v>
      </c>
      <c r="D196" s="70" t="s">
        <v>38</v>
      </c>
      <c r="E196" s="88"/>
      <c r="F196" s="68" t="s">
        <v>1</v>
      </c>
      <c r="G196" s="126">
        <v>38.015999999999998</v>
      </c>
      <c r="H196" s="127" t="e">
        <f>IF(G196&gt;0,VLOOKUP(C196,'PPU '!$J$6:$O$98,5,FALSE)+VLOOKUP(C196,'PPU '!$J$6:$O$98,6,FALSE),0)</f>
        <v>#N/A</v>
      </c>
      <c r="I196" s="127" t="e">
        <f t="shared" si="3"/>
        <v>#N/A</v>
      </c>
    </row>
    <row r="197" spans="1:9" ht="38.25">
      <c r="A197" s="66">
        <f>A193+1</f>
        <v>61</v>
      </c>
      <c r="B197" s="66" t="s">
        <v>150</v>
      </c>
      <c r="C197" s="88"/>
      <c r="D197" s="69" t="s">
        <v>381</v>
      </c>
      <c r="E197" s="89" t="s">
        <v>382</v>
      </c>
      <c r="F197" s="130"/>
      <c r="G197" s="131"/>
      <c r="H197" s="127">
        <f>IF(G197&gt;0,VLOOKUP(C197,'PPU '!$J$6:$O$98,5,FALSE)+VLOOKUP(C197,'PPU '!$J$6:$O$98,6,FALSE),0)</f>
        <v>0</v>
      </c>
      <c r="I197" s="127">
        <f t="shared" si="3"/>
        <v>0</v>
      </c>
    </row>
    <row r="198" spans="1:9">
      <c r="A198" s="66"/>
      <c r="B198" s="68"/>
      <c r="C198" s="68" t="e">
        <f>VLOOKUP(D198,'PPU '!$K$8:$O$30,8,FALSE)</f>
        <v>#N/A</v>
      </c>
      <c r="D198" s="70" t="s">
        <v>17</v>
      </c>
      <c r="E198" s="88"/>
      <c r="F198" s="68" t="s">
        <v>4</v>
      </c>
      <c r="G198" s="126">
        <v>0.3</v>
      </c>
      <c r="H198" s="127" t="e">
        <f>IF(G198&gt;0,VLOOKUP(C198,'PPU '!$J$6:$O$98,5,FALSE)+VLOOKUP(C198,'PPU '!$J$6:$O$98,6,FALSE),0)</f>
        <v>#N/A</v>
      </c>
      <c r="I198" s="127" t="e">
        <f t="shared" si="3"/>
        <v>#N/A</v>
      </c>
    </row>
    <row r="199" spans="1:9">
      <c r="A199" s="66"/>
      <c r="B199" s="68"/>
      <c r="C199" s="68" t="e">
        <f>VLOOKUP(D199,'PPU '!$K$8:$O$30,8,FALSE)</f>
        <v>#N/A</v>
      </c>
      <c r="D199" s="70" t="s">
        <v>34</v>
      </c>
      <c r="E199" s="88"/>
      <c r="F199" s="68" t="s">
        <v>1</v>
      </c>
      <c r="G199" s="126">
        <v>0.34559999999999996</v>
      </c>
      <c r="H199" s="127" t="e">
        <f>IF(G199&gt;0,VLOOKUP(C199,'PPU '!$J$6:$O$98,5,FALSE)+VLOOKUP(C199,'PPU '!$J$6:$O$98,6,FALSE),0)</f>
        <v>#N/A</v>
      </c>
      <c r="I199" s="127" t="e">
        <f t="shared" si="3"/>
        <v>#N/A</v>
      </c>
    </row>
    <row r="200" spans="1:9">
      <c r="A200" s="66"/>
      <c r="B200" s="68"/>
      <c r="C200" s="68" t="e">
        <f>VLOOKUP(D200,'PPU '!$K$8:$O$30,8,FALSE)</f>
        <v>#N/A</v>
      </c>
      <c r="D200" s="70" t="s">
        <v>38</v>
      </c>
      <c r="E200" s="88"/>
      <c r="F200" s="68" t="s">
        <v>1</v>
      </c>
      <c r="G200" s="126">
        <v>0.34559999999999996</v>
      </c>
      <c r="H200" s="127" t="e">
        <f>IF(G200&gt;0,VLOOKUP(C200,'PPU '!$J$6:$O$98,5,FALSE)+VLOOKUP(C200,'PPU '!$J$6:$O$98,6,FALSE),0)</f>
        <v>#N/A</v>
      </c>
      <c r="I200" s="127" t="e">
        <f t="shared" si="3"/>
        <v>#N/A</v>
      </c>
    </row>
    <row r="201" spans="1:9" ht="102">
      <c r="A201" s="66">
        <f>A197+1</f>
        <v>62</v>
      </c>
      <c r="B201" s="66" t="s">
        <v>150</v>
      </c>
      <c r="C201" s="88"/>
      <c r="D201" s="69" t="s">
        <v>383</v>
      </c>
      <c r="E201" s="89" t="s">
        <v>384</v>
      </c>
      <c r="F201" s="130"/>
      <c r="G201" s="131"/>
      <c r="H201" s="127">
        <f>IF(G201&gt;0,VLOOKUP(C201,'PPU '!$J$6:$O$98,5,FALSE)+VLOOKUP(C201,'PPU '!$J$6:$O$98,6,FALSE),0)</f>
        <v>0</v>
      </c>
      <c r="I201" s="127">
        <f t="shared" si="3"/>
        <v>0</v>
      </c>
    </row>
    <row r="202" spans="1:9">
      <c r="A202" s="66"/>
      <c r="B202" s="68"/>
      <c r="C202" s="68" t="e">
        <f>VLOOKUP(D202,'PPU '!$K$8:$O$30,8,FALSE)</f>
        <v>#N/A</v>
      </c>
      <c r="D202" s="70" t="s">
        <v>17</v>
      </c>
      <c r="E202" s="88"/>
      <c r="F202" s="68" t="s">
        <v>4</v>
      </c>
      <c r="G202" s="126">
        <v>0.3</v>
      </c>
      <c r="H202" s="127" t="e">
        <f>IF(G202&gt;0,VLOOKUP(C202,'PPU '!$J$6:$O$98,5,FALSE)+VLOOKUP(C202,'PPU '!$J$6:$O$98,6,FALSE),0)</f>
        <v>#N/A</v>
      </c>
      <c r="I202" s="127" t="e">
        <f t="shared" si="3"/>
        <v>#N/A</v>
      </c>
    </row>
    <row r="203" spans="1:9">
      <c r="A203" s="66"/>
      <c r="B203" s="68"/>
      <c r="C203" s="68" t="e">
        <f>VLOOKUP(D203,'PPU '!$K$8:$O$30,8,FALSE)</f>
        <v>#N/A</v>
      </c>
      <c r="D203" s="70" t="s">
        <v>16</v>
      </c>
      <c r="E203" s="88"/>
      <c r="F203" s="68" t="s">
        <v>4</v>
      </c>
      <c r="G203" s="126">
        <v>3</v>
      </c>
      <c r="H203" s="127" t="e">
        <f>IF(G203&gt;0,VLOOKUP(C203,'PPU '!$J$6:$O$98,5,FALSE)+VLOOKUP(C203,'PPU '!$J$6:$O$98,6,FALSE),0)</f>
        <v>#N/A</v>
      </c>
      <c r="I203" s="127" t="e">
        <f t="shared" si="3"/>
        <v>#N/A</v>
      </c>
    </row>
    <row r="204" spans="1:9">
      <c r="A204" s="66"/>
      <c r="B204" s="68"/>
      <c r="C204" s="68" t="e">
        <f>VLOOKUP(D204,'PPU '!$K$8:$O$30,8,FALSE)</f>
        <v>#N/A</v>
      </c>
      <c r="D204" s="70" t="s">
        <v>34</v>
      </c>
      <c r="E204" s="88"/>
      <c r="F204" s="68" t="s">
        <v>1</v>
      </c>
      <c r="G204" s="126">
        <v>2.1456</v>
      </c>
      <c r="H204" s="127" t="e">
        <f>IF(G204&gt;0,VLOOKUP(C204,'PPU '!$J$6:$O$98,5,FALSE)+VLOOKUP(C204,'PPU '!$J$6:$O$98,6,FALSE),0)</f>
        <v>#N/A</v>
      </c>
      <c r="I204" s="127" t="e">
        <f t="shared" si="3"/>
        <v>#N/A</v>
      </c>
    </row>
    <row r="205" spans="1:9">
      <c r="A205" s="66"/>
      <c r="B205" s="68"/>
      <c r="C205" s="68" t="e">
        <f>VLOOKUP(D205,'PPU '!$K$8:$O$30,8,FALSE)</f>
        <v>#N/A</v>
      </c>
      <c r="D205" s="70" t="s">
        <v>38</v>
      </c>
      <c r="E205" s="88"/>
      <c r="F205" s="68" t="s">
        <v>1</v>
      </c>
      <c r="G205" s="126">
        <v>2.1456</v>
      </c>
      <c r="H205" s="127" t="e">
        <f>IF(G205&gt;0,VLOOKUP(C205,'PPU '!$J$6:$O$98,5,FALSE)+VLOOKUP(C205,'PPU '!$J$6:$O$98,6,FALSE),0)</f>
        <v>#N/A</v>
      </c>
      <c r="I205" s="127" t="e">
        <f t="shared" si="3"/>
        <v>#N/A</v>
      </c>
    </row>
    <row r="206" spans="1:9" ht="38.25">
      <c r="A206" s="66">
        <f>A201+1</f>
        <v>63</v>
      </c>
      <c r="B206" s="66" t="s">
        <v>150</v>
      </c>
      <c r="C206" s="88"/>
      <c r="D206" s="69" t="s">
        <v>385</v>
      </c>
      <c r="E206" s="88" t="s">
        <v>386</v>
      </c>
      <c r="F206" s="68"/>
      <c r="G206" s="126"/>
      <c r="H206" s="127">
        <f>IF(G206&gt;0,VLOOKUP(C206,'PPU '!$J$6:$O$98,5,FALSE)+VLOOKUP(C206,'PPU '!$J$6:$O$98,6,FALSE),0)</f>
        <v>0</v>
      </c>
      <c r="I206" s="127">
        <f t="shared" si="3"/>
        <v>0</v>
      </c>
    </row>
    <row r="207" spans="1:9">
      <c r="A207" s="66"/>
      <c r="B207" s="68"/>
      <c r="C207" s="68" t="e">
        <f>VLOOKUP(D207,'PPU '!$K$8:$O$30,8,FALSE)</f>
        <v>#N/A</v>
      </c>
      <c r="D207" s="70" t="s">
        <v>16</v>
      </c>
      <c r="E207" s="88"/>
      <c r="F207" s="68" t="s">
        <v>4</v>
      </c>
      <c r="G207" s="126">
        <v>3</v>
      </c>
      <c r="H207" s="127" t="e">
        <f>IF(G207&gt;0,VLOOKUP(C207,'PPU '!$J$6:$O$98,5,FALSE)+VLOOKUP(C207,'PPU '!$J$6:$O$98,6,FALSE),0)</f>
        <v>#N/A</v>
      </c>
      <c r="I207" s="127" t="e">
        <f t="shared" ref="I207:I216" si="4">H207*G207</f>
        <v>#N/A</v>
      </c>
    </row>
    <row r="208" spans="1:9">
      <c r="A208" s="66"/>
      <c r="B208" s="68"/>
      <c r="C208" s="68" t="e">
        <f>VLOOKUP(D208,'PPU '!$K$8:$O$30,8,FALSE)</f>
        <v>#N/A</v>
      </c>
      <c r="D208" s="70" t="s">
        <v>34</v>
      </c>
      <c r="E208" s="88"/>
      <c r="F208" s="68" t="s">
        <v>1</v>
      </c>
      <c r="G208" s="126">
        <v>3.456</v>
      </c>
      <c r="H208" s="127" t="e">
        <f>IF(G208&gt;0,VLOOKUP(C208,'PPU '!$J$6:$O$98,5,FALSE)+VLOOKUP(C208,'PPU '!$J$6:$O$98,6,FALSE),0)</f>
        <v>#N/A</v>
      </c>
      <c r="I208" s="127" t="e">
        <f t="shared" si="4"/>
        <v>#N/A</v>
      </c>
    </row>
    <row r="209" spans="1:9">
      <c r="A209" s="66"/>
      <c r="B209" s="68"/>
      <c r="C209" s="68" t="e">
        <f>VLOOKUP(D209,'PPU '!$K$8:$O$30,8,FALSE)</f>
        <v>#N/A</v>
      </c>
      <c r="D209" s="70" t="s">
        <v>38</v>
      </c>
      <c r="E209" s="88"/>
      <c r="F209" s="68" t="s">
        <v>1</v>
      </c>
      <c r="G209" s="126">
        <v>3.456</v>
      </c>
      <c r="H209" s="127" t="e">
        <f>IF(G209&gt;0,VLOOKUP(C209,'PPU '!$J$6:$O$98,5,FALSE)+VLOOKUP(C209,'PPU '!$J$6:$O$98,6,FALSE),0)</f>
        <v>#N/A</v>
      </c>
      <c r="I209" s="127" t="e">
        <f t="shared" si="4"/>
        <v>#N/A</v>
      </c>
    </row>
    <row r="210" spans="1:9" ht="25.5">
      <c r="A210" s="66">
        <f>A206+1</f>
        <v>64</v>
      </c>
      <c r="B210" s="66" t="s">
        <v>150</v>
      </c>
      <c r="C210" s="88"/>
      <c r="D210" s="69" t="s">
        <v>387</v>
      </c>
      <c r="E210" s="88"/>
      <c r="F210" s="68"/>
      <c r="G210" s="126"/>
      <c r="H210" s="127">
        <f>IF(G210&gt;0,VLOOKUP(C210,'PPU '!$J$6:$O$98,5,FALSE)+VLOOKUP(C210,'PPU '!$J$6:$O$98,6,FALSE),0)</f>
        <v>0</v>
      </c>
      <c r="I210" s="127">
        <f t="shared" si="4"/>
        <v>0</v>
      </c>
    </row>
    <row r="211" spans="1:9">
      <c r="A211" s="66"/>
      <c r="B211" s="67"/>
      <c r="C211" s="68" t="e">
        <f>VLOOKUP(D211,'PPU '!$K$8:$O$30,8,FALSE)</f>
        <v>#N/A</v>
      </c>
      <c r="D211" s="70" t="s">
        <v>29</v>
      </c>
      <c r="E211" s="88"/>
      <c r="F211" s="68" t="s">
        <v>1</v>
      </c>
      <c r="G211" s="126">
        <v>2</v>
      </c>
      <c r="H211" s="127" t="e">
        <f>IF(G211&gt;0,VLOOKUP(C211,'PPU '!$J$6:$O$98,5,FALSE)+VLOOKUP(C211,'PPU '!$J$6:$O$98,6,FALSE),0)</f>
        <v>#N/A</v>
      </c>
      <c r="I211" s="127" t="e">
        <f t="shared" si="4"/>
        <v>#N/A</v>
      </c>
    </row>
    <row r="212" spans="1:9" ht="25.5">
      <c r="A212" s="66">
        <f>A210+1</f>
        <v>65</v>
      </c>
      <c r="B212" s="66" t="s">
        <v>150</v>
      </c>
      <c r="C212" s="88"/>
      <c r="D212" s="69" t="s">
        <v>388</v>
      </c>
      <c r="E212" s="88"/>
      <c r="F212" s="68"/>
      <c r="G212" s="126"/>
      <c r="H212" s="127">
        <f>IF(G212&gt;0,VLOOKUP(C212,'PPU '!$J$6:$O$98,5,FALSE)+VLOOKUP(C212,'PPU '!$J$6:$O$98,6,FALSE),0)</f>
        <v>0</v>
      </c>
      <c r="I212" s="127">
        <f t="shared" si="4"/>
        <v>0</v>
      </c>
    </row>
    <row r="213" spans="1:9">
      <c r="A213" s="66"/>
      <c r="B213" s="68"/>
      <c r="C213" s="68" t="e">
        <f>VLOOKUP(D213,'PPU '!$K$8:$O$30,8,FALSE)</f>
        <v>#N/A</v>
      </c>
      <c r="D213" s="70" t="s">
        <v>135</v>
      </c>
      <c r="E213" s="88"/>
      <c r="F213" s="68" t="s">
        <v>39</v>
      </c>
      <c r="G213" s="126">
        <v>2</v>
      </c>
      <c r="H213" s="127" t="e">
        <f>IF(G213&gt;0,VLOOKUP(C213,'PPU '!$J$6:$O$98,5,FALSE)+VLOOKUP(C213,'PPU '!$J$6:$O$98,6,FALSE),0)</f>
        <v>#N/A</v>
      </c>
      <c r="I213" s="127" t="e">
        <f t="shared" si="4"/>
        <v>#N/A</v>
      </c>
    </row>
    <row r="214" spans="1:9" ht="25.5">
      <c r="A214" s="66">
        <f>A212+1</f>
        <v>66</v>
      </c>
      <c r="B214" s="66" t="s">
        <v>150</v>
      </c>
      <c r="C214" s="88"/>
      <c r="D214" s="69" t="s">
        <v>389</v>
      </c>
      <c r="E214" s="88"/>
      <c r="F214" s="68"/>
      <c r="G214" s="126"/>
      <c r="H214" s="127">
        <f>IF(G214&gt;0,VLOOKUP(C214,'PPU '!$J$6:$O$98,5,FALSE)+VLOOKUP(C214,'PPU '!$J$6:$O$98,6,FALSE),0)</f>
        <v>0</v>
      </c>
      <c r="I214" s="127">
        <f t="shared" si="4"/>
        <v>0</v>
      </c>
    </row>
    <row r="215" spans="1:9">
      <c r="A215" s="66"/>
      <c r="B215" s="68"/>
      <c r="C215" s="68" t="e">
        <f>VLOOKUP(D215,'PPU '!$K$8:$O$30,8,FALSE)</f>
        <v>#N/A</v>
      </c>
      <c r="D215" s="70" t="s">
        <v>135</v>
      </c>
      <c r="E215" s="88"/>
      <c r="F215" s="68" t="s">
        <v>39</v>
      </c>
      <c r="G215" s="126">
        <v>36</v>
      </c>
      <c r="H215" s="127" t="e">
        <f>IF(G215&gt;0,VLOOKUP(C215,'PPU '!$J$6:$O$98,5,FALSE)+VLOOKUP(C215,'PPU '!$J$6:$O$98,6,FALSE),0)</f>
        <v>#N/A</v>
      </c>
      <c r="I215" s="127" t="e">
        <f t="shared" si="4"/>
        <v>#N/A</v>
      </c>
    </row>
    <row r="216" spans="1:9">
      <c r="A216" s="66"/>
      <c r="B216" s="27"/>
      <c r="C216" s="134"/>
      <c r="D216" s="90"/>
      <c r="E216" s="129"/>
      <c r="F216" s="130"/>
      <c r="G216" s="131"/>
      <c r="H216" s="88"/>
      <c r="I216" s="127">
        <f t="shared" si="4"/>
        <v>0</v>
      </c>
    </row>
    <row r="217" spans="1:9">
      <c r="A217" s="180"/>
      <c r="B217" s="180"/>
      <c r="C217" s="180"/>
      <c r="D217" s="144" t="s">
        <v>395</v>
      </c>
      <c r="E217" s="181"/>
      <c r="F217" s="182"/>
      <c r="G217" s="183"/>
      <c r="H217" s="184"/>
      <c r="I217" s="175"/>
    </row>
    <row r="218" spans="1:9">
      <c r="A218" s="66"/>
      <c r="B218" s="68" t="s">
        <v>399</v>
      </c>
      <c r="C218" s="68" t="e">
        <f>VLOOKUP(D218,'PPU '!$K$8:$O$30,8,FALSE)</f>
        <v>#N/A</v>
      </c>
      <c r="D218" s="70" t="s">
        <v>92</v>
      </c>
      <c r="E218" s="66"/>
      <c r="F218" s="67" t="s">
        <v>35</v>
      </c>
      <c r="G218" s="91">
        <v>60</v>
      </c>
      <c r="H218" s="92" t="e">
        <f>IF(G218&gt;0,VLOOKUP(C218,'PPU '!$J$6:$O$98,5,FALSE)+VLOOKUP(C218,'PPU '!$J$6:$O$98,6,FALSE),0)</f>
        <v>#N/A</v>
      </c>
      <c r="I218" s="24" t="e">
        <f>H218*G218</f>
        <v>#N/A</v>
      </c>
    </row>
    <row r="219" spans="1:9">
      <c r="A219" s="66"/>
      <c r="B219" s="68"/>
      <c r="C219" s="68"/>
      <c r="D219" s="70" t="s">
        <v>404</v>
      </c>
      <c r="E219" s="66"/>
      <c r="F219" s="67" t="s">
        <v>404</v>
      </c>
      <c r="G219" s="91"/>
      <c r="H219" s="92">
        <f>IF(G219&gt;0,VLOOKUP(C219,'PPU '!$J$6:$O$98,5,FALSE)+VLOOKUP(C219,'PPU '!$J$6:$O$98,6,FALSE),0)</f>
        <v>0</v>
      </c>
      <c r="I219" s="24">
        <f t="shared" ref="I219:I227" si="5">H219*G219</f>
        <v>0</v>
      </c>
    </row>
    <row r="220" spans="1:9">
      <c r="A220" s="66"/>
      <c r="B220" s="68"/>
      <c r="C220" s="68"/>
      <c r="D220" s="70" t="s">
        <v>404</v>
      </c>
      <c r="E220" s="66"/>
      <c r="F220" s="67" t="s">
        <v>404</v>
      </c>
      <c r="G220" s="91"/>
      <c r="H220" s="92">
        <f>IF(G220&gt;0,VLOOKUP(C220,'PPU '!$J$6:$O$98,5,FALSE)+VLOOKUP(C220,'PPU '!$J$6:$O$98,6,FALSE),0)</f>
        <v>0</v>
      </c>
      <c r="I220" s="24">
        <f t="shared" si="5"/>
        <v>0</v>
      </c>
    </row>
    <row r="221" spans="1:9">
      <c r="A221" s="66"/>
      <c r="B221" s="68"/>
      <c r="C221" s="68"/>
      <c r="D221" s="70" t="s">
        <v>404</v>
      </c>
      <c r="E221" s="66"/>
      <c r="F221" s="67" t="s">
        <v>404</v>
      </c>
      <c r="G221" s="91"/>
      <c r="H221" s="92">
        <f>IF(G221&gt;0,VLOOKUP(C221,'PPU '!$J$6:$O$98,5,FALSE)+VLOOKUP(C221,'PPU '!$J$6:$O$98,6,FALSE),0)</f>
        <v>0</v>
      </c>
      <c r="I221" s="24">
        <f t="shared" si="5"/>
        <v>0</v>
      </c>
    </row>
    <row r="222" spans="1:9">
      <c r="A222" s="66"/>
      <c r="B222" s="68"/>
      <c r="C222" s="68"/>
      <c r="D222" s="70" t="s">
        <v>404</v>
      </c>
      <c r="E222" s="66"/>
      <c r="F222" s="67" t="s">
        <v>404</v>
      </c>
      <c r="G222" s="91"/>
      <c r="H222" s="92">
        <f>IF(G222&gt;0,VLOOKUP(C222,'PPU '!$J$6:$O$98,5,FALSE)+VLOOKUP(C222,'PPU '!$J$6:$O$98,6,FALSE),0)</f>
        <v>0</v>
      </c>
      <c r="I222" s="24">
        <f t="shared" si="5"/>
        <v>0</v>
      </c>
    </row>
    <row r="223" spans="1:9">
      <c r="A223" s="66"/>
      <c r="B223" s="27"/>
      <c r="C223" s="134"/>
      <c r="D223" s="70" t="s">
        <v>404</v>
      </c>
      <c r="E223" s="129"/>
      <c r="F223" s="67" t="s">
        <v>404</v>
      </c>
      <c r="G223" s="131"/>
      <c r="H223" s="92">
        <f>IF(G223&gt;0,VLOOKUP(C223,'PPU '!$J$6:$O$98,5,FALSE)+VLOOKUP(C223,'PPU '!$J$6:$O$98,6,FALSE),0)</f>
        <v>0</v>
      </c>
      <c r="I223" s="24">
        <f t="shared" si="5"/>
        <v>0</v>
      </c>
    </row>
    <row r="224" spans="1:9">
      <c r="A224" s="66"/>
      <c r="B224" s="27"/>
      <c r="C224" s="134"/>
      <c r="D224" s="70" t="s">
        <v>404</v>
      </c>
      <c r="E224" s="129"/>
      <c r="F224" s="67" t="s">
        <v>404</v>
      </c>
      <c r="G224" s="131"/>
      <c r="H224" s="92">
        <f>IF(G224&gt;0,VLOOKUP(C224,'PPU '!$J$6:$O$98,5,FALSE)+VLOOKUP(C224,'PPU '!$J$6:$O$98,6,FALSE),0)</f>
        <v>0</v>
      </c>
      <c r="I224" s="24">
        <f t="shared" si="5"/>
        <v>0</v>
      </c>
    </row>
    <row r="225" spans="1:9">
      <c r="A225" s="66"/>
      <c r="B225" s="27"/>
      <c r="C225" s="134"/>
      <c r="D225" s="70" t="str">
        <f>IFERROR(VLOOKUP(C225,'PPU '!$J$6:$L$274,2,FALSE),"")</f>
        <v/>
      </c>
      <c r="E225" s="129"/>
      <c r="F225" s="67" t="str">
        <f>IFERROR(VLOOKUP(C225,'PPU '!$J$6:$L$274,3,FALSE),"")</f>
        <v/>
      </c>
      <c r="G225" s="131"/>
      <c r="H225" s="92">
        <f>IF(G225&gt;0,VLOOKUP(C225,'PPU '!$J$6:$O$98,5,FALSE)+VLOOKUP(C225,'PPU '!$J$6:$O$98,6,FALSE),0)</f>
        <v>0</v>
      </c>
      <c r="I225" s="24">
        <f t="shared" si="5"/>
        <v>0</v>
      </c>
    </row>
    <row r="226" spans="1:9">
      <c r="A226" s="66"/>
      <c r="B226" s="27"/>
      <c r="C226" s="134"/>
      <c r="D226" s="70" t="str">
        <f>IFERROR(VLOOKUP(C226,'PPU '!$J$6:$L$274,2,FALSE),"")</f>
        <v/>
      </c>
      <c r="E226" s="129"/>
      <c r="F226" s="67" t="str">
        <f>IFERROR(VLOOKUP(C226,'PPU '!$J$6:$L$274,3,FALSE),"")</f>
        <v/>
      </c>
      <c r="G226" s="131"/>
      <c r="H226" s="92">
        <f>IF(G226&gt;0,VLOOKUP(C226,'PPU '!$J$6:$O$98,5,FALSE)+VLOOKUP(C226,'PPU '!$J$6:$O$98,6,FALSE),0)</f>
        <v>0</v>
      </c>
      <c r="I226" s="24">
        <f t="shared" si="5"/>
        <v>0</v>
      </c>
    </row>
    <row r="227" spans="1:9">
      <c r="A227" s="66"/>
      <c r="B227" s="27"/>
      <c r="C227" s="134"/>
      <c r="D227" s="70" t="str">
        <f>IFERROR(VLOOKUP(C227,'PPU '!$J$6:$L$274,2,FALSE),"")</f>
        <v/>
      </c>
      <c r="E227" s="129"/>
      <c r="F227" s="67" t="str">
        <f>IFERROR(VLOOKUP(C227,'PPU '!$J$6:$L$274,3,FALSE),"")</f>
        <v/>
      </c>
      <c r="G227" s="131"/>
      <c r="H227" s="92">
        <f>IF(G227&gt;0,VLOOKUP(C227,'PPU '!$J$6:$O$98,5,FALSE)+VLOOKUP(C227,'PPU '!$J$6:$O$98,6,FALSE),0)</f>
        <v>0</v>
      </c>
      <c r="I227" s="24">
        <f t="shared" si="5"/>
        <v>0</v>
      </c>
    </row>
    <row r="228" spans="1:9">
      <c r="A228" s="66"/>
      <c r="B228" s="27"/>
      <c r="C228" s="134"/>
      <c r="D228" s="70" t="str">
        <f>IFERROR(VLOOKUP(C228,'PPU '!$J$6:$L$274,2,FALSE),"")</f>
        <v/>
      </c>
      <c r="E228" s="129"/>
      <c r="F228" s="67" t="str">
        <f>IFERROR(VLOOKUP(C228,'PPU '!$J$6:$L$274,3,FALSE),"")</f>
        <v/>
      </c>
      <c r="G228" s="131"/>
      <c r="H228" s="92">
        <f>IF(G228&gt;0,VLOOKUP(C228,'PPU '!$J$6:$O$98,5,FALSE)+VLOOKUP(C228,'PPU '!$J$6:$O$98,6,FALSE),0)</f>
        <v>0</v>
      </c>
      <c r="I228" s="24">
        <f>H228*G228</f>
        <v>0</v>
      </c>
    </row>
    <row r="229" spans="1:9">
      <c r="A229" s="185"/>
      <c r="B229" s="186"/>
      <c r="C229" s="158"/>
      <c r="D229" s="158"/>
      <c r="E229" s="187"/>
      <c r="F229" s="187"/>
      <c r="G229" s="187"/>
      <c r="H229" s="160" t="s">
        <v>185</v>
      </c>
      <c r="I229" s="164" t="e">
        <f>SUM(I5:I228)</f>
        <v>#N/A</v>
      </c>
    </row>
    <row r="515" spans="1:9">
      <c r="A515" s="66"/>
      <c r="B515" s="68"/>
      <c r="C515" s="68"/>
      <c r="D515" s="70" t="e">
        <f>VLOOKUP(C515,'PPU '!$J$6:$L$30,2,FALSE)</f>
        <v>#N/A</v>
      </c>
      <c r="E515" s="88"/>
      <c r="F515" s="68" t="e">
        <f>VLOOKUP(C515,'PPU '!$J$6:$L$30,3,FALSE)</f>
        <v>#N/A</v>
      </c>
      <c r="G515" s="126"/>
      <c r="H515" s="127">
        <f>IF(G515&gt;0,VLOOKUP(C515,'PPU '!$J$6:$O$98,5,FALSE)+VLOOKUP(C515,'PPU '!$J$6:$O$98,6,FALSE),0)</f>
        <v>0</v>
      </c>
      <c r="I515" s="127">
        <f t="shared" ref="I515" si="6">H515*G515</f>
        <v>0</v>
      </c>
    </row>
  </sheetData>
  <sheetProtection algorithmName="SHA-512" hashValue="ilGxu3eoBxdWnQEpSB3wg5ouqJJT53EJCprVZUwF5fuTkjuHxsjteCBHsFko6Kii85JtydySwkrWSD2+GHTDmw==" saltValue="SM+mt4lUvqEWbY4npHEQdw==" spinCount="100000" sheet="1" objects="1" scenarios="1" selectLockedCells="1"/>
  <autoFilter ref="A4:I229" xr:uid="{00000000-0009-0000-0000-000006000000}"/>
  <mergeCells count="1">
    <mergeCell ref="D1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2"/>
  <dimension ref="B2:I31"/>
  <sheetViews>
    <sheetView topLeftCell="A7" zoomScale="70" zoomScaleNormal="70" workbookViewId="0">
      <selection activeCell="C23" sqref="C23"/>
    </sheetView>
  </sheetViews>
  <sheetFormatPr defaultColWidth="9.140625" defaultRowHeight="15"/>
  <cols>
    <col min="1" max="1" width="5.7109375" style="2" customWidth="1"/>
    <col min="2" max="2" width="25.7109375" style="2" customWidth="1"/>
    <col min="3" max="3" width="130.7109375" style="2" customWidth="1"/>
    <col min="4" max="4" width="15.7109375" style="2" customWidth="1"/>
    <col min="5" max="6" width="20.7109375" style="2" customWidth="1"/>
    <col min="7" max="7" width="25.7109375" style="2" customWidth="1"/>
    <col min="8" max="8" width="9.140625" style="2"/>
    <col min="9" max="9" width="147.42578125" style="2" bestFit="1" customWidth="1"/>
    <col min="10" max="16384" width="9.140625" style="2"/>
  </cols>
  <sheetData>
    <row r="2" spans="2:9" ht="15" customHeight="1">
      <c r="B2" s="291" t="s">
        <v>0</v>
      </c>
      <c r="C2" s="292" t="s">
        <v>43</v>
      </c>
      <c r="D2" s="293"/>
      <c r="E2" s="293"/>
      <c r="F2" s="293"/>
      <c r="G2" s="293"/>
    </row>
    <row r="3" spans="2:9" ht="21.75" customHeight="1">
      <c r="B3" s="291"/>
      <c r="C3" s="292"/>
      <c r="D3" s="293"/>
      <c r="E3" s="293"/>
      <c r="F3" s="293"/>
      <c r="G3" s="293"/>
    </row>
    <row r="4" spans="2:9" ht="30" customHeight="1">
      <c r="B4" s="291"/>
      <c r="C4" s="292"/>
      <c r="D4" s="293"/>
      <c r="E4" s="293"/>
      <c r="F4" s="293"/>
      <c r="G4" s="293"/>
      <c r="I4" s="3"/>
    </row>
    <row r="5" spans="2:9" ht="24" customHeight="1">
      <c r="B5" s="4" t="s">
        <v>44</v>
      </c>
      <c r="C5" s="294" t="s">
        <v>45</v>
      </c>
      <c r="D5" s="295" t="s">
        <v>46</v>
      </c>
      <c r="E5" s="295"/>
      <c r="F5" s="295"/>
      <c r="G5" s="295"/>
      <c r="I5" s="3"/>
    </row>
    <row r="6" spans="2:9" ht="23.25" customHeight="1">
      <c r="B6" s="296" t="s">
        <v>47</v>
      </c>
      <c r="C6" s="294"/>
      <c r="D6" s="297" t="s">
        <v>48</v>
      </c>
      <c r="E6" s="297"/>
      <c r="F6" s="297"/>
      <c r="G6" s="297"/>
      <c r="I6" s="3"/>
    </row>
    <row r="7" spans="2:9" ht="23.25" customHeight="1">
      <c r="B7" s="296"/>
      <c r="C7" s="294"/>
      <c r="D7" s="297" t="s">
        <v>49</v>
      </c>
      <c r="E7" s="297"/>
      <c r="F7" s="297"/>
      <c r="G7" s="297"/>
      <c r="I7" s="3"/>
    </row>
    <row r="8" spans="2:9" ht="16.5" customHeight="1">
      <c r="B8" s="296"/>
      <c r="C8" s="294"/>
      <c r="D8" s="297" t="s">
        <v>50</v>
      </c>
      <c r="E8" s="297"/>
      <c r="F8" s="297"/>
      <c r="G8" s="297"/>
      <c r="I8" s="3"/>
    </row>
    <row r="9" spans="2:9" ht="31.5">
      <c r="B9" s="5" t="s">
        <v>51</v>
      </c>
      <c r="C9" s="5" t="s">
        <v>52</v>
      </c>
      <c r="D9" s="6" t="s">
        <v>53</v>
      </c>
      <c r="E9" s="7" t="s">
        <v>54</v>
      </c>
      <c r="F9" s="6" t="s">
        <v>55</v>
      </c>
      <c r="G9" s="6" t="s">
        <v>56</v>
      </c>
      <c r="I9" s="3"/>
    </row>
    <row r="10" spans="2:9">
      <c r="B10" s="8">
        <v>1</v>
      </c>
      <c r="C10" s="9" t="s">
        <v>57</v>
      </c>
      <c r="D10" s="8" t="s">
        <v>58</v>
      </c>
      <c r="E10" s="10">
        <v>0</v>
      </c>
      <c r="F10" s="9"/>
      <c r="G10" s="9">
        <f>E10*F10</f>
        <v>0</v>
      </c>
      <c r="I10" s="3"/>
    </row>
    <row r="11" spans="2:9">
      <c r="B11" s="8">
        <v>2</v>
      </c>
      <c r="C11" s="9" t="s">
        <v>59</v>
      </c>
      <c r="D11" s="8" t="s">
        <v>58</v>
      </c>
      <c r="E11" s="10">
        <v>0</v>
      </c>
      <c r="F11" s="9"/>
      <c r="G11" s="9">
        <f t="shared" ref="G11:G23" si="0">E11*F11</f>
        <v>0</v>
      </c>
      <c r="I11" s="3"/>
    </row>
    <row r="12" spans="2:9">
      <c r="B12" s="8">
        <v>3</v>
      </c>
      <c r="C12" s="9" t="s">
        <v>60</v>
      </c>
      <c r="D12" s="8" t="s">
        <v>58</v>
      </c>
      <c r="E12" s="10">
        <v>0</v>
      </c>
      <c r="F12" s="9"/>
      <c r="G12" s="9">
        <f t="shared" si="0"/>
        <v>0</v>
      </c>
      <c r="I12" s="3"/>
    </row>
    <row r="13" spans="2:9">
      <c r="B13" s="11">
        <v>4</v>
      </c>
      <c r="C13" s="9" t="s">
        <v>61</v>
      </c>
      <c r="D13" s="8" t="s">
        <v>58</v>
      </c>
      <c r="E13" s="10">
        <v>0</v>
      </c>
      <c r="F13" s="9"/>
      <c r="G13" s="9">
        <f t="shared" si="0"/>
        <v>0</v>
      </c>
      <c r="I13" s="3"/>
    </row>
    <row r="14" spans="2:9">
      <c r="B14" s="11">
        <v>5</v>
      </c>
      <c r="C14" s="9" t="s">
        <v>62</v>
      </c>
      <c r="D14" s="8" t="s">
        <v>58</v>
      </c>
      <c r="E14" s="10">
        <v>0</v>
      </c>
      <c r="F14" s="9"/>
      <c r="G14" s="9">
        <f t="shared" si="0"/>
        <v>0</v>
      </c>
      <c r="I14" s="3"/>
    </row>
    <row r="15" spans="2:9">
      <c r="B15" s="8">
        <v>6</v>
      </c>
      <c r="C15" s="9" t="s">
        <v>95</v>
      </c>
      <c r="D15" s="8" t="s">
        <v>58</v>
      </c>
      <c r="E15" s="10">
        <v>0</v>
      </c>
      <c r="F15" s="9"/>
      <c r="G15" s="9">
        <f t="shared" si="0"/>
        <v>0</v>
      </c>
      <c r="I15" s="3"/>
    </row>
    <row r="16" spans="2:9">
      <c r="B16" s="8">
        <v>7</v>
      </c>
      <c r="C16" s="9" t="s">
        <v>96</v>
      </c>
      <c r="D16" s="8" t="s">
        <v>58</v>
      </c>
      <c r="E16" s="10">
        <v>0</v>
      </c>
      <c r="F16" s="9"/>
      <c r="G16" s="9">
        <f t="shared" si="0"/>
        <v>0</v>
      </c>
      <c r="I16" s="3"/>
    </row>
    <row r="17" spans="2:9">
      <c r="B17" s="8">
        <v>8</v>
      </c>
      <c r="C17" s="9" t="s">
        <v>97</v>
      </c>
      <c r="D17" s="8" t="s">
        <v>58</v>
      </c>
      <c r="E17" s="10">
        <v>0</v>
      </c>
      <c r="F17" s="9"/>
      <c r="G17" s="9">
        <f t="shared" si="0"/>
        <v>0</v>
      </c>
      <c r="I17" s="3"/>
    </row>
    <row r="18" spans="2:9">
      <c r="B18" s="8">
        <v>9</v>
      </c>
      <c r="C18" s="9" t="s">
        <v>63</v>
      </c>
      <c r="D18" s="8" t="s">
        <v>58</v>
      </c>
      <c r="E18" s="10">
        <v>0</v>
      </c>
      <c r="F18" s="9"/>
      <c r="G18" s="9">
        <f t="shared" si="0"/>
        <v>0</v>
      </c>
      <c r="I18" s="3"/>
    </row>
    <row r="19" spans="2:9">
      <c r="B19" s="8">
        <v>10</v>
      </c>
      <c r="C19" s="9" t="s">
        <v>64</v>
      </c>
      <c r="D19" s="8" t="s">
        <v>58</v>
      </c>
      <c r="E19" s="10">
        <v>0</v>
      </c>
      <c r="F19" s="9"/>
      <c r="G19" s="9">
        <f t="shared" si="0"/>
        <v>0</v>
      </c>
      <c r="I19" s="3"/>
    </row>
    <row r="20" spans="2:9">
      <c r="B20" s="11">
        <v>11</v>
      </c>
      <c r="C20" s="9" t="s">
        <v>65</v>
      </c>
      <c r="D20" s="8" t="s">
        <v>58</v>
      </c>
      <c r="E20" s="10">
        <v>0</v>
      </c>
      <c r="F20" s="9"/>
      <c r="G20" s="9">
        <f t="shared" si="0"/>
        <v>0</v>
      </c>
      <c r="I20" s="3"/>
    </row>
    <row r="21" spans="2:9">
      <c r="B21" s="11">
        <v>12</v>
      </c>
      <c r="C21" s="17" t="s">
        <v>66</v>
      </c>
      <c r="D21" s="18" t="s">
        <v>58</v>
      </c>
      <c r="E21" s="19">
        <v>0</v>
      </c>
      <c r="F21" s="17"/>
      <c r="G21" s="17">
        <f t="shared" si="0"/>
        <v>0</v>
      </c>
      <c r="I21" s="3"/>
    </row>
    <row r="22" spans="2:9">
      <c r="B22" s="13">
        <v>13</v>
      </c>
      <c r="C22" s="17" t="s">
        <v>98</v>
      </c>
      <c r="D22" s="15" t="s">
        <v>58</v>
      </c>
      <c r="E22" s="16">
        <v>0</v>
      </c>
      <c r="F22" s="14"/>
      <c r="G22" s="14">
        <f t="shared" ref="G22" si="1">E22*F22</f>
        <v>0</v>
      </c>
      <c r="I22" s="3"/>
    </row>
    <row r="23" spans="2:9">
      <c r="B23" s="8">
        <v>14</v>
      </c>
      <c r="C23" s="9" t="s">
        <v>67</v>
      </c>
      <c r="D23" s="8" t="s">
        <v>58</v>
      </c>
      <c r="E23" s="10">
        <v>0</v>
      </c>
      <c r="F23" s="9"/>
      <c r="G23" s="9">
        <f t="shared" si="0"/>
        <v>0</v>
      </c>
      <c r="I23" s="3"/>
    </row>
    <row r="24" spans="2:9">
      <c r="B24" s="290" t="s">
        <v>68</v>
      </c>
      <c r="C24" s="290"/>
      <c r="D24" s="290"/>
      <c r="E24" s="290"/>
      <c r="F24" s="290"/>
      <c r="G24" s="12">
        <f>SUM(G10:G23)</f>
        <v>0</v>
      </c>
    </row>
    <row r="26" spans="2:9">
      <c r="C26" s="20" t="s">
        <v>79</v>
      </c>
    </row>
    <row r="27" spans="2:9">
      <c r="C27" s="20" t="s">
        <v>76</v>
      </c>
    </row>
    <row r="28" spans="2:9">
      <c r="C28" s="20" t="s">
        <v>77</v>
      </c>
    </row>
    <row r="29" spans="2:9">
      <c r="C29" s="20" t="s">
        <v>78</v>
      </c>
    </row>
    <row r="30" spans="2:9">
      <c r="C30" s="20"/>
    </row>
    <row r="31" spans="2:9">
      <c r="C31" s="20"/>
    </row>
  </sheetData>
  <sheetProtection selectLockedCells="1"/>
  <mergeCells count="10">
    <mergeCell ref="B24:F24"/>
    <mergeCell ref="B2:B4"/>
    <mergeCell ref="C2:C4"/>
    <mergeCell ref="D2:G4"/>
    <mergeCell ref="C5:C8"/>
    <mergeCell ref="D5:G5"/>
    <mergeCell ref="B6:B8"/>
    <mergeCell ref="D6:G6"/>
    <mergeCell ref="D7:G7"/>
    <mergeCell ref="D8:G8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headerFooter>
    <oddFooter>&amp;LAnexo 2 Planilha de preços Unitários&amp;R&amp;Pde&amp;N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26FEBF65ACB644B9A0C31D31C05A50" ma:contentTypeVersion="13" ma:contentTypeDescription="Crie um novo documento." ma:contentTypeScope="" ma:versionID="4afec0f142e72d52bfb300094eb55ab6">
  <xsd:schema xmlns:xsd="http://www.w3.org/2001/XMLSchema" xmlns:xs="http://www.w3.org/2001/XMLSchema" xmlns:p="http://schemas.microsoft.com/office/2006/metadata/properties" xmlns:ns2="9cea10b7-bbab-4710-b03b-fc5f0efd4cd1" xmlns:ns3="04760718-1613-44ea-ba0b-17b7e3b5813a" targetNamespace="http://schemas.microsoft.com/office/2006/metadata/properties" ma:root="true" ma:fieldsID="bf8a5f2bbb6f951cc2f00b47219794ad" ns2:_="" ns3:_="">
    <xsd:import namespace="9cea10b7-bbab-4710-b03b-fc5f0efd4cd1"/>
    <xsd:import namespace="04760718-1613-44ea-ba0b-17b7e3b581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a10b7-bbab-4710-b03b-fc5f0efd4c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60718-1613-44ea-ba0b-17b7e3b581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99F69B-EE57-431E-80E9-747F754990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86F26D-9DD4-43DA-9507-5717DE480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a10b7-bbab-4710-b03b-fc5f0efd4cd1"/>
    <ds:schemaRef ds:uri="04760718-1613-44ea-ba0b-17b7e3b581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E4FB92-4208-4771-A6CA-9B40B5D625B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PPU </vt:lpstr>
      <vt:lpstr>Tanque Grande Porte</vt:lpstr>
      <vt:lpstr>Tanque Médio Porte</vt:lpstr>
      <vt:lpstr>Tanque Pequeno Porte</vt:lpstr>
      <vt:lpstr>Linha Pequeno Porte</vt:lpstr>
      <vt:lpstr>Linha Médio Porte</vt:lpstr>
      <vt:lpstr>Linha Grande Porte</vt:lpstr>
      <vt:lpstr>FORNECIMENTO DE MATERIAL</vt:lpstr>
      <vt:lpstr>'PPU '!Area_de_impressao</vt:lpstr>
      <vt:lpstr>'Tanque Grande Porte'!Area_de_impressao</vt:lpstr>
      <vt:lpstr>'Tanque Médio Porte'!Area_de_impressao</vt:lpstr>
      <vt:lpstr>'Tanque Pequeno Porte'!Area_de_impressao</vt:lpstr>
      <vt:lpstr>'PPU '!Titulos_de_impressao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DHEON DE SOUZA</dc:creator>
  <cp:lastModifiedBy>Risoterm - Gabriel</cp:lastModifiedBy>
  <cp:lastPrinted>2024-04-15T21:18:20Z</cp:lastPrinted>
  <dcterms:created xsi:type="dcterms:W3CDTF">2017-11-30T19:24:10Z</dcterms:created>
  <dcterms:modified xsi:type="dcterms:W3CDTF">2024-04-16T17:12:54Z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0x0101005126FEBF65ACB644B9A0C31D31C05A50</vt:lpwstr>
  </property>
  <property fmtid="{D5CDD505-2E9C-101B-9397-08002B2CF9AE}" pid="3" name="Order">
    <vt:r8>2783000</vt:r8>
  </property>
  <property fmtid="{D5CDD505-2E9C-101B-9397-08002B2CF9AE}" pid="4" name="MSIP_Label_cad58c76-fd94-422c-84ae-5930ae9e51dd_Enabled">
    <vt:lpwstr>true</vt:lpwstr>
  </property>
  <property fmtid="{D5CDD505-2E9C-101B-9397-08002B2CF9AE}" pid="5" name="MSIP_Label_cad58c76-fd94-422c-84ae-5930ae9e51dd_SetDate">
    <vt:lpwstr>2024-02-28T20:16:19Z</vt:lpwstr>
  </property>
  <property fmtid="{D5CDD505-2E9C-101B-9397-08002B2CF9AE}" pid="6" name="MSIP_Label_cad58c76-fd94-422c-84ae-5930ae9e51dd_Method">
    <vt:lpwstr>Privileged</vt:lpwstr>
  </property>
  <property fmtid="{D5CDD505-2E9C-101B-9397-08002B2CF9AE}" pid="7" name="MSIP_Label_cad58c76-fd94-422c-84ae-5930ae9e51dd_Name">
    <vt:lpwstr>Pública</vt:lpwstr>
  </property>
  <property fmtid="{D5CDD505-2E9C-101B-9397-08002B2CF9AE}" pid="8" name="MSIP_Label_cad58c76-fd94-422c-84ae-5930ae9e51dd_SiteId">
    <vt:lpwstr>72b5f416-8f41-4c88-a6a0-bb4b91383888</vt:lpwstr>
  </property>
  <property fmtid="{D5CDD505-2E9C-101B-9397-08002B2CF9AE}" pid="9" name="MSIP_Label_cad58c76-fd94-422c-84ae-5930ae9e51dd_ActionId">
    <vt:lpwstr>1bf85994-ce44-45ff-befc-c195e6f0e35c</vt:lpwstr>
  </property>
  <property fmtid="{D5CDD505-2E9C-101B-9397-08002B2CF9AE}" pid="10" name="MSIP_Label_cad58c76-fd94-422c-84ae-5930ae9e51dd_ContentBits">
    <vt:lpwstr>0</vt:lpwstr>
  </property>
</Properties>
</file>